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13695" yWindow="0" windowWidth="25035" windowHeight="17820" tabRatio="837" activeTab="9"/>
  </bookViews>
  <sheets>
    <sheet name="Contents" sheetId="1" r:id="rId1"/>
    <sheet name="Map" sheetId="10" r:id="rId2"/>
    <sheet name="Occ. Growth" sheetId="7" r:id="rId3"/>
    <sheet name="Pop. Proj." sheetId="4" r:id="rId4"/>
    <sheet name="Attainment" sheetId="20" r:id="rId5"/>
    <sheet name="Comp by Inst Reg-counts" sheetId="17" r:id="rId6"/>
    <sheet name="Comp by Inst Reg-percent" sheetId="16" r:id="rId7"/>
    <sheet name="6-Year Grad Rates" sheetId="24" r:id="rId8"/>
    <sheet name="HS to Coll. " sheetId="12" r:id="rId9"/>
    <sheet name="HS to Coll - College Readiness" sheetId="19" r:id="rId10"/>
    <sheet name="Enrollment-Region of Residence" sheetId="3" r:id="rId11"/>
    <sheet name="Enrollment at Inst in Region" sheetId="2" r:id="rId12"/>
    <sheet name="Enrollment In&amp;Out" sheetId="9" r:id="rId13"/>
  </sheets>
  <externalReferences>
    <externalReference r:id="rId14"/>
    <externalReference r:id="rId15"/>
  </externalReferences>
  <definedNames>
    <definedName name="black" localSheetId="7">#REF!</definedName>
    <definedName name="black">#REF!</definedName>
    <definedName name="black6">#REF!</definedName>
    <definedName name="black8">#REF!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female">#REF!</definedName>
    <definedName name="female6">#REF!</definedName>
    <definedName name="female8">#REF!</definedName>
    <definedName name="hispanic">#REF!</definedName>
    <definedName name="hispanic6">#REF!</definedName>
    <definedName name="hispanic8">#REF!</definedName>
    <definedName name="iname">#REF!</definedName>
    <definedName name="InstiName">#REF!</definedName>
    <definedName name="instname">#REF!</definedName>
    <definedName name="instname6">#REF!</definedName>
    <definedName name="instname8">#REF!</definedName>
    <definedName name="male">#REF!</definedName>
    <definedName name="male6">#REF!</definedName>
    <definedName name="male8">#REF!</definedName>
    <definedName name="other">#REF!</definedName>
    <definedName name="other6">#REF!</definedName>
    <definedName name="other8">#REF!</definedName>
    <definedName name="PellTotal">#REF!</definedName>
    <definedName name="PellTotal6">#REF!</definedName>
    <definedName name="_xlnm.Print_Area" localSheetId="4">Attainment!$A$1:$G$53</definedName>
    <definedName name="_xlnm.Print_Area" localSheetId="5">'Comp by Inst Reg-counts'!$A$1:$K$95</definedName>
    <definedName name="_xlnm.Print_Area" localSheetId="6">'Comp by Inst Reg-percent'!$A$1:$K$85</definedName>
    <definedName name="_xlnm.Print_Area" localSheetId="0">Contents!$A$1:$H$31</definedName>
    <definedName name="_xlnm.Print_Area" localSheetId="11">'Enrollment at Inst in Region'!$A$1:$M$46</definedName>
    <definedName name="_xlnm.Print_Area" localSheetId="12">'Enrollment In&amp;Out'!$B$1:$H$77</definedName>
    <definedName name="_xlnm.Print_Area" localSheetId="10">'Enrollment-Region of Residence'!$A$1:$M$36</definedName>
    <definedName name="_xlnm.Print_Area" localSheetId="9">'HS to Coll - College Readiness'!$A$1:$I$68</definedName>
    <definedName name="_xlnm.Print_Area" localSheetId="8">'HS to Coll. '!$A$1:$K$236</definedName>
    <definedName name="_xlnm.Print_Area" localSheetId="1">Map!$A$1:$H$44</definedName>
    <definedName name="_xlnm.Print_Area" localSheetId="2">'Occ. Growth'!$A$1:$H$26</definedName>
    <definedName name="_xlnm.Print_Area" localSheetId="3">'Pop. Proj.'!$A$1:$K$47</definedName>
    <definedName name="total" localSheetId="7">#REF!</definedName>
    <definedName name="total">#REF!</definedName>
    <definedName name="total6">#REF!</definedName>
    <definedName name="total8">#REF!</definedName>
    <definedName name="totalx">#REF!</definedName>
    <definedName name="white">#REF!</definedName>
    <definedName name="white6">#REF!</definedName>
    <definedName name="white8">#REF!</definedName>
  </definedNames>
  <calcPr calcId="17902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M64" i="17" l="1"/>
  <c r="N64" i="17"/>
  <c r="L64" i="17"/>
  <c r="N55" i="17"/>
  <c r="L55" i="17"/>
  <c r="M55" i="17"/>
  <c r="M50" i="17" l="1"/>
  <c r="L50" i="17"/>
  <c r="N50" i="17"/>
  <c r="L38" i="17"/>
  <c r="N38" i="17"/>
  <c r="M38" i="17"/>
  <c r="J80" i="17"/>
  <c r="J68" i="17"/>
  <c r="J55" i="17"/>
  <c r="M67" i="17" l="1"/>
  <c r="M68" i="17"/>
  <c r="L67" i="17"/>
  <c r="L68" i="17"/>
  <c r="N68" i="17"/>
  <c r="N67" i="17"/>
  <c r="K41" i="4"/>
  <c r="H41" i="4" s="1"/>
  <c r="K36" i="4"/>
  <c r="H36" i="4" s="1"/>
  <c r="K31" i="4"/>
  <c r="F31" i="4" s="1"/>
  <c r="E63" i="12"/>
  <c r="F63" i="12"/>
  <c r="G63" i="12" s="1"/>
  <c r="D63" i="12"/>
  <c r="H63" i="12"/>
  <c r="B65" i="16"/>
  <c r="F65" i="16" s="1"/>
  <c r="B66" i="16"/>
  <c r="C66" i="16" s="1"/>
  <c r="B67" i="16"/>
  <c r="H67" i="16" s="1"/>
  <c r="B64" i="16"/>
  <c r="G64" i="16" s="1"/>
  <c r="C38" i="9"/>
  <c r="C54" i="9" s="1"/>
  <c r="C27" i="9"/>
  <c r="C55" i="9"/>
  <c r="E55" i="9" s="1"/>
  <c r="G55" i="9" s="1"/>
  <c r="G22" i="9"/>
  <c r="D56" i="9" s="1"/>
  <c r="F22" i="9"/>
  <c r="C47" i="9"/>
  <c r="C56" i="9" s="1"/>
  <c r="C14" i="12"/>
  <c r="G14" i="12"/>
  <c r="F14" i="12"/>
  <c r="E14" i="12"/>
  <c r="C15" i="3"/>
  <c r="C14" i="3"/>
  <c r="C13" i="3"/>
  <c r="C12" i="3"/>
  <c r="G45" i="12"/>
  <c r="G44" i="12"/>
  <c r="J23" i="12"/>
  <c r="I23" i="12"/>
  <c r="H23" i="12"/>
  <c r="G23" i="12"/>
  <c r="K23" i="12" s="1"/>
  <c r="G22" i="12"/>
  <c r="J44" i="4"/>
  <c r="H44" i="4"/>
  <c r="F44" i="4"/>
  <c r="D44" i="4"/>
  <c r="J43" i="4"/>
  <c r="H43" i="4"/>
  <c r="F43" i="4"/>
  <c r="D43" i="4"/>
  <c r="J42" i="4"/>
  <c r="H42" i="4"/>
  <c r="F42" i="4"/>
  <c r="D42" i="4"/>
  <c r="J41" i="4"/>
  <c r="D41" i="4"/>
  <c r="J39" i="4"/>
  <c r="H39" i="4"/>
  <c r="F39" i="4"/>
  <c r="D39" i="4"/>
  <c r="J38" i="4"/>
  <c r="H38" i="4"/>
  <c r="F38" i="4"/>
  <c r="D38" i="4"/>
  <c r="J37" i="4"/>
  <c r="H37" i="4"/>
  <c r="F37" i="4"/>
  <c r="D37" i="4"/>
  <c r="J34" i="4"/>
  <c r="H34" i="4"/>
  <c r="F34" i="4"/>
  <c r="D34" i="4"/>
  <c r="J33" i="4"/>
  <c r="H33" i="4"/>
  <c r="F33" i="4"/>
  <c r="D33" i="4"/>
  <c r="J32" i="4"/>
  <c r="H32" i="4"/>
  <c r="F32" i="4"/>
  <c r="D32" i="4"/>
  <c r="J31" i="4"/>
  <c r="H31" i="4"/>
  <c r="B52" i="16"/>
  <c r="G52" i="16" s="1"/>
  <c r="B17" i="16"/>
  <c r="D17" i="16" s="1"/>
  <c r="B21" i="16"/>
  <c r="D21" i="16" s="1"/>
  <c r="B18" i="16"/>
  <c r="F18" i="16" s="1"/>
  <c r="B24" i="16"/>
  <c r="G24" i="16" s="1"/>
  <c r="B32" i="16"/>
  <c r="E32" i="16" s="1"/>
  <c r="B30" i="16"/>
  <c r="J30" i="16" s="1"/>
  <c r="B25" i="16"/>
  <c r="D25" i="16" s="1"/>
  <c r="B31" i="16"/>
  <c r="F31" i="16" s="1"/>
  <c r="B33" i="16"/>
  <c r="G33" i="16" s="1"/>
  <c r="B14" i="16"/>
  <c r="J14" i="16" s="1"/>
  <c r="B20" i="16"/>
  <c r="J20" i="16" s="1"/>
  <c r="B22" i="16"/>
  <c r="G22" i="16" s="1"/>
  <c r="B36" i="16"/>
  <c r="F36" i="16" s="1"/>
  <c r="B23" i="16"/>
  <c r="C23" i="16" s="1"/>
  <c r="B15" i="16"/>
  <c r="C15" i="16" s="1"/>
  <c r="B41" i="16"/>
  <c r="G41" i="16" s="1"/>
  <c r="B37" i="16"/>
  <c r="G37" i="16" s="1"/>
  <c r="B16" i="16"/>
  <c r="H16" i="16" s="1"/>
  <c r="B13" i="16"/>
  <c r="E13" i="16" s="1"/>
  <c r="B35" i="16"/>
  <c r="E35" i="16" s="1"/>
  <c r="B19" i="16"/>
  <c r="C19" i="16" s="1"/>
  <c r="B34" i="16"/>
  <c r="F34" i="16" s="1"/>
  <c r="F41" i="4" l="1"/>
  <c r="H32" i="16"/>
  <c r="D36" i="4"/>
  <c r="J36" i="4"/>
  <c r="C35" i="16"/>
  <c r="D31" i="4"/>
  <c r="C49" i="9"/>
  <c r="E22" i="16"/>
  <c r="F17" i="16"/>
  <c r="H17" i="16"/>
  <c r="F36" i="4"/>
  <c r="J35" i="16"/>
  <c r="F55" i="9"/>
  <c r="H33" i="16"/>
  <c r="D31" i="16"/>
  <c r="G35" i="16"/>
  <c r="E52" i="16"/>
  <c r="J33" i="16"/>
  <c r="D23" i="16"/>
  <c r="F67" i="16"/>
  <c r="C67" i="16"/>
  <c r="H23" i="16"/>
  <c r="H52" i="16"/>
  <c r="F52" i="16"/>
  <c r="G67" i="16"/>
  <c r="F13" i="16"/>
  <c r="G23" i="16"/>
  <c r="E23" i="16"/>
  <c r="J52" i="16"/>
  <c r="J64" i="16"/>
  <c r="D52" i="16"/>
  <c r="F23" i="16"/>
  <c r="J23" i="16"/>
  <c r="J34" i="16"/>
  <c r="H41" i="16"/>
  <c r="J31" i="16"/>
  <c r="G21" i="16"/>
  <c r="D64" i="16"/>
  <c r="C16" i="16"/>
  <c r="G66" i="16"/>
  <c r="D66" i="16"/>
  <c r="E66" i="16"/>
  <c r="G34" i="16"/>
  <c r="E31" i="16"/>
  <c r="F66" i="16"/>
  <c r="J66" i="16"/>
  <c r="C31" i="16"/>
  <c r="C65" i="16"/>
  <c r="D37" i="16"/>
  <c r="J22" i="16"/>
  <c r="J17" i="16"/>
  <c r="E33" i="16"/>
  <c r="C22" i="16"/>
  <c r="J16" i="16"/>
  <c r="J37" i="16"/>
  <c r="E37" i="16"/>
  <c r="C37" i="16"/>
  <c r="H37" i="16"/>
  <c r="F35" i="16"/>
  <c r="C32" i="16"/>
  <c r="H35" i="16"/>
  <c r="E41" i="16"/>
  <c r="C41" i="16"/>
  <c r="C52" i="16"/>
  <c r="E21" i="16"/>
  <c r="E16" i="16"/>
  <c r="D35" i="16"/>
  <c r="H34" i="16"/>
  <c r="J21" i="16"/>
  <c r="F37" i="16"/>
  <c r="D33" i="16"/>
  <c r="G31" i="16"/>
  <c r="H31" i="16"/>
  <c r="H66" i="16"/>
  <c r="E18" i="16"/>
  <c r="G16" i="16"/>
  <c r="G18" i="16"/>
  <c r="F16" i="16"/>
  <c r="C21" i="16"/>
  <c r="F41" i="16"/>
  <c r="J36" i="16"/>
  <c r="D41" i="16"/>
  <c r="H18" i="16"/>
  <c r="B43" i="16"/>
  <c r="H43" i="16" s="1"/>
  <c r="H65" i="16"/>
  <c r="H21" i="16"/>
  <c r="D34" i="16"/>
  <c r="C34" i="16"/>
  <c r="J18" i="16"/>
  <c r="D20" i="16"/>
  <c r="E30" i="16"/>
  <c r="D30" i="16"/>
  <c r="G30" i="16"/>
  <c r="C18" i="16"/>
  <c r="J65" i="16"/>
  <c r="F21" i="16"/>
  <c r="E34" i="16"/>
  <c r="E17" i="16"/>
  <c r="G17" i="16"/>
  <c r="C17" i="16"/>
  <c r="E36" i="16"/>
  <c r="H20" i="16"/>
  <c r="H30" i="16"/>
  <c r="G36" i="16"/>
  <c r="D18" i="16"/>
  <c r="F30" i="16"/>
  <c r="D16" i="16"/>
  <c r="F33" i="16"/>
  <c r="C33" i="16"/>
  <c r="D36" i="16"/>
  <c r="H22" i="16"/>
  <c r="C36" i="16"/>
  <c r="H36" i="16"/>
  <c r="H14" i="16"/>
  <c r="D65" i="16"/>
  <c r="E65" i="16"/>
  <c r="D32" i="16"/>
  <c r="B38" i="16"/>
  <c r="H38" i="16" s="1"/>
  <c r="J41" i="16"/>
  <c r="C30" i="16"/>
  <c r="F22" i="16"/>
  <c r="G65" i="16"/>
  <c r="D57" i="9"/>
  <c r="E54" i="9"/>
  <c r="G54" i="9" s="1"/>
  <c r="C57" i="9"/>
  <c r="D13" i="16"/>
  <c r="H19" i="16"/>
  <c r="E19" i="16"/>
  <c r="H13" i="16"/>
  <c r="H25" i="16"/>
  <c r="C13" i="16"/>
  <c r="G14" i="16"/>
  <c r="D14" i="16"/>
  <c r="E20" i="16"/>
  <c r="D67" i="16"/>
  <c r="J25" i="16"/>
  <c r="E24" i="16"/>
  <c r="E14" i="16"/>
  <c r="F64" i="16"/>
  <c r="F15" i="16"/>
  <c r="F24" i="16"/>
  <c r="E64" i="16"/>
  <c r="G32" i="16"/>
  <c r="H15" i="16"/>
  <c r="E15" i="16"/>
  <c r="H24" i="16"/>
  <c r="D22" i="16"/>
  <c r="E67" i="16"/>
  <c r="B26" i="16"/>
  <c r="D26" i="16" s="1"/>
  <c r="F19" i="16"/>
  <c r="G25" i="16"/>
  <c r="E25" i="16"/>
  <c r="F32" i="16"/>
  <c r="C64" i="16"/>
  <c r="C25" i="16"/>
  <c r="F25" i="16"/>
  <c r="C24" i="16"/>
  <c r="D24" i="16"/>
  <c r="D19" i="16"/>
  <c r="G20" i="16"/>
  <c r="J32" i="16"/>
  <c r="E56" i="9"/>
  <c r="F56" i="9" s="1"/>
  <c r="G15" i="16"/>
  <c r="J19" i="16"/>
  <c r="J13" i="16"/>
  <c r="D15" i="16"/>
  <c r="F14" i="16"/>
  <c r="G13" i="16"/>
  <c r="G19" i="16"/>
  <c r="J15" i="16"/>
  <c r="J24" i="16"/>
  <c r="C20" i="16"/>
  <c r="C14" i="16"/>
  <c r="F20" i="16"/>
  <c r="H64" i="16"/>
  <c r="F54" i="9" l="1"/>
  <c r="E38" i="16"/>
  <c r="C38" i="16"/>
  <c r="J38" i="16"/>
  <c r="G43" i="16"/>
  <c r="D43" i="16"/>
  <c r="J43" i="16"/>
  <c r="F43" i="16"/>
  <c r="D38" i="16"/>
  <c r="C43" i="16"/>
  <c r="E43" i="16"/>
  <c r="G38" i="16"/>
  <c r="F38" i="16"/>
  <c r="B55" i="16"/>
  <c r="D55" i="16" s="1"/>
  <c r="J26" i="16"/>
  <c r="G26" i="16"/>
  <c r="C26" i="16"/>
  <c r="H26" i="16"/>
  <c r="F26" i="16"/>
  <c r="B56" i="16"/>
  <c r="E57" i="9"/>
  <c r="F57" i="9" s="1"/>
  <c r="E26" i="16"/>
  <c r="G56" i="9"/>
  <c r="G57" i="9"/>
  <c r="E55" i="16" l="1"/>
  <c r="C55" i="16"/>
  <c r="G55" i="16"/>
  <c r="D56" i="16"/>
  <c r="J56" i="16"/>
  <c r="E56" i="16"/>
  <c r="F56" i="16"/>
  <c r="G56" i="16"/>
  <c r="H56" i="16"/>
  <c r="C56" i="16"/>
  <c r="F55" i="16"/>
  <c r="J55" i="16"/>
  <c r="H55" i="16"/>
</calcChain>
</file>

<file path=xl/sharedStrings.xml><?xml version="1.0" encoding="utf-8"?>
<sst xmlns="http://schemas.openxmlformats.org/spreadsheetml/2006/main" count="855" uniqueCount="423">
  <si>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</si>
  <si>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</si>
  <si>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</si>
  <si>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</si>
  <si>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</si>
  <si>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</si>
  <si>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</si>
  <si>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</si>
  <si>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</si>
  <si>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</si>
  <si>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</si>
  <si>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</si>
  <si>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</si>
  <si>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</si>
  <si>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</si>
  <si>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</si>
  <si>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</si>
  <si>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</si>
  <si>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</si>
  <si>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</si>
  <si>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</si>
  <si>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</si>
  <si>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</si>
  <si>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</si>
  <si>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</si>
  <si>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</si>
  <si>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</si>
  <si>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</si>
  <si>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</si>
  <si>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</si>
  <si>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</si>
  <si>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</si>
  <si>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</si>
  <si>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</si>
  <si>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</si>
  <si>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</si>
  <si>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</si>
  <si>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</si>
  <si>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</si>
  <si>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</si>
  <si>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</si>
  <si>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</si>
  <si>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</si>
  <si>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</si>
  <si>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NE LAKEVIEW COLLEGE</t>
  </si>
  <si>
    <t>ALAMO CCD NW VISTA COLLEGE</t>
  </si>
  <si>
    <t>COASTAL BEND COLLEGE</t>
  </si>
  <si>
    <t>DEL MAR COLLEGE</t>
  </si>
  <si>
    <t>LAREDO COMMUNITY COLLEGE</t>
  </si>
  <si>
    <t>SOUTH TEXAS COLLEGE</t>
  </si>
  <si>
    <t>SOUTHWEST TEXAS JUNIOR COLLEGE</t>
  </si>
  <si>
    <t>TEXAS SOUTHMOST COLLEGE</t>
  </si>
  <si>
    <t>TEXAS STATE T. C. HARLINGEN</t>
  </si>
  <si>
    <t>SUL ROSS RIO GRANDE COLLEGE</t>
  </si>
  <si>
    <t>TEXAS A&amp;M INTERNATIONAL UNIV</t>
  </si>
  <si>
    <t>TEXAS A&amp;M UNIV-CORPUS CHRISTI</t>
  </si>
  <si>
    <t>TEXAS A&amp;M UNIV-KINGSVILLE</t>
  </si>
  <si>
    <t>TEXAS A&amp;M UNIV-SAN ANTONIO</t>
  </si>
  <si>
    <t>U. OF HOUSTON-VICTORIA</t>
  </si>
  <si>
    <t>U. OF TEXAS AT BROWNSVILLE</t>
  </si>
  <si>
    <t>U. OF TEXAS AT SAN ANTONIO</t>
  </si>
  <si>
    <t>OUR LADY OF THE LAKE UNIV/SA</t>
  </si>
  <si>
    <t>SCHREINER UNIVERSITY</t>
  </si>
  <si>
    <t>ST. MARY'S UNIVERSITY</t>
  </si>
  <si>
    <t>TEXAS LUTHERAN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</si>
  <si>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</si>
  <si>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</si>
  <si>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</si>
  <si>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</si>
  <si>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</si>
  <si>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</si>
  <si>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</si>
  <si>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</si>
  <si>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</si>
  <si>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</si>
  <si>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South Texas To:</t>
  </si>
  <si>
    <t xml:space="preserve">Total </t>
  </si>
  <si>
    <t xml:space="preserve">South Texas </t>
  </si>
  <si>
    <t>Total In Region Enrollment</t>
  </si>
  <si>
    <t xml:space="preserve">THECB Region </t>
  </si>
  <si>
    <t>Enrolled In Region</t>
  </si>
  <si>
    <t>Enrolled Out of Region</t>
  </si>
  <si>
    <t>Diagnostic Medical Sonographers</t>
  </si>
  <si>
    <t>VICTORIA COLLEGE</t>
  </si>
  <si>
    <t>Central Texas</t>
  </si>
  <si>
    <t>West Texas</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</si>
  <si>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</si>
  <si>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</si>
  <si>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</si>
  <si>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</si>
  <si>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</si>
  <si>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</si>
  <si>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</si>
  <si>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</si>
  <si>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</si>
  <si>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</si>
  <si>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</si>
  <si>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</si>
  <si>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</si>
  <si>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</si>
  <si>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HOUSTON BAPTIST UNIVERSITY</t>
  </si>
  <si>
    <t>HOWARD PAYNE UNIVERSITY</t>
  </si>
  <si>
    <t>HUSTON-TILLOTSON UNIVERSITY</t>
  </si>
  <si>
    <t>JARVIS CHRISTIAN COLLEGE</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</si>
  <si>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</si>
  <si>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</si>
  <si>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</si>
  <si>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</si>
  <si>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</si>
  <si>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</si>
  <si>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</si>
  <si>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</si>
  <si>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</si>
  <si>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</si>
  <si>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ADVENTIST UNIV</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</si>
  <si>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</si>
  <si>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</si>
  <si>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</si>
  <si>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</si>
  <si>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</si>
  <si>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</si>
  <si>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</si>
  <si>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</si>
  <si>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</si>
  <si>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</si>
  <si>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</si>
  <si>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</si>
  <si>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COLLEGE</t>
  </si>
  <si>
    <t>TEXAS SOUTHERN UNIVERSITY</t>
  </si>
  <si>
    <t>TEXAS STATE UNIVERSITY</t>
  </si>
  <si>
    <t>TEXAS TECH UNIV HLTH SCI CTR</t>
  </si>
  <si>
    <t>TEXAS TECH UNIVERSITY</t>
  </si>
  <si>
    <t>TEXAS WESLEYAN UNIVERSITY</t>
  </si>
  <si>
    <t>TEXAS WOMAN'S UNIVERSITY</t>
  </si>
  <si>
    <t>U. OF HOUSTON-CLEAR LAKE</t>
  </si>
  <si>
    <t>U. OF HOUSTON-DOWNTOWN</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</si>
  <si>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</si>
  <si>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</si>
  <si>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</si>
  <si>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</si>
  <si>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</si>
  <si>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</si>
  <si>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</si>
  <si>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</si>
  <si>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</si>
  <si>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</si>
  <si>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UNIVERSITY OF ST THOMAS</t>
  </si>
  <si>
    <t>UNT HEALTH SCIENCE CENTER</t>
  </si>
  <si>
    <t>UT HEALTH SCI CENTER-HOUSTON</t>
  </si>
  <si>
    <t>UT HEALTH SCIENCE CTR/SA</t>
  </si>
  <si>
    <t>UT M.D. ANDERSON CANCER CENTER</t>
  </si>
  <si>
    <t>UT MEDICAL BRANCH GALVESTON</t>
  </si>
  <si>
    <t>WAYLAND BAPTIST UNIVERSITY</t>
  </si>
  <si>
    <t>WEST TEXAS A&amp;M UNIVERSITY</t>
  </si>
  <si>
    <t>WILEY COLLEGE</t>
  </si>
  <si>
    <t>ALAMO CCD PALO ALTO COLLEGE</t>
  </si>
  <si>
    <t>ALAMO CCD SAN ANTONIO COLLEGE</t>
  </si>
  <si>
    <t>ALAMO CCD ST. PHILIPS COLLEGE</t>
  </si>
  <si>
    <t>ALVIN COMMUNITY COLLEGE</t>
  </si>
  <si>
    <t>AMARILLO COLLEGE</t>
  </si>
  <si>
    <t>ANGELINA COLLEGE</t>
  </si>
  <si>
    <t>AUSTIN COMMUNITY COLLEGE</t>
  </si>
  <si>
    <t>BRAZOSPORT COLLEGE</t>
  </si>
  <si>
    <t>CENTRAL TEXAS COLLEGE</t>
  </si>
  <si>
    <t>CISCO COLLEGE</t>
  </si>
  <si>
    <t>CLARENDON COLLEGE</t>
  </si>
  <si>
    <t>COLLEGE OF THE MAINLAND COMMUN</t>
  </si>
  <si>
    <t>COLLIN CO COMM COLL DISTRICT</t>
  </si>
  <si>
    <t>DCCCD BROOKHAVEN COLLEGE</t>
  </si>
  <si>
    <t>DCCCD CEDAR VALLEY COLLEGE</t>
  </si>
  <si>
    <t>DCCCD EL CENTRO COLLEGE</t>
  </si>
  <si>
    <t>DCCCD NORTH LAKE COLLEGE</t>
  </si>
  <si>
    <t>DCCCD RICHLAND COLLEGE</t>
  </si>
  <si>
    <t>EL PASO COMMUNITY COLLEGE DIST</t>
  </si>
  <si>
    <t>GALVESTON COLLEGE</t>
  </si>
  <si>
    <t>HILL COLLEGE</t>
  </si>
  <si>
    <t>HOUSTON COMMUNITY COLLEGE</t>
  </si>
  <si>
    <t>HOWARD COLLEGE</t>
  </si>
  <si>
    <t>KILGORE COLLEGE</t>
  </si>
  <si>
    <t>LAMAR INSTITUTE OF TECHNOLOGY</t>
  </si>
  <si>
    <t>LEE COLLEGE</t>
  </si>
  <si>
    <t>LON MORRIS COLLEGE</t>
  </si>
  <si>
    <t>LONE STAR COLLEGE - CY-FAIR</t>
  </si>
  <si>
    <t>LONE STAR COLLEGE - KINGWOOD</t>
  </si>
  <si>
    <t>LONE STAR COLLEGE - N. HARRIS</t>
  </si>
  <si>
    <t>LONE STAR COLLEGE - TOMBALL</t>
  </si>
  <si>
    <t>MCLENNAN COMMUNITY COLLEGE</t>
  </si>
  <si>
    <t>MIDLAND COLLEGE</t>
  </si>
  <si>
    <t>NAVARRO COLLEGE</t>
  </si>
  <si>
    <t>NORTH CENTRAL TEXAS COLLEGE</t>
  </si>
  <si>
    <t>NORTHEAST TEXAS COMM COLLEGE</t>
  </si>
  <si>
    <t>ODESSA COLLEGE</t>
  </si>
  <si>
    <t>PANOLA COLLEGE</t>
  </si>
  <si>
    <t>PARIS JUNIOR COLLEGE</t>
  </si>
  <si>
    <t>RANGER COLLEGE</t>
  </si>
  <si>
    <t>SAN JACINTO COLLEGE CEN CAMPUS</t>
  </si>
  <si>
    <t>SAN JACINTO COLLEGE N CAMPUS</t>
  </si>
  <si>
    <t>SAN JACINTO COLLEGE S CAMPUS</t>
  </si>
  <si>
    <t>SOUTH PLAINS COLLEGE</t>
  </si>
  <si>
    <t>SOUTHWEST COLLEGIATE INSTITUTE</t>
  </si>
  <si>
    <t>TARRANT CO NORTHEAST CAMPUS</t>
  </si>
  <si>
    <t>TARRANT CO NORTHWEST CAMPUS</t>
  </si>
  <si>
    <t>TARRANT CO SOUTH CAMPUS</t>
  </si>
  <si>
    <t>TEMPLE COLLEGE</t>
  </si>
  <si>
    <t>TEXAS STATE T. C. WACO</t>
  </si>
  <si>
    <t>TEXAS STATE T. C. WEST TEXAS</t>
  </si>
  <si>
    <t>TRINITY VALLEY COMM COLLEGE</t>
  </si>
  <si>
    <t>TYLER JUNIOR COLLEGE</t>
  </si>
  <si>
    <t>VERNON COLLEGE</t>
  </si>
  <si>
    <t>WEATHERFORD COLLEGE</t>
  </si>
  <si>
    <t>WESTERN TEXAS COLLEGE</t>
  </si>
  <si>
    <t>WHARTON COUNTY JUNIOR COLLEGE</t>
  </si>
  <si>
    <t>Source: TEA, THECB</t>
  </si>
  <si>
    <t>U. OF TEXAS-RIO GRANDE VALLEY</t>
  </si>
  <si>
    <t>DCCCD EASTFIELD COLLEGE</t>
  </si>
  <si>
    <t>FRANK PHILLIPS COLLEGE</t>
  </si>
  <si>
    <t>GRAYSON COLLEGE</t>
  </si>
  <si>
    <t>General &amp; Operations Managers</t>
  </si>
  <si>
    <t>Information Security Analysts</t>
  </si>
  <si>
    <t>Enrollment</t>
  </si>
  <si>
    <t>South 
Texas</t>
  </si>
  <si>
    <t>Region 8</t>
  </si>
  <si>
    <t>Certificate or higher attainment</t>
  </si>
  <si>
    <t>Population age 25-34 (PUMS 1-year estimate, ACS)</t>
  </si>
  <si>
    <t>DCCCD MOUNTAIN VIEW COLLEGE</t>
  </si>
  <si>
    <t>LAMAR STATE COLL-ORANGE</t>
  </si>
  <si>
    <t>LONE STAR COLLEGE - MONTGOMERY</t>
  </si>
  <si>
    <t>SOUTHWESTERN CHRISTIAN COLLEGE</t>
  </si>
  <si>
    <t>TEXARKANA COLLEGE</t>
  </si>
  <si>
    <t>Others</t>
  </si>
  <si>
    <t>Occupations Adding the Most New Jobs or Growing the Fastest, 2014-2024, South Texas</t>
  </si>
  <si>
    <t>Leading occupations typically requiring an associate's degree or higher*</t>
  </si>
  <si>
    <t>Elementary School Teachers, Except Special Education</t>
  </si>
  <si>
    <t>Secondary School Teachers, Except Special and Career/Tech</t>
  </si>
  <si>
    <t>Middle School Teachers, Except Special and Career/Tech</t>
  </si>
  <si>
    <t>Operations Research Analysts</t>
  </si>
  <si>
    <t>Nurse Practitioners</t>
  </si>
  <si>
    <t>Physical Therapist Assistants</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</si>
  <si>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</si>
  <si>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</si>
  <si>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</si>
  <si>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</si>
  <si>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</si>
  <si>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</si>
  <si>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</si>
  <si>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</si>
  <si>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</si>
  <si>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</si>
  <si>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</si>
  <si>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</si>
  <si>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UTRGV - MEDICAL SCHOOL</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</si>
  <si>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</si>
  <si>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</si>
  <si>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</si>
  <si>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</si>
  <si>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</si>
  <si>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</si>
  <si>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</si>
  <si>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</si>
  <si>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</si>
  <si>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</si>
  <si>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</si>
  <si>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</si>
  <si>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</si>
  <si>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</si>
  <si>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</si>
  <si>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</si>
  <si>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</si>
  <si>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</si>
  <si>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</si>
  <si>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</si>
  <si>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</si>
  <si>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</si>
  <si>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South Texas Totals</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</si>
  <si>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</si>
  <si>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</si>
  <si>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</si>
  <si>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</si>
  <si>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</si>
  <si>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</si>
  <si>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</si>
  <si>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</si>
  <si>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</si>
  <si>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</si>
  <si>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</si>
  <si>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</si>
  <si>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</si>
  <si>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</si>
  <si>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</si>
  <si>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</si>
  <si>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</si>
  <si>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</si>
  <si>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</si>
  <si>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</si>
  <si>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</si>
  <si>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</si>
  <si>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</si>
  <si>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</si>
  <si>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</si>
  <si>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</si>
  <si>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</si>
  <si>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</si>
  <si>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</si>
  <si>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</si>
  <si>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</si>
  <si>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</si>
  <si>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</si>
  <si>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Enrollment in South Texas Institutions and at Institutions Out of Region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</si>
  <si>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</si>
  <si>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</si>
  <si>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</si>
  <si>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</si>
  <si>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</si>
  <si>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</si>
  <si>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</si>
  <si>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</si>
  <si>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</si>
  <si>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</si>
  <si>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</si>
  <si>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</si>
  <si>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</si>
  <si>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</si>
  <si>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</si>
  <si>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</si>
  <si>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</si>
  <si>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</si>
  <si>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</si>
  <si>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</si>
  <si>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</si>
  <si>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</si>
  <si>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</si>
  <si>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</si>
  <si>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</si>
  <si>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</si>
  <si>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</si>
  <si>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</si>
  <si>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</si>
  <si>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</si>
  <si>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</si>
  <si>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</si>
  <si>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</si>
  <si>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</si>
  <si>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</si>
  <si>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</si>
  <si>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</si>
  <si>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</si>
  <si>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</si>
  <si>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from Region High Schools</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</si>
  <si>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</si>
  <si>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</si>
  <si>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</si>
  <si>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</si>
  <si>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</si>
  <si>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t>
  </si>
  <si>
    <t>Region - Total Completions</t>
  </si>
  <si>
    <t xml:space="preserve">Statewide </t>
  </si>
  <si>
    <t xml:space="preserve"> Percent of High School Graduates Enrolling in Higher Education the Following Year</t>
  </si>
  <si>
    <t>HS Grads in HE*</t>
  </si>
  <si>
    <t>HS Grads**</t>
  </si>
  <si>
    <t>% Public 2 yr</t>
  </si>
  <si>
    <t>**** Associates degree could be earned at any institution.</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</si>
  <si>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</si>
  <si>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</si>
  <si>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Who Earned a Degree or Certificate Within Six Years of HS Graduation ***</t>
  </si>
  <si>
    <r>
      <t>Earned Both Bachelor's or Higher &amp; Associate</t>
    </r>
    <r>
      <rPr>
        <sz val="8"/>
        <rFont val="Tahoma"/>
        <family val="2"/>
      </rPr>
      <t>****</t>
    </r>
    <r>
      <rPr>
        <sz val="10"/>
        <rFont val="Tahoma"/>
        <family val="2"/>
      </rPr>
      <t xml:space="preserve">  </t>
    </r>
  </si>
  <si>
    <r>
      <t>This workbook provides data relevant to the goals and targets of</t>
    </r>
    <r>
      <rPr>
        <i/>
        <sz val="10"/>
        <rFont val="Tahoma"/>
        <family val="2"/>
      </rPr>
      <t xml:space="preserve"> 60x30TX</t>
    </r>
    <r>
      <rPr>
        <sz val="10"/>
        <rFont val="Tahoma"/>
        <family val="2"/>
      </rPr>
      <t xml:space="preserve"> for your region, as well as data on population, educational attainment, enrollment in higher education, higher education outcomes and labor market information.</t>
    </r>
  </si>
  <si>
    <t>Regional Context Data Workbook - South Texas Region</t>
  </si>
  <si>
    <t>Content</t>
  </si>
  <si>
    <t>Population Projections</t>
  </si>
  <si>
    <t>Enrollment - Region of Residence</t>
  </si>
  <si>
    <t>Enrollment at Institutions in Region</t>
  </si>
  <si>
    <t>Enrollment In and Out</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</si>
  <si>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</si>
  <si>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</si>
  <si>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</si>
  <si>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r>
      <t>This page presents the most recent estimates of population in your region, as well as projections of population in three age groups - 0-17 years, 18-24 years, and the critical</t>
    </r>
    <r>
      <rPr>
        <i/>
        <sz val="10"/>
        <color theme="1"/>
        <rFont val="Tahoma"/>
        <family val="2"/>
      </rPr>
      <t xml:space="preserve"> 60X30TX</t>
    </r>
    <r>
      <rPr>
        <sz val="10"/>
        <color theme="1"/>
        <rFont val="Tahoma"/>
        <family val="2"/>
      </rPr>
      <t xml:space="preserve"> age group - 25-34 years. Projections of the proportion of the population with a postsecondary credential needed to reach the 60x30 Goal are closely linked to population growth.  </t>
    </r>
  </si>
  <si>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</si>
  <si>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r>
      <t xml:space="preserve">This page presents (1) the </t>
    </r>
    <r>
      <rPr>
        <i/>
        <sz val="10"/>
        <color theme="1"/>
        <rFont val="Tahoma"/>
        <family val="2"/>
      </rPr>
      <t>percent</t>
    </r>
    <r>
      <rPr>
        <sz val="10"/>
        <color theme="1"/>
        <rFont val="Tahoma"/>
        <family val="2"/>
      </rPr>
      <t xml:space="preserve"> of completions awarded to different race/ethnicities and gender in your region and (2) the </t>
    </r>
    <r>
      <rPr>
        <i/>
        <sz val="10"/>
        <color theme="1"/>
        <rFont val="Tahoma"/>
        <family val="2"/>
      </rPr>
      <t>percent</t>
    </r>
    <r>
      <rPr>
        <sz val="10"/>
        <color theme="1"/>
        <rFont val="Tahoma"/>
        <family val="2"/>
      </rPr>
      <t xml:space="preserve">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r>
  </si>
  <si>
    <t>continued on the next page</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</si>
  <si>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</si>
  <si>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</si>
  <si>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</si>
  <si>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</si>
  <si>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</si>
  <si>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</si>
  <si>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TARRANT CO SOUTHEAST CAMPUS</t>
  </si>
  <si>
    <t>UNIV. OF NORTH TEXAS AT DALLAS</t>
  </si>
  <si>
    <t>TEXAS A&amp;M UNIVERSITY-TEXARKANA</t>
  </si>
  <si>
    <t>BLINN COLLEGE DISTRICT</t>
  </si>
  <si>
    <t>Six-Year Graduation Rates of First Time Undergraduates (FTUG) at Public Universities (Bachelor's Degrees)- Fall 2011 Cohort</t>
  </si>
  <si>
    <t>Six-Year Graduation Rates of First Time Undergraduates (FTUG) at Public CTCs (Certificate, Associate or above) - Fall 2011 Cohort</t>
  </si>
  <si>
    <t>2009, 2010, &amp; 2011 High School Graduates by Region</t>
  </si>
  <si>
    <t>FY 2009, 2010, &amp; 2011 Public HS Graduates who Earned a Degree or Certificate within Six Years of HS Graduation</t>
  </si>
  <si>
    <t>LAREDO COLLEGE</t>
  </si>
  <si>
    <t>***Counts are combined totals for 2009, 2010, and 2011 high school graduates.</t>
  </si>
  <si>
    <t>https://www.census.gov/acs/www/data/data-tables-and-tools/data-profiles/2016/</t>
  </si>
  <si>
    <t>Percent of High School Graduates (2016-2017) enrolling in Higher Education (Fall 2017)</t>
  </si>
  <si>
    <t>High School Graduates (2016-2017) Enrolling in Higher Education (Fall 2017) by Race/Ethnicity</t>
  </si>
  <si>
    <t>Completions by Level - FY 2017</t>
  </si>
  <si>
    <t>Completions (Certificate, Associate, Bachelor's, Master's) by Institution of Higher Education - Percentage by Race/Ethnicity, Gender, Economically Disadvantaged Students - FY 2017</t>
  </si>
  <si>
    <t>Completions (Certificate, Associate, Bachelor's, Master's) by Institution of Higher Education - Race/Ethnicity, Gender, Economically Disadvantaged Students - FY 2017</t>
  </si>
  <si>
    <t>Completions by Economically Disadvantaged Students- FY 2017</t>
  </si>
  <si>
    <r>
      <t>This page presents the percentage of first-time undergraduates (FTUG) enrolled full-time at public universities that complet</t>
    </r>
    <r>
      <rPr>
        <sz val="10"/>
        <rFont val="Tahoma"/>
        <family val="2"/>
      </rPr>
      <t>e a bachelor's d</t>
    </r>
    <r>
      <rPr>
        <sz val="10"/>
        <color theme="1"/>
        <rFont val="Tahoma"/>
        <family val="2"/>
      </rPr>
      <t>egree or enrolled at community and technical colleges (CTCs)  that complete a certificate, associate degree, or above within 6 years of initial enrollment.*  Further breakdowns by gender and race/ethnicity are provided.</t>
    </r>
  </si>
  <si>
    <t>2017 Regional Residents' Enrollments in Higher Education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</si>
  <si>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</si>
  <si>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</si>
  <si>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</si>
  <si>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</si>
  <si>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</si>
  <si>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</si>
  <si>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</si>
  <si>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</si>
  <si>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</si>
  <si>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</si>
  <si>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</si>
  <si>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</si>
  <si>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</si>
  <si>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</si>
  <si>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Professional</t>
  </si>
  <si>
    <t>Source: TWC, THECB</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</si>
  <si>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</si>
  <si>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</si>
  <si>
    <t>ALAMO COLLEGE DISTRICT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</si>
</sst>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0.0%"/>
    <numFmt numFmtId="165" formatCode="_(* #,##0_);_(* \(#,##0\);_(* &quot;-&quot;??_);_(@_)"/>
    <numFmt numFmtId="166" formatCode="0.00000000000"/>
    <numFmt numFmtId="167" formatCode="0.0"/>
    <numFmt numFmtId="168" formatCode="_(&quot;$&quot;* #,##0_);_(&quot;$&quot;* \(#,##0\);_(&quot;$&quot;* &quot;-&quot;??_);_(@_)"/>
  </numFmts>
  <fonts count="74"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11"/>
      <name val="Calibri"/>
      <family val="2"/>
      <scheme val="minor"/>
    </font>
    <font>
      <sz val="8"/>
      <name val="Tahoma"/>
      <family val="2"/>
    </font>
    <font>
      <i/>
      <sz val="10"/>
      <name val="Tahoma"/>
      <family val="2"/>
    </font>
    <font>
      <b/>
      <sz val="10.5"/>
      <color theme="1"/>
      <name val="Tahoma"/>
      <family val="2"/>
    </font>
    <font>
      <b/>
      <i/>
      <sz val="10.5"/>
      <color theme="1"/>
      <name val="Tahoma"/>
      <family val="2"/>
    </font>
    <font>
      <u/>
      <sz val="11"/>
      <color theme="11"/>
      <name val="Calibri"/>
      <family val="2"/>
      <scheme val="minor"/>
    </font>
    <font>
      <b/>
      <i/>
      <sz val="11"/>
      <color theme="1"/>
      <name val="Calibri"/>
      <family val="2"/>
      <scheme val="minor"/>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DFACA9"/>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05D67"/>
        <bgColor indexed="64"/>
      </patternFill>
    </fill>
  </fills>
  <borders count="114">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rgb="FF000000"/>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auto="1"/>
      </left>
      <right style="thin">
        <color auto="1"/>
      </right>
      <top style="thick">
        <color rgb="FF005F84"/>
      </top>
      <bottom style="thin">
        <color auto="1"/>
      </bottom>
      <diagonal/>
    </border>
    <border>
      <left style="thin">
        <color auto="1"/>
      </left>
      <right style="thick">
        <color rgb="FF005F84"/>
      </right>
      <top style="thick">
        <color rgb="FF005F84"/>
      </top>
      <bottom style="thin">
        <color auto="1"/>
      </bottom>
      <diagonal/>
    </border>
    <border>
      <left style="thin">
        <color auto="1"/>
      </left>
      <right style="thick">
        <color rgb="FF005F84"/>
      </right>
      <top style="thin">
        <color auto="1"/>
      </top>
      <bottom style="thin">
        <color auto="1"/>
      </bottom>
      <diagonal/>
    </border>
    <border>
      <left style="thick">
        <color rgb="FF005F84"/>
      </left>
      <right style="thin">
        <color auto="1"/>
      </right>
      <top style="thin">
        <color auto="1"/>
      </top>
      <bottom style="thin">
        <color auto="1"/>
      </bottom>
      <diagonal/>
    </border>
    <border>
      <left style="thick">
        <color rgb="FF005F84"/>
      </left>
      <right style="thin">
        <color auto="1"/>
      </right>
      <top style="thin">
        <color auto="1"/>
      </top>
      <bottom style="thick">
        <color rgb="FF005F84"/>
      </bottom>
      <diagonal/>
    </border>
    <border>
      <left style="thin">
        <color auto="1"/>
      </left>
      <right style="thin">
        <color auto="1"/>
      </right>
      <top style="thin">
        <color auto="1"/>
      </top>
      <bottom style="thick">
        <color rgb="FF005F84"/>
      </bottom>
      <diagonal/>
    </border>
    <border>
      <left style="thin">
        <color auto="1"/>
      </left>
      <right style="thick">
        <color rgb="FF005F84"/>
      </right>
      <top style="thin">
        <color auto="1"/>
      </top>
      <bottom style="thick">
        <color rgb="FF005F84"/>
      </bottom>
      <diagonal/>
    </border>
    <border>
      <left style="thin">
        <color theme="0"/>
      </left>
      <right style="thin">
        <color auto="1"/>
      </right>
      <top/>
      <bottom style="thin">
        <color auto="1"/>
      </bottom>
      <diagonal/>
    </border>
    <border>
      <left style="thin">
        <color auto="1"/>
      </left>
      <right style="thin">
        <color auto="1"/>
      </right>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style="thin">
        <color rgb="FF000000"/>
      </bottom>
      <diagonal/>
    </border>
    <border>
      <left style="thin">
        <color rgb="FF000000"/>
      </left>
      <right style="thin">
        <color auto="1"/>
      </right>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000000"/>
      </left>
      <right style="medium">
        <color auto="1"/>
      </right>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medium">
        <color auto="1"/>
      </left>
      <right style="medium">
        <color auto="1"/>
      </right>
      <top/>
      <bottom style="thin">
        <color rgb="FF000000"/>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medium">
        <color auto="1"/>
      </right>
      <top style="medium">
        <color auto="1"/>
      </top>
      <bottom style="thin">
        <color rgb="FF000000"/>
      </bottom>
      <diagonal/>
    </border>
    <border>
      <left style="thin">
        <color rgb="FF000000"/>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thin">
        <color rgb="FF000000"/>
      </left>
      <right style="thin">
        <color rgb="FF000000"/>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ck">
        <color rgb="FF005F84"/>
      </left>
      <right style="thin">
        <color auto="1"/>
      </right>
      <top style="thick">
        <color rgb="FF005F84"/>
      </top>
      <bottom style="thin">
        <color auto="1"/>
      </bottom>
      <diagonal/>
    </border>
    <border>
      <left style="thin">
        <color auto="1"/>
      </left>
      <right/>
      <top style="thin">
        <color auto="1"/>
      </top>
      <bottom style="medium">
        <color auto="1"/>
      </bottom>
      <diagonal/>
    </border>
    <border>
      <left/>
      <right style="medium">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theme="0"/>
      </left>
      <right style="thin">
        <color auto="1"/>
      </right>
      <top style="thin">
        <color auto="1"/>
      </top>
      <bottom/>
      <diagonal/>
    </border>
    <border>
      <left style="medium">
        <color rgb="FF005F84"/>
      </left>
      <right style="thin">
        <color auto="1"/>
      </right>
      <top style="medium">
        <color rgb="FF005F84"/>
      </top>
      <bottom/>
      <diagonal/>
    </border>
    <border>
      <left style="thin">
        <color auto="1"/>
      </left>
      <right style="thin">
        <color auto="1"/>
      </right>
      <top style="medium">
        <color rgb="FF005F84"/>
      </top>
      <bottom style="thin">
        <color auto="1"/>
      </bottom>
      <diagonal/>
    </border>
    <border>
      <left style="thin">
        <color auto="1"/>
      </left>
      <right style="medium">
        <color rgb="FF005F84"/>
      </right>
      <top style="medium">
        <color rgb="FF005F84"/>
      </top>
      <bottom style="thin">
        <color auto="1"/>
      </bottom>
      <diagonal/>
    </border>
    <border>
      <left style="medium">
        <color rgb="FF005F84"/>
      </left>
      <right style="thin">
        <color auto="1"/>
      </right>
      <top/>
      <bottom/>
      <diagonal/>
    </border>
    <border>
      <left style="thin">
        <color auto="1"/>
      </left>
      <right style="medium">
        <color rgb="FF005F84"/>
      </right>
      <top style="thin">
        <color auto="1"/>
      </top>
      <bottom style="thin">
        <color auto="1"/>
      </bottom>
      <diagonal/>
    </border>
    <border>
      <left style="medium">
        <color rgb="FF005F84"/>
      </left>
      <right style="thin">
        <color auto="1"/>
      </right>
      <top/>
      <bottom style="thin">
        <color auto="1"/>
      </bottom>
      <diagonal/>
    </border>
    <border>
      <left style="medium">
        <color rgb="FF005F84"/>
      </left>
      <right style="thin">
        <color auto="1"/>
      </right>
      <top style="thin">
        <color auto="1"/>
      </top>
      <bottom/>
      <diagonal/>
    </border>
    <border>
      <left style="medium">
        <color rgb="FF005F84"/>
      </left>
      <right style="thin">
        <color auto="1"/>
      </right>
      <top style="thin">
        <color auto="1"/>
      </top>
      <bottom style="thin">
        <color auto="1"/>
      </bottom>
      <diagonal/>
    </border>
    <border>
      <left style="medium">
        <color rgb="FF005F84"/>
      </left>
      <right style="thin">
        <color auto="1"/>
      </right>
      <top style="thin">
        <color auto="1"/>
      </top>
      <bottom style="medium">
        <color rgb="FF005F84"/>
      </bottom>
      <diagonal/>
    </border>
    <border>
      <left style="thin">
        <color auto="1"/>
      </left>
      <right/>
      <top style="thin">
        <color auto="1"/>
      </top>
      <bottom style="medium">
        <color rgb="FF005F84"/>
      </bottom>
      <diagonal/>
    </border>
    <border>
      <left style="thin">
        <color rgb="FF005F84"/>
      </left>
      <right style="thin">
        <color auto="1"/>
      </right>
      <top style="thin">
        <color rgb="FF005F84"/>
      </top>
      <bottom style="medium">
        <color rgb="FF005F84"/>
      </bottom>
      <diagonal/>
    </border>
    <border>
      <left style="thin">
        <color auto="1"/>
      </left>
      <right style="medium">
        <color rgb="FF005F84"/>
      </right>
      <top style="thin">
        <color auto="1"/>
      </top>
      <bottom style="medium">
        <color rgb="FF005F84"/>
      </bottom>
      <diagonal/>
    </border>
    <border>
      <left/>
      <right style="thin">
        <color auto="1"/>
      </right>
      <top style="thick">
        <color rgb="FF005F84"/>
      </top>
      <bottom style="thin">
        <color auto="1"/>
      </bottom>
      <diagonal/>
    </border>
    <border>
      <left/>
      <right style="medium">
        <color auto="1"/>
      </right>
      <top style="thin">
        <color auto="1"/>
      </top>
      <bottom style="medium">
        <color auto="1"/>
      </bottom>
      <diagonal/>
    </border>
    <border>
      <left style="thin">
        <color auto="1"/>
      </left>
      <right style="thin">
        <color auto="1"/>
      </right>
      <top style="thin">
        <color rgb="FF000000"/>
      </top>
      <bottom/>
      <diagonal/>
    </border>
    <border>
      <left style="thin">
        <color rgb="FF005F84"/>
      </left>
      <right style="thin">
        <color auto="1"/>
      </right>
      <top style="thin">
        <color rgb="FF005F84"/>
      </top>
      <bottom style="thin">
        <color auto="1"/>
      </bottom>
      <diagonal/>
    </border>
    <border>
      <left style="thin">
        <color auto="1"/>
      </left>
      <right style="thin">
        <color auto="1"/>
      </right>
      <top style="thin">
        <color rgb="FF005F84"/>
      </top>
      <bottom style="thin">
        <color auto="1"/>
      </bottom>
      <diagonal/>
    </border>
    <border>
      <left style="thin">
        <color auto="1"/>
      </left>
      <right style="thin">
        <color rgb="FF005F84"/>
      </right>
      <top style="thin">
        <color rgb="FF005F84"/>
      </top>
      <bottom style="thin">
        <color auto="1"/>
      </bottom>
      <diagonal/>
    </border>
    <border>
      <left style="thin">
        <color rgb="FF005F84"/>
      </left>
      <right/>
      <top/>
      <bottom/>
      <diagonal/>
    </border>
    <border>
      <left style="thin">
        <color auto="1"/>
      </left>
      <right style="thin">
        <color rgb="FF005F84"/>
      </right>
      <top style="thin">
        <color auto="1"/>
      </top>
      <bottom style="thin">
        <color auto="1"/>
      </bottom>
      <diagonal/>
    </border>
    <border>
      <left style="thin">
        <color rgb="FF005F84"/>
      </left>
      <right style="thin">
        <color auto="1"/>
      </right>
      <top style="thin">
        <color auto="1"/>
      </top>
      <bottom style="thin">
        <color auto="1"/>
      </bottom>
      <diagonal/>
    </border>
    <border>
      <left style="thin">
        <color rgb="FF005F84"/>
      </left>
      <right style="thin">
        <color auto="1"/>
      </right>
      <top style="thin">
        <color auto="1"/>
      </top>
      <bottom style="thin">
        <color rgb="FF005F84"/>
      </bottom>
      <diagonal/>
    </border>
    <border>
      <left style="thin">
        <color auto="1"/>
      </left>
      <right style="thin">
        <color auto="1"/>
      </right>
      <top style="thin">
        <color auto="1"/>
      </top>
      <bottom style="thin">
        <color rgb="FF005F84"/>
      </bottom>
      <diagonal/>
    </border>
    <border>
      <left style="thin">
        <color auto="1"/>
      </left>
      <right style="thin">
        <color rgb="FF005F84"/>
      </right>
      <top style="thin">
        <color auto="1"/>
      </top>
      <bottom style="thin">
        <color rgb="FF005F8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0" fontId="72" fillId="0" borderId="0" applyNumberFormat="0" applyFill="0" applyBorder="0" applyAlignment="0" applyProtection="0"/>
    <xf numFmtId="44" fontId="12" fillId="0" borderId="0" applyFont="0" applyFill="0" applyBorder="0" applyAlignment="0" applyProtection="0"/>
  </cellStyleXfs>
  <cellXfs count="739">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xf numFmtId="0" fontId="4" fillId="0" borderId="0" xfId="112" applyFont="1" applyAlignment="1">
      <alignment wrapText="1"/>
    </xf>
    <xf numFmtId="0" fontId="4" fillId="0" borderId="3" xfId="112" applyFont="1" applyBorder="1"/>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7" fillId="34" borderId="11" xfId="92" applyFont="1" applyFill="1" applyBorder="1" applyAlignment="1">
      <alignment horizontal="left" vertical="center"/>
    </xf>
    <xf numFmtId="0" fontId="7" fillId="34" borderId="8" xfId="105" applyFont="1" applyFill="1" applyBorder="1" applyAlignment="1">
      <alignment horizontal="left" vertical="center"/>
    </xf>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4" xfId="0" applyFont="1" applyBorder="1"/>
    <xf numFmtId="0" fontId="4" fillId="0" borderId="5" xfId="112" applyFont="1" applyFill="1" applyBorder="1" applyAlignment="1">
      <alignment horizontal="center" vertical="center"/>
    </xf>
    <xf numFmtId="0" fontId="7" fillId="33" borderId="25" xfId="0" applyFont="1" applyFill="1" applyBorder="1" applyAlignment="1">
      <alignment horizontal="center" wrapText="1"/>
    </xf>
    <xf numFmtId="0" fontId="51" fillId="0" borderId="1" xfId="0" applyFont="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4" fillId="0" borderId="0" xfId="0" applyFont="1" applyFill="1" applyBorder="1" applyAlignment="1">
      <alignment vertical="center"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1" fillId="0" borderId="1" xfId="0" applyFont="1" applyBorder="1" applyAlignment="1">
      <alignment horizontal="center"/>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49" fillId="0" borderId="0" xfId="0" applyFont="1" applyBorder="1"/>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7" borderId="1" xfId="0" applyFont="1" applyFill="1" applyBorder="1"/>
    <xf numFmtId="3" fontId="52" fillId="37" borderId="1" xfId="0" applyNumberFormat="1" applyFont="1" applyFill="1" applyBorder="1"/>
    <xf numFmtId="164" fontId="52" fillId="37" borderId="1" xfId="0" applyNumberFormat="1" applyFont="1" applyFill="1" applyBorder="1"/>
    <xf numFmtId="3" fontId="52" fillId="37" borderId="1" xfId="0" applyNumberFormat="1" applyFont="1" applyFill="1" applyBorder="1" applyAlignment="1">
      <alignment horizontal="left"/>
    </xf>
    <xf numFmtId="3" fontId="52" fillId="37" borderId="0" xfId="0" applyNumberFormat="1" applyFont="1" applyFill="1" applyBorder="1" applyAlignment="1">
      <alignment horizontal="left"/>
    </xf>
    <xf numFmtId="3" fontId="52" fillId="37"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62" xfId="111" applyFont="1" applyFill="1" applyBorder="1" applyAlignment="1">
      <alignment vertical="center"/>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70" xfId="67" applyNumberFormat="1" applyFont="1" applyBorder="1" applyAlignment="1">
      <alignment horizontal="right" vertical="top" wrapText="1"/>
    </xf>
    <xf numFmtId="165" fontId="52" fillId="0" borderId="56" xfId="67" applyNumberFormat="1" applyFont="1" applyBorder="1" applyAlignment="1">
      <alignment horizontal="right" vertical="top" wrapText="1"/>
    </xf>
    <xf numFmtId="165" fontId="52" fillId="0" borderId="70" xfId="67" applyNumberFormat="1" applyFont="1" applyBorder="1" applyAlignment="1">
      <alignment horizontal="right" vertical="center" wrapText="1"/>
    </xf>
    <xf numFmtId="165" fontId="52" fillId="0" borderId="56" xfId="67" applyNumberFormat="1" applyFont="1" applyBorder="1" applyAlignment="1">
      <alignment horizontal="right" vertical="center" wrapText="1"/>
    </xf>
    <xf numFmtId="164" fontId="52" fillId="0" borderId="71" xfId="132" applyNumberFormat="1" applyFont="1" applyBorder="1" applyAlignment="1">
      <alignment horizontal="right" vertical="top" wrapText="1"/>
    </xf>
    <xf numFmtId="165" fontId="52" fillId="0" borderId="64" xfId="67" applyNumberFormat="1" applyFont="1" applyBorder="1" applyAlignment="1">
      <alignment horizontal="right" vertical="top" wrapText="1"/>
    </xf>
    <xf numFmtId="164" fontId="52" fillId="0" borderId="55" xfId="132" applyNumberFormat="1" applyFont="1" applyBorder="1" applyAlignment="1">
      <alignment horizontal="right" vertical="top" wrapText="1"/>
    </xf>
    <xf numFmtId="165" fontId="52" fillId="0" borderId="59" xfId="67" applyNumberFormat="1" applyFont="1" applyBorder="1" applyAlignment="1">
      <alignment horizontal="right" vertical="top" wrapText="1"/>
    </xf>
    <xf numFmtId="165" fontId="52" fillId="0" borderId="57"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7"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1" xfId="0" applyNumberFormat="1" applyFont="1" applyBorder="1" applyAlignment="1">
      <alignment vertical="center"/>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0" fontId="52" fillId="0" borderId="13" xfId="0"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0" fontId="52" fillId="0" borderId="8" xfId="0" applyFont="1" applyBorder="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3" fillId="0" borderId="0" xfId="67" applyNumberFormat="1" applyFont="1" applyBorder="1"/>
    <xf numFmtId="0" fontId="52" fillId="0" borderId="1" xfId="0" applyFont="1" applyFill="1" applyBorder="1" applyAlignment="1">
      <alignment horizontal="right"/>
    </xf>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5" fontId="52" fillId="0" borderId="1" xfId="67" applyNumberFormat="1" applyFont="1" applyBorder="1" applyAlignment="1">
      <alignment vertical="center"/>
    </xf>
    <xf numFmtId="0" fontId="50" fillId="0" borderId="0" xfId="0" applyFont="1" applyFill="1" applyAlignment="1">
      <alignment horizontal="left"/>
    </xf>
    <xf numFmtId="164" fontId="49" fillId="0" borderId="0" xfId="132" applyNumberFormat="1" applyFont="1" applyBorder="1"/>
    <xf numFmtId="0" fontId="49" fillId="0" borderId="0" xfId="0" applyFont="1" applyFill="1" applyBorder="1" applyAlignment="1">
      <alignment vertical="center"/>
    </xf>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5" fontId="63" fillId="0" borderId="0" xfId="67" applyNumberFormat="1" applyFont="1" applyBorder="1"/>
    <xf numFmtId="164" fontId="52" fillId="0" borderId="0" xfId="0" applyNumberFormat="1" applyFont="1" applyBorder="1"/>
    <xf numFmtId="0" fontId="52" fillId="0" borderId="4" xfId="0" applyFont="1" applyBorder="1" applyAlignment="1">
      <alignment horizontal="right"/>
    </xf>
    <xf numFmtId="0" fontId="52" fillId="0" borderId="15" xfId="0" applyFont="1" applyBorder="1"/>
    <xf numFmtId="165" fontId="63" fillId="0" borderId="2" xfId="67" applyNumberFormat="1" applyFont="1" applyBorder="1"/>
    <xf numFmtId="0" fontId="63" fillId="0" borderId="4" xfId="0" applyFont="1" applyBorder="1"/>
    <xf numFmtId="165" fontId="63" fillId="0" borderId="14" xfId="67" applyNumberFormat="1" applyFont="1" applyBorder="1"/>
    <xf numFmtId="165" fontId="63" fillId="0" borderId="12" xfId="67" applyNumberFormat="1" applyFont="1" applyBorder="1"/>
    <xf numFmtId="0" fontId="63" fillId="0" borderId="5" xfId="0" applyFont="1" applyBorder="1"/>
    <xf numFmtId="0" fontId="52" fillId="0" borderId="13" xfId="0" applyFont="1" applyFill="1" applyBorder="1" applyAlignment="1">
      <alignment horizontal="right"/>
    </xf>
    <xf numFmtId="0" fontId="52" fillId="0" borderId="11" xfId="0" applyFont="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52" fillId="0" borderId="0" xfId="0" applyFont="1" applyFill="1" applyBorder="1" applyAlignment="1">
      <alignment horizontal="left" vertical="top" wrapText="1"/>
    </xf>
    <xf numFmtId="165" fontId="52" fillId="36" borderId="1" xfId="67" applyNumberFormat="1" applyFont="1" applyFill="1" applyBorder="1"/>
    <xf numFmtId="165" fontId="4" fillId="36"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6" borderId="52" xfId="67" applyNumberFormat="1" applyFont="1" applyFill="1" applyBorder="1" applyAlignment="1">
      <alignment horizontal="right" wrapText="1"/>
    </xf>
    <xf numFmtId="165" fontId="4" fillId="36" borderId="51" xfId="67" applyNumberFormat="1" applyFont="1" applyFill="1" applyBorder="1" applyAlignment="1">
      <alignment horizontal="right"/>
    </xf>
    <xf numFmtId="165" fontId="4" fillId="36" borderId="52" xfId="67" applyNumberFormat="1" applyFont="1" applyFill="1" applyBorder="1" applyAlignment="1">
      <alignment horizontal="right"/>
    </xf>
    <xf numFmtId="3" fontId="4" fillId="36" borderId="51" xfId="0" applyNumberFormat="1" applyFont="1" applyFill="1" applyBorder="1" applyAlignment="1">
      <alignment horizontal="right"/>
    </xf>
    <xf numFmtId="3" fontId="4" fillId="36" borderId="52" xfId="0" applyNumberFormat="1" applyFont="1" applyFill="1" applyBorder="1" applyAlignment="1">
      <alignment horizontal="right"/>
    </xf>
    <xf numFmtId="165" fontId="4" fillId="36" borderId="53" xfId="67" applyNumberFormat="1" applyFont="1" applyFill="1" applyBorder="1" applyAlignment="1">
      <alignment horizontal="right" wrapText="1"/>
    </xf>
    <xf numFmtId="165" fontId="4" fillId="36" borderId="54" xfId="67" applyNumberFormat="1" applyFont="1" applyFill="1" applyBorder="1" applyAlignment="1">
      <alignment horizontal="right" wrapText="1"/>
    </xf>
    <xf numFmtId="165" fontId="4" fillId="36" borderId="53" xfId="67" applyNumberFormat="1" applyFont="1" applyFill="1" applyBorder="1" applyAlignment="1">
      <alignment horizontal="right"/>
    </xf>
    <xf numFmtId="165" fontId="4" fillId="36" borderId="54" xfId="67" applyNumberFormat="1" applyFont="1" applyFill="1" applyBorder="1" applyAlignment="1">
      <alignment horizontal="right"/>
    </xf>
    <xf numFmtId="3" fontId="4" fillId="36" borderId="53" xfId="0" applyNumberFormat="1" applyFont="1" applyFill="1" applyBorder="1" applyAlignment="1">
      <alignment horizontal="right"/>
    </xf>
    <xf numFmtId="3" fontId="4" fillId="36" borderId="54" xfId="0" applyNumberFormat="1" applyFont="1" applyFill="1" applyBorder="1" applyAlignment="1">
      <alignment horizontal="right"/>
    </xf>
    <xf numFmtId="0" fontId="7" fillId="0" borderId="11" xfId="100" applyNumberFormat="1" applyFont="1" applyBorder="1"/>
    <xf numFmtId="0" fontId="7" fillId="36"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0" fontId="56" fillId="34" borderId="10" xfId="92" applyFont="1" applyFill="1" applyBorder="1" applyAlignment="1">
      <alignment horizontal="center" vertical="center"/>
    </xf>
    <xf numFmtId="0" fontId="56" fillId="34" borderId="7" xfId="105" applyFont="1" applyFill="1" applyBorder="1" applyAlignment="1">
      <alignment vertical="center"/>
    </xf>
    <xf numFmtId="0" fontId="56" fillId="34" borderId="6" xfId="105" applyFont="1" applyFill="1" applyBorder="1" applyAlignment="1">
      <alignment vertic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63" xfId="111" applyFont="1" applyFill="1" applyBorder="1" applyAlignment="1">
      <alignment horizontal="right" vertic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6" borderId="56" xfId="67" applyNumberFormat="1" applyFont="1" applyFill="1" applyBorder="1" applyAlignment="1">
      <alignment horizontal="right" vertical="center" wrapText="1"/>
    </xf>
    <xf numFmtId="164" fontId="52" fillId="36" borderId="55" xfId="132" applyNumberFormat="1" applyFont="1" applyFill="1" applyBorder="1" applyAlignment="1">
      <alignment horizontal="right" vertical="top" wrapText="1"/>
    </xf>
    <xf numFmtId="165" fontId="52" fillId="36" borderId="56" xfId="67" applyNumberFormat="1" applyFont="1" applyFill="1" applyBorder="1" applyAlignment="1">
      <alignment horizontal="right" vertical="top" wrapText="1"/>
    </xf>
    <xf numFmtId="165" fontId="52" fillId="36" borderId="59" xfId="67" applyNumberFormat="1" applyFont="1" applyFill="1" applyBorder="1" applyAlignment="1">
      <alignment horizontal="right" vertical="top" wrapText="1"/>
    </xf>
    <xf numFmtId="165" fontId="52" fillId="36" borderId="58" xfId="67" applyNumberFormat="1" applyFont="1" applyFill="1" applyBorder="1" applyAlignment="1">
      <alignment horizontal="right" vertical="center" wrapText="1"/>
    </xf>
    <xf numFmtId="164" fontId="52" fillId="36" borderId="72" xfId="132" applyNumberFormat="1" applyFont="1" applyFill="1" applyBorder="1" applyAlignment="1">
      <alignment horizontal="right" vertical="top" wrapText="1"/>
    </xf>
    <xf numFmtId="165" fontId="52" fillId="36" borderId="58" xfId="67" applyNumberFormat="1" applyFont="1" applyFill="1" applyBorder="1" applyAlignment="1">
      <alignment horizontal="right" vertical="top" wrapText="1"/>
    </xf>
    <xf numFmtId="165" fontId="52" fillId="36" borderId="60"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6"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61" fillId="0" borderId="0" xfId="0" applyFont="1"/>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6" xfId="0" applyFont="1" applyBorder="1" applyAlignment="1">
      <alignment horizontal="center" vertical="center" wrapText="1"/>
    </xf>
    <xf numFmtId="0" fontId="51" fillId="0" borderId="77"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0" fontId="51" fillId="36" borderId="78" xfId="0" applyFont="1" applyFill="1" applyBorder="1" applyAlignment="1">
      <alignment horizontal="center" vertical="center" wrapText="1"/>
    </xf>
    <xf numFmtId="0" fontId="51" fillId="36" borderId="79" xfId="0" applyFont="1" applyFill="1" applyBorder="1" applyAlignment="1">
      <alignment horizontal="center" vertical="center" wrapText="1"/>
    </xf>
    <xf numFmtId="0" fontId="51" fillId="36" borderId="77" xfId="0" applyFont="1" applyFill="1" applyBorder="1" applyAlignment="1">
      <alignment horizontal="center" vertical="center" wrapText="1"/>
    </xf>
    <xf numFmtId="0" fontId="51" fillId="38" borderId="81" xfId="0" applyFont="1" applyFill="1" applyBorder="1" applyAlignment="1">
      <alignment horizontal="center" vertical="center" wrapText="1"/>
    </xf>
    <xf numFmtId="0" fontId="51" fillId="36" borderId="76" xfId="0" applyFont="1" applyFill="1" applyBorder="1" applyAlignment="1">
      <alignment horizontal="center" vertical="center" wrapText="1"/>
    </xf>
    <xf numFmtId="0" fontId="51" fillId="36" borderId="82" xfId="0" applyFont="1" applyFill="1" applyBorder="1" applyAlignment="1">
      <alignment horizontal="center" vertical="center" wrapText="1"/>
    </xf>
    <xf numFmtId="0" fontId="51" fillId="36" borderId="83" xfId="0" applyFont="1" applyFill="1" applyBorder="1" applyAlignment="1">
      <alignment horizontal="center" vertical="center" wrapText="1"/>
    </xf>
    <xf numFmtId="0" fontId="51" fillId="38" borderId="73"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6" borderId="51" xfId="67" applyNumberFormat="1" applyFont="1" applyFill="1" applyBorder="1"/>
    <xf numFmtId="165" fontId="52" fillId="36" borderId="52" xfId="67" applyNumberFormat="1" applyFont="1" applyFill="1" applyBorder="1"/>
    <xf numFmtId="165" fontId="52" fillId="36" borderId="53" xfId="67" applyNumberFormat="1" applyFont="1" applyFill="1" applyBorder="1"/>
    <xf numFmtId="165" fontId="52" fillId="36" borderId="80" xfId="67" applyNumberFormat="1" applyFont="1" applyFill="1" applyBorder="1"/>
    <xf numFmtId="164" fontId="52" fillId="36" borderId="51" xfId="132" applyNumberFormat="1" applyFont="1" applyFill="1" applyBorder="1" applyAlignment="1"/>
    <xf numFmtId="164" fontId="52" fillId="36" borderId="1" xfId="132" applyNumberFormat="1" applyFont="1" applyFill="1" applyBorder="1" applyAlignment="1">
      <alignment wrapText="1"/>
    </xf>
    <xf numFmtId="164" fontId="52" fillId="36" borderId="52" xfId="132" applyNumberFormat="1" applyFont="1" applyFill="1" applyBorder="1" applyAlignment="1"/>
    <xf numFmtId="164" fontId="52" fillId="36" borderId="53" xfId="132" applyNumberFormat="1" applyFont="1" applyFill="1" applyBorder="1" applyAlignment="1"/>
    <xf numFmtId="164" fontId="52" fillId="36" borderId="80" xfId="132" applyNumberFormat="1" applyFont="1" applyFill="1" applyBorder="1" applyAlignment="1">
      <alignment wrapText="1"/>
    </xf>
    <xf numFmtId="164" fontId="52" fillId="36" borderId="54" xfId="132" applyNumberFormat="1" applyFont="1" applyFill="1" applyBorder="1" applyAlignment="1"/>
    <xf numFmtId="165" fontId="52" fillId="38" borderId="74" xfId="0" applyNumberFormat="1" applyFont="1" applyFill="1" applyBorder="1" applyAlignment="1">
      <alignment wrapText="1"/>
    </xf>
    <xf numFmtId="164" fontId="52" fillId="38" borderId="74" xfId="132" applyNumberFormat="1" applyFont="1" applyFill="1" applyBorder="1"/>
    <xf numFmtId="164" fontId="52" fillId="38" borderId="67"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6" borderId="52" xfId="132" applyFont="1" applyFill="1" applyBorder="1" applyAlignment="1">
      <alignment horizontal="right"/>
    </xf>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164" fontId="4" fillId="0" borderId="2" xfId="116" applyNumberFormat="1" applyFont="1" applyBorder="1" applyAlignment="1">
      <alignment horizontal="center"/>
    </xf>
    <xf numFmtId="164" fontId="4" fillId="0" borderId="4" xfId="116" applyNumberFormat="1" applyFont="1" applyBorder="1" applyAlignment="1">
      <alignment horizontal="center"/>
    </xf>
    <xf numFmtId="164" fontId="4" fillId="0" borderId="5" xfId="116" applyNumberFormat="1" applyFont="1" applyBorder="1" applyAlignment="1">
      <alignment horizontal="center"/>
    </xf>
    <xf numFmtId="0" fontId="7" fillId="0" borderId="3" xfId="116" applyFont="1" applyBorder="1" applyAlignment="1">
      <alignment horizontal="center" vertical="center"/>
    </xf>
    <xf numFmtId="0" fontId="51" fillId="37" borderId="84" xfId="67" applyNumberFormat="1" applyFont="1" applyFill="1" applyBorder="1" applyAlignment="1">
      <alignment horizontal="center"/>
    </xf>
    <xf numFmtId="0" fontId="51" fillId="37" borderId="37" xfId="67" applyNumberFormat="1" applyFont="1" applyFill="1" applyBorder="1" applyAlignment="1">
      <alignment horizontal="center"/>
    </xf>
    <xf numFmtId="0" fontId="51" fillId="37" borderId="38" xfId="67" applyNumberFormat="1" applyFont="1" applyFill="1" applyBorder="1" applyAlignment="1">
      <alignment horizontal="center"/>
    </xf>
    <xf numFmtId="3" fontId="52" fillId="37" borderId="40" xfId="67" applyNumberFormat="1" applyFont="1" applyFill="1" applyBorder="1" applyAlignment="1">
      <alignment horizontal="center"/>
    </xf>
    <xf numFmtId="3" fontId="52" fillId="37" borderId="39" xfId="67" applyNumberFormat="1" applyFont="1" applyFill="1" applyBorder="1" applyAlignment="1">
      <alignment horizontal="center"/>
    </xf>
    <xf numFmtId="3" fontId="52" fillId="37" borderId="41" xfId="67" applyNumberFormat="1" applyFont="1" applyFill="1" applyBorder="1" applyAlignment="1">
      <alignment horizontal="center"/>
    </xf>
    <xf numFmtId="3" fontId="52" fillId="37" borderId="42" xfId="67" applyNumberFormat="1" applyFont="1" applyFill="1" applyBorder="1" applyAlignment="1">
      <alignment horizontal="center"/>
    </xf>
    <xf numFmtId="3" fontId="52" fillId="37" borderId="43" xfId="67" applyNumberFormat="1" applyFont="1" applyFill="1" applyBorder="1" applyAlignment="1">
      <alignment horizontal="center"/>
    </xf>
    <xf numFmtId="1" fontId="51" fillId="37" borderId="37" xfId="67" applyNumberFormat="1" applyFont="1" applyFill="1" applyBorder="1" applyAlignment="1">
      <alignment horizontal="center"/>
    </xf>
    <xf numFmtId="1" fontId="51" fillId="37" borderId="38" xfId="67" applyNumberFormat="1" applyFont="1" applyFill="1" applyBorder="1" applyAlignment="1">
      <alignment horizontal="center"/>
    </xf>
    <xf numFmtId="9" fontId="52" fillId="37" borderId="42" xfId="132" applyNumberFormat="1" applyFont="1" applyFill="1" applyBorder="1" applyAlignment="1">
      <alignment horizontal="center"/>
    </xf>
    <xf numFmtId="9" fontId="52" fillId="37"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3"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6" borderId="11" xfId="67" applyNumberFormat="1" applyFont="1" applyFill="1" applyBorder="1"/>
    <xf numFmtId="165" fontId="52" fillId="0" borderId="11" xfId="67" applyNumberFormat="1" applyFont="1" applyFill="1" applyBorder="1"/>
    <xf numFmtId="165" fontId="52" fillId="36" borderId="85" xfId="67" applyNumberFormat="1" applyFont="1" applyFill="1" applyBorder="1"/>
    <xf numFmtId="9" fontId="4" fillId="0" borderId="1" xfId="132" applyFont="1" applyBorder="1" applyAlignment="1">
      <alignment horizontal="right"/>
    </xf>
    <xf numFmtId="9" fontId="4" fillId="36" borderId="1" xfId="132" applyFont="1" applyFill="1" applyBorder="1" applyAlignment="1">
      <alignment horizontal="right"/>
    </xf>
    <xf numFmtId="165" fontId="51" fillId="0" borderId="76" xfId="67" applyNumberFormat="1" applyFont="1" applyBorder="1" applyAlignment="1">
      <alignment horizontal="center"/>
    </xf>
    <xf numFmtId="165" fontId="51" fillId="0" borderId="82" xfId="67" applyNumberFormat="1" applyFont="1" applyBorder="1" applyAlignment="1">
      <alignment horizontal="center"/>
    </xf>
    <xf numFmtId="165" fontId="60" fillId="0" borderId="82" xfId="67" applyNumberFormat="1" applyFont="1" applyBorder="1" applyAlignment="1">
      <alignment horizontal="center" wrapText="1"/>
    </xf>
    <xf numFmtId="165" fontId="51" fillId="0" borderId="83" xfId="67" applyNumberFormat="1" applyFont="1" applyBorder="1" applyAlignment="1">
      <alignment horizontal="center"/>
    </xf>
    <xf numFmtId="9" fontId="4" fillId="0" borderId="51" xfId="132" applyFont="1" applyBorder="1" applyAlignment="1">
      <alignment horizontal="right"/>
    </xf>
    <xf numFmtId="9" fontId="4" fillId="36" borderId="51" xfId="132" applyFont="1" applyFill="1" applyBorder="1" applyAlignment="1">
      <alignment horizontal="right"/>
    </xf>
    <xf numFmtId="9" fontId="4" fillId="36" borderId="53" xfId="132" applyFont="1" applyFill="1" applyBorder="1" applyAlignment="1">
      <alignment horizontal="right"/>
    </xf>
    <xf numFmtId="9" fontId="4" fillId="36" borderId="80" xfId="132" applyFont="1" applyFill="1" applyBorder="1" applyAlignment="1">
      <alignment horizontal="right"/>
    </xf>
    <xf numFmtId="9" fontId="4" fillId="36"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65" fillId="0" borderId="0" xfId="0" applyFont="1" applyBorder="1"/>
    <xf numFmtId="0" fontId="65" fillId="0" borderId="0" xfId="0" applyFont="1"/>
    <xf numFmtId="0" fontId="4" fillId="0" borderId="8" xfId="116" applyFont="1" applyBorder="1" applyAlignment="1">
      <alignment horizontal="center"/>
    </xf>
    <xf numFmtId="0" fontId="4" fillId="0" borderId="13" xfId="116" applyFont="1" applyBorder="1" applyAlignment="1">
      <alignment horizontal="center"/>
    </xf>
    <xf numFmtId="166" fontId="56" fillId="0" borderId="0" xfId="0" applyNumberFormat="1" applyFont="1" applyFill="1" applyBorder="1" applyAlignment="1">
      <alignment vertical="center"/>
    </xf>
    <xf numFmtId="1" fontId="52" fillId="0" borderId="0" xfId="0" applyNumberFormat="1" applyFont="1" applyBorder="1"/>
    <xf numFmtId="165" fontId="67" fillId="0" borderId="0" xfId="0" applyNumberFormat="1" applyFont="1" applyFill="1" applyBorder="1"/>
    <xf numFmtId="165" fontId="67" fillId="0" borderId="0" xfId="67" applyNumberFormat="1" applyFont="1" applyFill="1" applyBorder="1"/>
    <xf numFmtId="0" fontId="4" fillId="0" borderId="88" xfId="0" applyFont="1" applyFill="1" applyBorder="1" applyAlignment="1">
      <alignment horizontal="left"/>
    </xf>
    <xf numFmtId="164" fontId="52" fillId="0" borderId="85" xfId="132" applyNumberFormat="1" applyFont="1" applyFill="1" applyBorder="1" applyAlignment="1">
      <alignment horizontal="center"/>
    </xf>
    <xf numFmtId="0" fontId="7" fillId="0" borderId="65"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86" xfId="67" applyNumberFormat="1" applyFont="1" applyBorder="1" applyAlignment="1">
      <alignment horizontal="center"/>
    </xf>
    <xf numFmtId="0" fontId="7" fillId="0" borderId="63" xfId="0" applyFont="1" applyFill="1" applyBorder="1" applyAlignment="1">
      <alignment horizontal="center"/>
    </xf>
    <xf numFmtId="0" fontId="7" fillId="0" borderId="53" xfId="0" applyFont="1" applyFill="1" applyBorder="1" applyAlignment="1">
      <alignment horizontal="center"/>
    </xf>
    <xf numFmtId="9" fontId="52" fillId="37" borderId="41" xfId="132" applyFont="1" applyFill="1" applyBorder="1" applyAlignment="1">
      <alignment horizontal="center"/>
    </xf>
    <xf numFmtId="0" fontId="7" fillId="0" borderId="51" xfId="0" applyFont="1" applyFill="1" applyBorder="1" applyAlignment="1">
      <alignment horizontal="center"/>
    </xf>
    <xf numFmtId="165" fontId="4" fillId="0" borderId="2" xfId="67" applyNumberFormat="1" applyFont="1" applyBorder="1"/>
    <xf numFmtId="3" fontId="52" fillId="0" borderId="0" xfId="0" applyNumberFormat="1" applyFont="1"/>
    <xf numFmtId="164" fontId="52" fillId="37" borderId="40" xfId="132" applyNumberFormat="1" applyFont="1" applyFill="1" applyBorder="1" applyAlignment="1">
      <alignment horizontal="center"/>
    </xf>
    <xf numFmtId="164" fontId="52" fillId="37" borderId="1" xfId="132" applyNumberFormat="1" applyFont="1" applyFill="1" applyBorder="1" applyAlignment="1">
      <alignment horizontal="center"/>
    </xf>
    <xf numFmtId="164" fontId="52" fillId="37" borderId="39" xfId="132" applyNumberFormat="1" applyFont="1" applyFill="1" applyBorder="1" applyAlignment="1">
      <alignment horizontal="center"/>
    </xf>
    <xf numFmtId="164" fontId="12" fillId="0" borderId="62" xfId="132" applyNumberFormat="1" applyFont="1" applyFill="1" applyBorder="1" applyAlignment="1">
      <alignment horizontal="center" vertical="top" wrapText="1"/>
    </xf>
    <xf numFmtId="0" fontId="4" fillId="0" borderId="0" xfId="0" applyFont="1" applyBorder="1" applyAlignment="1">
      <alignment horizontal="left"/>
    </xf>
    <xf numFmtId="0" fontId="55" fillId="0" borderId="0" xfId="82" applyFont="1" applyFill="1" applyAlignment="1" applyProtection="1"/>
    <xf numFmtId="0" fontId="51" fillId="0" borderId="0" xfId="0" applyFont="1" applyFill="1" applyAlignment="1">
      <alignment horizontal="left"/>
    </xf>
    <xf numFmtId="164" fontId="52" fillId="0" borderId="0" xfId="132" applyNumberFormat="1" applyFont="1" applyFill="1" applyBorder="1" applyAlignment="1">
      <alignment vertical="top" wrapText="1"/>
    </xf>
    <xf numFmtId="164" fontId="56" fillId="0" borderId="0" xfId="132" applyNumberFormat="1" applyFont="1" applyFill="1" applyBorder="1" applyAlignment="1">
      <alignment vertical="center"/>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62" fillId="0" borderId="0" xfId="0" applyFont="1"/>
    <xf numFmtId="3" fontId="52" fillId="0" borderId="5" xfId="0" applyNumberFormat="1" applyFont="1" applyBorder="1" applyAlignment="1">
      <alignment horizontal="left"/>
    </xf>
    <xf numFmtId="0" fontId="59" fillId="35" borderId="13" xfId="0" applyFont="1" applyFill="1" applyBorder="1" applyAlignment="1">
      <alignment horizontal="center" vertical="top"/>
    </xf>
    <xf numFmtId="0" fontId="59" fillId="35" borderId="8" xfId="0" applyFont="1" applyFill="1" applyBorder="1" applyAlignment="1">
      <alignment vertical="top"/>
    </xf>
    <xf numFmtId="3" fontId="52" fillId="37" borderId="91" xfId="0" applyNumberFormat="1" applyFont="1" applyFill="1" applyBorder="1" applyAlignment="1">
      <alignment horizontal="left"/>
    </xf>
    <xf numFmtId="3" fontId="52" fillId="37" borderId="91" xfId="0" applyNumberFormat="1" applyFont="1" applyFill="1" applyBorder="1"/>
    <xf numFmtId="3" fontId="52" fillId="37" borderId="92" xfId="0" applyNumberFormat="1" applyFont="1" applyFill="1" applyBorder="1"/>
    <xf numFmtId="3" fontId="52" fillId="37" borderId="94" xfId="0" applyNumberFormat="1" applyFont="1" applyFill="1" applyBorder="1"/>
    <xf numFmtId="164" fontId="52" fillId="37" borderId="94" xfId="0" applyNumberFormat="1" applyFont="1" applyFill="1" applyBorder="1"/>
    <xf numFmtId="0" fontId="52" fillId="37" borderId="99" xfId="0" applyFont="1" applyFill="1" applyBorder="1"/>
    <xf numFmtId="164" fontId="52" fillId="37" borderId="100" xfId="0" applyNumberFormat="1" applyFont="1" applyFill="1" applyBorder="1"/>
    <xf numFmtId="164" fontId="52" fillId="37" borderId="101" xfId="0" applyNumberFormat="1" applyFont="1" applyFill="1" applyBorder="1"/>
    <xf numFmtId="165" fontId="0" fillId="0" borderId="7" xfId="67" applyNumberFormat="1" applyFont="1" applyBorder="1"/>
    <xf numFmtId="0" fontId="7" fillId="0" borderId="1" xfId="0" applyFont="1" applyFill="1" applyBorder="1" applyAlignment="1">
      <alignment horizontal="center"/>
    </xf>
    <xf numFmtId="167" fontId="4" fillId="0" borderId="1" xfId="132" applyNumberFormat="1" applyFont="1" applyBorder="1"/>
    <xf numFmtId="164" fontId="7" fillId="0" borderId="1" xfId="132" applyNumberFormat="1" applyFont="1" applyBorder="1"/>
    <xf numFmtId="0" fontId="7" fillId="0" borderId="14" xfId="0"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1" fontId="51" fillId="37" borderId="102" xfId="67" applyNumberFormat="1" applyFont="1" applyFill="1" applyBorder="1" applyAlignment="1">
      <alignment horizontal="center"/>
    </xf>
    <xf numFmtId="0" fontId="32" fillId="0" borderId="0" xfId="82" applyAlignment="1" applyProtection="1"/>
    <xf numFmtId="0" fontId="51" fillId="0" borderId="1" xfId="0" applyFont="1" applyBorder="1" applyAlignment="1">
      <alignment horizontal="center"/>
    </xf>
    <xf numFmtId="165" fontId="52" fillId="38" borderId="103" xfId="0" applyNumberFormat="1" applyFont="1" applyFill="1" applyBorder="1" applyAlignment="1">
      <alignment wrapText="1"/>
    </xf>
    <xf numFmtId="3" fontId="0" fillId="0" borderId="1" xfId="0" applyNumberFormat="1" applyBorder="1"/>
    <xf numFmtId="167" fontId="0" fillId="0" borderId="0" xfId="0" applyNumberFormat="1"/>
    <xf numFmtId="9" fontId="0" fillId="0" borderId="0" xfId="132" applyFont="1"/>
    <xf numFmtId="0" fontId="52" fillId="0" borderId="10" xfId="0" applyFont="1" applyBorder="1" applyAlignment="1">
      <alignment vertical="top"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5" fontId="0" fillId="0" borderId="0" xfId="67" applyNumberFormat="1" applyFont="1" applyBorder="1"/>
    <xf numFmtId="165" fontId="0" fillId="0" borderId="8" xfId="67" applyNumberFormat="1" applyFont="1" applyBorder="1"/>
    <xf numFmtId="165" fontId="0" fillId="0" borderId="6" xfId="67" applyNumberFormat="1" applyFont="1" applyBorder="1"/>
    <xf numFmtId="165" fontId="0" fillId="0" borderId="9" xfId="67" applyNumberFormat="1" applyFont="1" applyBorder="1"/>
    <xf numFmtId="165" fontId="0" fillId="0" borderId="2" xfId="67" applyNumberFormat="1" applyFont="1" applyBorder="1"/>
    <xf numFmtId="165" fontId="0" fillId="0" borderId="13" xfId="67" applyNumberFormat="1" applyFont="1" applyBorder="1"/>
    <xf numFmtId="165" fontId="0" fillId="0" borderId="14" xfId="67" applyNumberFormat="1" applyFont="1" applyBorder="1"/>
    <xf numFmtId="165" fontId="0" fillId="0" borderId="12" xfId="67" applyNumberFormat="1" applyFont="1" applyBorder="1"/>
    <xf numFmtId="0" fontId="7" fillId="0" borderId="11" xfId="0" applyFont="1" applyBorder="1" applyAlignment="1">
      <alignment horizontal="center"/>
    </xf>
    <xf numFmtId="0" fontId="7" fillId="36" borderId="3" xfId="0" applyFont="1" applyFill="1" applyBorder="1" applyAlignment="1">
      <alignment horizontal="center" wrapText="1"/>
    </xf>
    <xf numFmtId="3" fontId="52" fillId="0" borderId="11" xfId="67" applyNumberFormat="1" applyFont="1" applyBorder="1"/>
    <xf numFmtId="3" fontId="52" fillId="0" borderId="13" xfId="0" applyNumberFormat="1" applyFont="1" applyBorder="1" applyAlignment="1">
      <alignment horizontal="right"/>
    </xf>
    <xf numFmtId="3" fontId="52" fillId="0" borderId="14" xfId="0" applyNumberFormat="1" applyFont="1" applyBorder="1" applyAlignment="1">
      <alignment horizontal="right"/>
    </xf>
    <xf numFmtId="3" fontId="52" fillId="0" borderId="12" xfId="0" applyNumberFormat="1" applyFont="1" applyBorder="1" applyAlignment="1">
      <alignment horizontal="right"/>
    </xf>
    <xf numFmtId="3" fontId="52" fillId="0" borderId="11" xfId="0" applyNumberFormat="1" applyFont="1" applyBorder="1"/>
    <xf numFmtId="165" fontId="52" fillId="0" borderId="8" xfId="67" applyNumberFormat="1" applyFont="1" applyBorder="1"/>
    <xf numFmtId="164" fontId="52" fillId="0" borderId="6" xfId="132" applyNumberFormat="1" applyFont="1" applyBorder="1"/>
    <xf numFmtId="164" fontId="52" fillId="0" borderId="2" xfId="132" applyNumberFormat="1" applyFont="1" applyBorder="1"/>
    <xf numFmtId="165" fontId="52" fillId="0" borderId="13" xfId="67" applyNumberFormat="1" applyFont="1" applyBorder="1"/>
    <xf numFmtId="164" fontId="52" fillId="0" borderId="14" xfId="132" applyNumberFormat="1" applyFont="1" applyBorder="1"/>
    <xf numFmtId="164" fontId="52" fillId="0" borderId="12" xfId="132" applyNumberFormat="1" applyFont="1" applyBorder="1"/>
    <xf numFmtId="165" fontId="52" fillId="0" borderId="11" xfId="0" applyNumberFormat="1" applyFont="1" applyBorder="1"/>
    <xf numFmtId="164" fontId="52" fillId="0" borderId="15" xfId="132" applyNumberFormat="1" applyFont="1" applyBorder="1"/>
    <xf numFmtId="164" fontId="52" fillId="0" borderId="10" xfId="132" applyNumberFormat="1" applyFont="1" applyBorder="1"/>
    <xf numFmtId="164" fontId="52" fillId="0" borderId="3" xfId="132" applyNumberFormat="1" applyFont="1" applyBorder="1"/>
    <xf numFmtId="164" fontId="52" fillId="0" borderId="4" xfId="132" applyNumberFormat="1" applyFont="1" applyBorder="1"/>
    <xf numFmtId="164" fontId="52" fillId="0" borderId="5" xfId="132" applyNumberFormat="1" applyFont="1" applyBorder="1"/>
    <xf numFmtId="0" fontId="52" fillId="0" borderId="13" xfId="0" applyFont="1" applyBorder="1" applyAlignment="1">
      <alignment horizontal="right"/>
    </xf>
    <xf numFmtId="0" fontId="52" fillId="0" borderId="14" xfId="0" applyFont="1" applyBorder="1" applyAlignment="1">
      <alignment horizontal="right"/>
    </xf>
    <xf numFmtId="0" fontId="52" fillId="0" borderId="12" xfId="0" applyFont="1" applyBorder="1" applyAlignment="1">
      <alignment horizontal="right"/>
    </xf>
    <xf numFmtId="0" fontId="7" fillId="0" borderId="11" xfId="105" applyFont="1" applyBorder="1"/>
    <xf numFmtId="3" fontId="7" fillId="0" borderId="15" xfId="105" applyNumberFormat="1" applyFont="1" applyBorder="1"/>
    <xf numFmtId="3" fontId="7" fillId="0" borderId="10" xfId="105" applyNumberFormat="1" applyFont="1" applyBorder="1"/>
    <xf numFmtId="164" fontId="0" fillId="0" borderId="1" xfId="132" applyNumberFormat="1" applyFont="1" applyBorder="1"/>
    <xf numFmtId="0" fontId="52" fillId="0" borderId="1" xfId="0" applyFont="1" applyFill="1" applyBorder="1" applyAlignment="1">
      <alignment vertical="top" wrapText="1"/>
    </xf>
    <xf numFmtId="0" fontId="52" fillId="0" borderId="0" xfId="0" applyFont="1" applyBorder="1" applyAlignment="1">
      <alignment horizontal="left" vertical="top" wrapText="1"/>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1" xfId="0" applyFont="1" applyFill="1" applyBorder="1" applyAlignment="1">
      <alignment horizontal="center"/>
    </xf>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52" fillId="0" borderId="1" xfId="132" applyNumberFormat="1" applyFont="1" applyBorder="1" applyAlignment="1">
      <alignment vertical="center"/>
    </xf>
    <xf numFmtId="165" fontId="67" fillId="0" borderId="3" xfId="67" applyNumberFormat="1" applyFont="1" applyFill="1" applyBorder="1"/>
    <xf numFmtId="165" fontId="0" fillId="0" borderId="4" xfId="67" applyNumberFormat="1" applyFont="1" applyFill="1" applyBorder="1"/>
    <xf numFmtId="165" fontId="0" fillId="0" borderId="5" xfId="67" applyNumberFormat="1" applyFont="1" applyFill="1" applyBorder="1"/>
    <xf numFmtId="3" fontId="52" fillId="0" borderId="5" xfId="67" applyNumberFormat="1" applyFont="1" applyFill="1" applyBorder="1"/>
    <xf numFmtId="0" fontId="7" fillId="0" borderId="3" xfId="0" applyFont="1" applyFill="1" applyBorder="1" applyAlignment="1">
      <alignment horizontal="center" wrapText="1"/>
    </xf>
    <xf numFmtId="165" fontId="0" fillId="0" borderId="3" xfId="67" applyNumberFormat="1" applyFont="1" applyFill="1" applyBorder="1"/>
    <xf numFmtId="0" fontId="7" fillId="0" borderId="1" xfId="0" applyFont="1" applyFill="1" applyBorder="1" applyAlignment="1">
      <alignment horizontal="center" wrapText="1"/>
    </xf>
    <xf numFmtId="3" fontId="52" fillId="0" borderId="5" xfId="0" applyNumberFormat="1" applyFont="1" applyFill="1" applyBorder="1" applyAlignment="1">
      <alignment horizontal="right"/>
    </xf>
    <xf numFmtId="3" fontId="52" fillId="0" borderId="1" xfId="0" applyNumberFormat="1" applyFont="1" applyFill="1" applyBorder="1"/>
    <xf numFmtId="3" fontId="52" fillId="0" borderId="12" xfId="67" applyNumberFormat="1" applyFont="1" applyFill="1" applyBorder="1"/>
    <xf numFmtId="0" fontId="7" fillId="0" borderId="9" xfId="0" applyFont="1" applyFill="1" applyBorder="1" applyAlignment="1">
      <alignment horizontal="center" wrapText="1"/>
    </xf>
    <xf numFmtId="165" fontId="52" fillId="0" borderId="9" xfId="67" applyNumberFormat="1" applyFont="1" applyBorder="1" applyAlignment="1">
      <alignment horizontal="right"/>
    </xf>
    <xf numFmtId="168" fontId="45" fillId="0" borderId="1" xfId="134" applyNumberFormat="1" applyFont="1" applyBorder="1" applyAlignment="1">
      <alignment horizontal="center" wrapText="1"/>
    </xf>
    <xf numFmtId="168" fontId="0" fillId="0" borderId="1" xfId="134" applyNumberFormat="1" applyFont="1" applyBorder="1" applyAlignment="1">
      <alignment horizontal="center"/>
    </xf>
    <xf numFmtId="0" fontId="0" fillId="0" borderId="0" xfId="0" applyFont="1"/>
    <xf numFmtId="0" fontId="0" fillId="0" borderId="108" xfId="0" applyBorder="1"/>
    <xf numFmtId="0" fontId="45" fillId="0" borderId="110" xfId="0" applyFont="1" applyBorder="1" applyAlignment="1">
      <alignment wrapText="1"/>
    </xf>
    <xf numFmtId="0" fontId="45" fillId="0" borderId="110" xfId="0" applyFont="1" applyBorder="1"/>
    <xf numFmtId="9" fontId="0" fillId="0" borderId="109" xfId="132" applyFont="1" applyBorder="1" applyAlignment="1">
      <alignment horizontal="center"/>
    </xf>
    <xf numFmtId="0" fontId="45" fillId="0" borderId="111" xfId="0" applyFont="1" applyBorder="1"/>
    <xf numFmtId="168" fontId="0" fillId="0" borderId="112" xfId="134" applyNumberFormat="1" applyFont="1" applyBorder="1" applyAlignment="1">
      <alignment horizontal="center"/>
    </xf>
    <xf numFmtId="9" fontId="0" fillId="0" borderId="113"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12" xfId="67" applyNumberFormat="1" applyFont="1" applyBorder="1" applyAlignment="1">
      <alignment horizontal="center"/>
    </xf>
    <xf numFmtId="3" fontId="52" fillId="37" borderId="40" xfId="67" applyNumberFormat="1" applyFont="1" applyFill="1" applyBorder="1" applyAlignment="1">
      <alignment horizontal="right"/>
    </xf>
    <xf numFmtId="3" fontId="52" fillId="37" borderId="1" xfId="67" applyNumberFormat="1" applyFont="1" applyFill="1" applyBorder="1" applyAlignment="1">
      <alignment horizontal="right"/>
    </xf>
    <xf numFmtId="3" fontId="52" fillId="37" borderId="39" xfId="67" applyNumberFormat="1" applyFont="1" applyFill="1" applyBorder="1" applyAlignment="1">
      <alignment horizontal="right"/>
    </xf>
    <xf numFmtId="3" fontId="52" fillId="37" borderId="41" xfId="67" applyNumberFormat="1" applyFont="1" applyFill="1" applyBorder="1" applyAlignment="1">
      <alignment horizontal="right"/>
    </xf>
    <xf numFmtId="3" fontId="52" fillId="37" borderId="42" xfId="67" applyNumberFormat="1" applyFont="1" applyFill="1" applyBorder="1" applyAlignment="1">
      <alignment horizontal="right"/>
    </xf>
    <xf numFmtId="3" fontId="52" fillId="37" borderId="43" xfId="67" applyNumberFormat="1" applyFont="1" applyFill="1" applyBorder="1" applyAlignment="1">
      <alignment horizontal="right"/>
    </xf>
    <xf numFmtId="0" fontId="56" fillId="39" borderId="9" xfId="0" applyFont="1" applyFill="1" applyBorder="1" applyAlignment="1">
      <alignment vertical="center"/>
    </xf>
    <xf numFmtId="0" fontId="56" fillId="39" borderId="0" xfId="0" applyFont="1" applyFill="1" applyBorder="1" applyAlignment="1">
      <alignment vertical="center"/>
    </xf>
    <xf numFmtId="0" fontId="56" fillId="39" borderId="2" xfId="0" applyFont="1" applyFill="1" applyBorder="1" applyAlignment="1">
      <alignment vertical="center"/>
    </xf>
    <xf numFmtId="0" fontId="7" fillId="39" borderId="89" xfId="0" applyFont="1" applyFill="1" applyBorder="1" applyAlignment="1">
      <alignment horizontal="center" vertical="center"/>
    </xf>
    <xf numFmtId="0" fontId="7" fillId="39" borderId="44" xfId="0" applyFont="1" applyFill="1" applyBorder="1" applyAlignment="1">
      <alignment horizontal="center" vertical="center" wrapText="1"/>
    </xf>
    <xf numFmtId="0" fontId="56" fillId="39" borderId="4" xfId="0" applyFont="1" applyFill="1" applyBorder="1" applyAlignment="1">
      <alignment vertical="center"/>
    </xf>
    <xf numFmtId="0" fontId="56" fillId="39" borderId="11" xfId="0" applyFont="1" applyFill="1" applyBorder="1" applyAlignment="1">
      <alignment horizontal="left" vertical="center"/>
    </xf>
    <xf numFmtId="0" fontId="56" fillId="39" borderId="15" xfId="0" applyFont="1" applyFill="1" applyBorder="1" applyAlignment="1">
      <alignment horizontal="left" vertical="center"/>
    </xf>
    <xf numFmtId="0" fontId="56" fillId="39" borderId="10" xfId="0" applyFont="1" applyFill="1" applyBorder="1" applyAlignment="1">
      <alignment horizontal="left" vertical="center"/>
    </xf>
    <xf numFmtId="0" fontId="56" fillId="39" borderId="1" xfId="0" applyFont="1" applyFill="1" applyBorder="1" applyAlignment="1">
      <alignmen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39" borderId="11" xfId="0" applyFont="1" applyFill="1" applyBorder="1" applyAlignment="1">
      <alignment horizontal="left" vertical="center"/>
    </xf>
    <xf numFmtId="0" fontId="56" fillId="39" borderId="15" xfId="0" applyFont="1" applyFill="1" applyBorder="1" applyAlignment="1">
      <alignment horizontal="left" vertical="center"/>
    </xf>
    <xf numFmtId="0" fontId="56" fillId="39" borderId="10" xfId="0" applyFont="1" applyFill="1" applyBorder="1" applyAlignment="1">
      <alignment horizontal="left"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45" fillId="0" borderId="105" xfId="0" applyFont="1" applyBorder="1" applyAlignment="1">
      <alignment horizontal="center"/>
    </xf>
    <xf numFmtId="0" fontId="45" fillId="0" borderId="106" xfId="0" applyFont="1" applyBorder="1" applyAlignment="1">
      <alignment horizontal="center"/>
    </xf>
    <xf numFmtId="0" fontId="45" fillId="0" borderId="107"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09" xfId="132" applyFont="1" applyBorder="1" applyAlignment="1">
      <alignment horizontal="center" wrapText="1"/>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2" fillId="0" borderId="11" xfId="0" applyFont="1" applyBorder="1" applyAlignment="1">
      <alignment vertical="top" wrapText="1"/>
    </xf>
    <xf numFmtId="0" fontId="52" fillId="0" borderId="15" xfId="0" applyFont="1" applyBorder="1" applyAlignment="1">
      <alignment vertical="top" wrapText="1"/>
    </xf>
    <xf numFmtId="0" fontId="52" fillId="0" borderId="10" xfId="0" applyFont="1" applyBorder="1" applyAlignment="1">
      <alignment vertical="top" wrapText="1"/>
    </xf>
    <xf numFmtId="0" fontId="51" fillId="0" borderId="0" xfId="0" applyFont="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6" fillId="0" borderId="3" xfId="107" applyFont="1" applyFill="1" applyBorder="1" applyAlignment="1">
      <alignment horizontal="center" vertical="center"/>
    </xf>
    <xf numFmtId="0" fontId="6" fillId="0" borderId="5" xfId="107" applyFont="1" applyFill="1" applyBorder="1" applyAlignment="1">
      <alignment horizontal="center" vertical="center"/>
    </xf>
    <xf numFmtId="0" fontId="6" fillId="0" borderId="61" xfId="107" applyFont="1" applyFill="1" applyBorder="1" applyAlignment="1">
      <alignment horizontal="center" vertical="center"/>
    </xf>
    <xf numFmtId="0" fontId="6" fillId="0" borderId="62" xfId="107" applyFont="1" applyFill="1" applyBorder="1" applyAlignment="1">
      <alignment horizontal="center" vertical="center"/>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6" fillId="0" borderId="68" xfId="107" applyFont="1" applyFill="1" applyBorder="1" applyAlignment="1">
      <alignment horizontal="center" vertical="center"/>
    </xf>
    <xf numFmtId="0" fontId="6" fillId="0" borderId="69" xfId="107" applyFont="1" applyFill="1" applyBorder="1" applyAlignment="1">
      <alignment horizontal="center" vertical="center"/>
    </xf>
    <xf numFmtId="0" fontId="6" fillId="0" borderId="65" xfId="107" applyFont="1" applyFill="1" applyBorder="1" applyAlignment="1">
      <alignment horizontal="center" vertical="center"/>
    </xf>
    <xf numFmtId="0" fontId="6" fillId="0" borderId="66" xfId="107" applyFont="1" applyFill="1" applyBorder="1" applyAlignment="1">
      <alignment horizontal="center" vertical="center"/>
    </xf>
    <xf numFmtId="0" fontId="51" fillId="0" borderId="4" xfId="0" applyFont="1" applyBorder="1" applyAlignment="1">
      <alignment horizontal="center" vertical="center"/>
    </xf>
    <xf numFmtId="0" fontId="51" fillId="37" borderId="90" xfId="0" applyFont="1" applyFill="1" applyBorder="1" applyAlignment="1">
      <alignment horizontal="center" vertical="center"/>
    </xf>
    <xf numFmtId="0" fontId="51" fillId="37" borderId="93" xfId="0" applyFont="1" applyFill="1" applyBorder="1" applyAlignment="1">
      <alignment horizontal="center" vertical="center"/>
    </xf>
    <xf numFmtId="0" fontId="51" fillId="37" borderId="95" xfId="0" applyFont="1" applyFill="1" applyBorder="1" applyAlignment="1">
      <alignment horizontal="center" vertical="center"/>
    </xf>
    <xf numFmtId="0" fontId="51" fillId="37" borderId="96" xfId="0" applyFont="1" applyFill="1" applyBorder="1" applyAlignment="1">
      <alignment horizontal="center" vertical="center"/>
    </xf>
    <xf numFmtId="0" fontId="51" fillId="37" borderId="97" xfId="0" applyFont="1" applyFill="1" applyBorder="1" applyAlignment="1">
      <alignment horizontal="center" vertical="center"/>
    </xf>
    <xf numFmtId="0" fontId="51" fillId="37" borderId="98" xfId="0" applyFont="1" applyFill="1" applyBorder="1" applyAlignment="1">
      <alignment horizontal="center" vertical="center"/>
    </xf>
    <xf numFmtId="0" fontId="51" fillId="0" borderId="1" xfId="0" applyFont="1" applyBorder="1" applyAlignment="1">
      <alignment horizontal="left"/>
    </xf>
    <xf numFmtId="0" fontId="56" fillId="39" borderId="1" xfId="0" applyFont="1" applyFill="1" applyBorder="1" applyAlignment="1">
      <alignment horizontal="left" vertical="center"/>
    </xf>
    <xf numFmtId="0" fontId="52" fillId="0" borderId="1" xfId="0" applyFont="1" applyBorder="1" applyAlignment="1">
      <alignment horizontal="left" vertical="top" wrapText="1"/>
    </xf>
    <xf numFmtId="0" fontId="70" fillId="0" borderId="8" xfId="0" applyFont="1" applyBorder="1" applyAlignment="1">
      <alignment horizontal="center" wrapText="1"/>
    </xf>
    <xf numFmtId="0" fontId="70" fillId="0" borderId="7" xfId="0" applyFont="1" applyBorder="1" applyAlignment="1">
      <alignment horizontal="center" wrapText="1"/>
    </xf>
    <xf numFmtId="0" fontId="70"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6" fillId="39" borderId="9" xfId="0" applyFont="1" applyFill="1" applyBorder="1" applyAlignment="1">
      <alignment horizontal="left" vertical="center"/>
    </xf>
    <xf numFmtId="0" fontId="56" fillId="39" borderId="0" xfId="0" applyFont="1" applyFill="1" applyBorder="1" applyAlignment="1">
      <alignment horizontal="left"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5"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0" fillId="0" borderId="1" xfId="0" applyFont="1" applyBorder="1" applyAlignment="1">
      <alignment horizontal="left"/>
    </xf>
    <xf numFmtId="0" fontId="56" fillId="39"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104"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45" xfId="0" applyFont="1" applyBorder="1" applyAlignment="1">
      <alignment horizontal="center" vertical="center" wrapText="1"/>
    </xf>
    <xf numFmtId="0" fontId="52" fillId="0" borderId="5" xfId="0" applyFont="1" applyBorder="1" applyAlignment="1">
      <alignment horizontal="center" vertical="center" wrapText="1"/>
    </xf>
    <xf numFmtId="0" fontId="7" fillId="33" borderId="9" xfId="0" applyFont="1" applyFill="1" applyBorder="1" applyAlignment="1">
      <alignment horizontal="center" wrapText="1"/>
    </xf>
    <xf numFmtId="0" fontId="52" fillId="0" borderId="3"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3" xfId="0" applyFont="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51" fillId="0" borderId="3" xfId="0" applyFont="1" applyBorder="1" applyAlignment="1">
      <alignment horizontal="center"/>
    </xf>
    <xf numFmtId="0" fontId="7" fillId="0" borderId="76" xfId="0" applyFont="1" applyFill="1" applyBorder="1" applyAlignment="1">
      <alignment horizontal="center" wrapText="1"/>
    </xf>
    <xf numFmtId="0" fontId="7" fillId="0" borderId="82" xfId="0" applyFont="1" applyFill="1" applyBorder="1" applyAlignment="1">
      <alignment horizontal="center" wrapText="1"/>
    </xf>
    <xf numFmtId="0" fontId="7" fillId="0" borderId="83"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14" xfId="112"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4" fillId="0" borderId="11" xfId="0" applyFont="1" applyBorder="1" applyAlignment="1">
      <alignment horizontal="left"/>
    </xf>
    <xf numFmtId="0" fontId="4" fillId="0" borderId="10" xfId="0" applyFont="1" applyBorder="1" applyAlignment="1">
      <alignment horizontal="left"/>
    </xf>
    <xf numFmtId="0" fontId="51" fillId="0" borderId="3" xfId="0" applyFont="1" applyFill="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7" xfId="0" applyNumberFormat="1"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3"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56" fillId="34" borderId="11" xfId="0" applyFont="1" applyFill="1" applyBorder="1" applyAlignment="1">
      <alignment horizontal="center" vertical="center"/>
    </xf>
    <xf numFmtId="0" fontId="56" fillId="34" borderId="15" xfId="0" applyFont="1" applyFill="1" applyBorder="1" applyAlignment="1">
      <alignment horizontal="center" vertical="center"/>
    </xf>
    <xf numFmtId="0" fontId="56" fillId="34" borderId="10" xfId="0" applyFont="1" applyFill="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4" builtinId="4"/>
    <cellStyle name="Explanatory Text" xfId="70" builtinId="53" customBuiltin="1"/>
    <cellStyle name="Explanatory Text 2" xfId="71"/>
    <cellStyle name="Followed Hyperlink" xfId="133" builtinId="9" hidden="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05D67"/>
      <color rgb="FF005F84"/>
      <color rgb="FFDFACA9"/>
      <color rgb="FF8BD1E5"/>
      <color rgb="FFF6B11A"/>
      <color rgb="FF00B189"/>
      <color rgb="FF01B6FF"/>
      <color rgb="FFEDF3F9"/>
      <color rgb="FFF9FBFD"/>
      <color rgb="FFF8E0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8592709575208005"/>
          <c:y val="8.99771499150841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9839351674080064"/>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28583.499506337499</c:v>
              </c:pt>
              <c:pt idx="1">
                <c:v>37100.176219041103</c:v>
              </c:pt>
              <c:pt idx="2">
                <c:v>36211.979839424203</c:v>
              </c:pt>
              <c:pt idx="3">
                <c:v>55482.923360957699</c:v>
              </c:pt>
              <c:pt idx="4">
                <c:v>67394.582970296993</c:v>
              </c:pt>
              <c:pt idx="5">
                <c:v>54864.4925925926</c:v>
              </c:pt>
            </c:numLit>
          </c:val>
          <c:extLst>
            <c:ext xmlns:c16="http://schemas.microsoft.com/office/drawing/2014/chart" uri="{C3380CC4-5D6E-409C-BE32-E72D297353CC}">
              <c16:uniqueId val="{00000000-28C0-43E5-85E1-9A5EE8E6531F}"/>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36860.936207233703</c:v>
              </c:pt>
              <c:pt idx="1">
                <c:v>45637.318239462897</c:v>
              </c:pt>
              <c:pt idx="2">
                <c:v>47266.814920634897</c:v>
              </c:pt>
              <c:pt idx="3">
                <c:v>65379.195150343599</c:v>
              </c:pt>
              <c:pt idx="4">
                <c:v>79361.068105263097</c:v>
              </c:pt>
              <c:pt idx="5">
                <c:v>124457.11553990599</c:v>
              </c:pt>
            </c:numLit>
          </c:val>
          <c:extLst>
            <c:ext xmlns:c16="http://schemas.microsoft.com/office/drawing/2014/chart" uri="{C3380CC4-5D6E-409C-BE32-E72D297353CC}">
              <c16:uniqueId val="{00000001-28C0-43E5-85E1-9A5EE8E6531F}"/>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45428.9726413182</c:v>
              </c:pt>
              <c:pt idx="1">
                <c:v>55248.881286458301</c:v>
              </c:pt>
              <c:pt idx="2">
                <c:v>60851.651870302303</c:v>
              </c:pt>
              <c:pt idx="3">
                <c:v>80466.0119793622</c:v>
              </c:pt>
              <c:pt idx="4">
                <c:v>91352.407730496503</c:v>
              </c:pt>
              <c:pt idx="5">
                <c:v>256927.45791919201</c:v>
              </c:pt>
            </c:numLit>
          </c:val>
          <c:extLst>
            <c:ext xmlns:c16="http://schemas.microsoft.com/office/drawing/2014/chart" uri="{C3380CC4-5D6E-409C-BE32-E72D297353CC}">
              <c16:uniqueId val="{00000002-28C0-43E5-85E1-9A5EE8E6531F}"/>
            </c:ext>
          </c:extLst>
        </c:ser>
        <c:dLbls>
          <c:showLegendKey val="0"/>
          <c:showVal val="0"/>
          <c:showCatName val="0"/>
          <c:showSerName val="0"/>
          <c:showPercent val="0"/>
          <c:showBubbleSize val="0"/>
        </c:dLbls>
        <c:gapWidth val="50"/>
        <c:axId val="717696672"/>
        <c:axId val="717695552"/>
      </c:barChart>
      <c:catAx>
        <c:axId val="71769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5552"/>
        <c:crosses val="autoZero"/>
        <c:auto val="1"/>
        <c:lblAlgn val="ctr"/>
        <c:lblOffset val="100"/>
        <c:noMultiLvlLbl val="0"/>
      </c:catAx>
      <c:valAx>
        <c:axId val="717695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6672"/>
        <c:crosses val="autoZero"/>
        <c:crossBetween val="between"/>
      </c:valAx>
      <c:spPr>
        <a:noFill/>
        <a:ln>
          <a:noFill/>
        </a:ln>
        <a:effectLst/>
      </c:spPr>
    </c:plotArea>
    <c:legend>
      <c:legendPos val="r"/>
      <c:layout>
        <c:manualLayout>
          <c:xMode val="edge"/>
          <c:yMode val="edge"/>
          <c:x val="0.8272838853666199"/>
          <c:y val="0.38938897943879464"/>
          <c:w val="0.1649793631077375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505E-2"/>
          <c:y val="0.13930555555555599"/>
          <c:w val="0.87232174103237103"/>
          <c:h val="0.621080125400992"/>
        </c:manualLayout>
      </c:layout>
      <c:barChart>
        <c:barDir val="col"/>
        <c:grouping val="clustered"/>
        <c:varyColors val="0"/>
        <c:ser>
          <c:idx val="0"/>
          <c:order val="0"/>
          <c:tx>
            <c:strRef>
              <c:f>'HS to Coll. '!$A$22</c:f>
              <c:strCache>
                <c:ptCount val="1"/>
                <c:pt idx="0">
                  <c:v>South Texas</c:v>
                </c:pt>
              </c:strCache>
            </c:strRef>
          </c:tx>
          <c:spPr>
            <a:solidFill>
              <a:srgbClr val="F05D6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0.242238857610166</c:v>
                </c:pt>
                <c:pt idx="1">
                  <c:v>0.23539772905985601</c:v>
                </c:pt>
                <c:pt idx="2">
                  <c:v>3.3655207121064401E-2</c:v>
                </c:pt>
                <c:pt idx="3">
                  <c:v>0.51129179379108602</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3"/>
              <c:layout>
                <c:manualLayout>
                  <c:x val="1.3888888888888999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F3-4692-B754-C2653C3C24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876357360"/>
        <c:axId val="876357920"/>
      </c:barChart>
      <c:catAx>
        <c:axId val="876357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57920"/>
        <c:crosses val="autoZero"/>
        <c:auto val="1"/>
        <c:lblAlgn val="ctr"/>
        <c:lblOffset val="100"/>
        <c:noMultiLvlLbl val="0"/>
      </c:catAx>
      <c:valAx>
        <c:axId val="876357920"/>
        <c:scaling>
          <c:orientation val="minMax"/>
          <c:max val="0.6"/>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357360"/>
        <c:crosses val="autoZero"/>
        <c:crossBetween val="between"/>
        <c:majorUnit val="0.2"/>
      </c:valAx>
      <c:spPr>
        <a:noFill/>
        <a:ln>
          <a:noFill/>
        </a:ln>
        <a:effectLst/>
      </c:spPr>
    </c:plotArea>
    <c:legend>
      <c:legendPos val="b"/>
      <c:layout>
        <c:manualLayout>
          <c:xMode val="edge"/>
          <c:yMode val="edge"/>
          <c:x val="0.31596084864391899"/>
          <c:y val="0.167244823563721"/>
          <c:w val="0.33474475065616799"/>
          <c:h val="7.81255468066491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Readiness'!$C$58:$E$58</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0946-44B2-8B94-B25F12DC70D3}"/>
            </c:ext>
          </c:extLst>
        </c:ser>
        <c:ser>
          <c:idx val="1"/>
          <c:order val="1"/>
          <c:tx>
            <c:strRef>
              <c:f>'HS to Coll - College Readiness'!$B$59</c:f>
              <c:strCache>
                <c:ptCount val="1"/>
                <c:pt idx="0">
                  <c:v>South Texas</c:v>
                </c:pt>
              </c:strCache>
            </c:strRef>
          </c:tx>
          <c:spPr>
            <a:ln w="28575" cap="rnd">
              <a:solidFill>
                <a:srgbClr val="F05D67"/>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Readiness'!$C$59:$E$59</c:f>
              <c:numCache>
                <c:formatCode>0.0%</c:formatCode>
                <c:ptCount val="3"/>
                <c:pt idx="0">
                  <c:v>0.55600000000000005</c:v>
                </c:pt>
                <c:pt idx="1">
                  <c:v>0.56355974055904912</c:v>
                </c:pt>
                <c:pt idx="2">
                  <c:v>0.59032564408908506</c:v>
                </c:pt>
              </c:numCache>
            </c:numRef>
          </c:val>
          <c:smooth val="0"/>
          <c:extLst>
            <c:ext xmlns:c16="http://schemas.microsoft.com/office/drawing/2014/chart" uri="{C3380CC4-5D6E-409C-BE32-E72D297353CC}">
              <c16:uniqueId val="{00000001-0946-44B2-8B94-B25F12DC70D3}"/>
            </c:ext>
          </c:extLst>
        </c:ser>
        <c:dLbls>
          <c:showLegendKey val="0"/>
          <c:showVal val="0"/>
          <c:showCatName val="0"/>
          <c:showSerName val="0"/>
          <c:showPercent val="0"/>
          <c:showBubbleSize val="0"/>
        </c:dLbls>
        <c:smooth val="0"/>
        <c:axId val="925754368"/>
        <c:axId val="925754928"/>
      </c:lineChart>
      <c:catAx>
        <c:axId val="925754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754928"/>
        <c:crosses val="autoZero"/>
        <c:auto val="1"/>
        <c:lblAlgn val="ctr"/>
        <c:lblOffset val="100"/>
        <c:noMultiLvlLbl val="0"/>
      </c:catAx>
      <c:valAx>
        <c:axId val="92575492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754368"/>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Readiness'!$C$60:$E$60</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0108-4206-8ECD-997BC3574844}"/>
            </c:ext>
          </c:extLst>
        </c:ser>
        <c:ser>
          <c:idx val="1"/>
          <c:order val="1"/>
          <c:tx>
            <c:strRef>
              <c:f>'HS to Coll - College Readiness'!$B$61</c:f>
              <c:strCache>
                <c:ptCount val="1"/>
                <c:pt idx="0">
                  <c:v>South Texas</c:v>
                </c:pt>
              </c:strCache>
            </c:strRef>
          </c:tx>
          <c:spPr>
            <a:ln w="28575" cap="rnd">
              <a:solidFill>
                <a:srgbClr val="F05D67"/>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Readiness'!$C$61:$E$61</c:f>
              <c:numCache>
                <c:formatCode>0.0%</c:formatCode>
                <c:ptCount val="3"/>
                <c:pt idx="0">
                  <c:v>0.61299999999999999</c:v>
                </c:pt>
                <c:pt idx="1">
                  <c:v>0.61166167319658904</c:v>
                </c:pt>
                <c:pt idx="2">
                  <c:v>0.63027295285359797</c:v>
                </c:pt>
              </c:numCache>
            </c:numRef>
          </c:val>
          <c:smooth val="0"/>
          <c:extLst>
            <c:ext xmlns:c16="http://schemas.microsoft.com/office/drawing/2014/chart" uri="{C3380CC4-5D6E-409C-BE32-E72D297353CC}">
              <c16:uniqueId val="{00000001-0108-4206-8ECD-997BC3574844}"/>
            </c:ext>
          </c:extLst>
        </c:ser>
        <c:dLbls>
          <c:showLegendKey val="0"/>
          <c:showVal val="0"/>
          <c:showCatName val="0"/>
          <c:showSerName val="0"/>
          <c:showPercent val="0"/>
          <c:showBubbleSize val="0"/>
        </c:dLbls>
        <c:smooth val="0"/>
        <c:axId val="725461584"/>
        <c:axId val="725462144"/>
      </c:lineChart>
      <c:catAx>
        <c:axId val="72546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5462144"/>
        <c:crosses val="autoZero"/>
        <c:auto val="1"/>
        <c:lblAlgn val="ctr"/>
        <c:lblOffset val="100"/>
        <c:noMultiLvlLbl val="0"/>
      </c:catAx>
      <c:valAx>
        <c:axId val="725462144"/>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5461584"/>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Readiness'!$B$62</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Readiness'!$C$62:$E$62</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A4D9-4D9D-ABB3-54D79905897D}"/>
            </c:ext>
          </c:extLst>
        </c:ser>
        <c:ser>
          <c:idx val="1"/>
          <c:order val="1"/>
          <c:tx>
            <c:strRef>
              <c:f>'HS to Coll - College Readiness'!$B$63</c:f>
              <c:strCache>
                <c:ptCount val="1"/>
                <c:pt idx="0">
                  <c:v>South Texas</c:v>
                </c:pt>
              </c:strCache>
            </c:strRef>
          </c:tx>
          <c:spPr>
            <a:ln w="28575" cap="rnd">
              <a:solidFill>
                <a:srgbClr val="F05D67"/>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Readiness'!$C$63:$E$63</c:f>
              <c:numCache>
                <c:formatCode>0.0%</c:formatCode>
                <c:ptCount val="3"/>
                <c:pt idx="0">
                  <c:v>0.76100000000000001</c:v>
                </c:pt>
                <c:pt idx="1">
                  <c:v>0.77131004510585055</c:v>
                </c:pt>
                <c:pt idx="2">
                  <c:v>0.84180375578224997</c:v>
                </c:pt>
              </c:numCache>
            </c:numRef>
          </c:val>
          <c:smooth val="0"/>
          <c:extLst>
            <c:ext xmlns:c16="http://schemas.microsoft.com/office/drawing/2014/chart" uri="{C3380CC4-5D6E-409C-BE32-E72D297353CC}">
              <c16:uniqueId val="{00000001-A4D9-4D9D-ABB3-54D79905897D}"/>
            </c:ext>
          </c:extLst>
        </c:ser>
        <c:dLbls>
          <c:showLegendKey val="0"/>
          <c:showVal val="0"/>
          <c:showCatName val="0"/>
          <c:showSerName val="0"/>
          <c:showPercent val="0"/>
          <c:showBubbleSize val="0"/>
        </c:dLbls>
        <c:smooth val="0"/>
        <c:axId val="729188912"/>
        <c:axId val="729189472"/>
      </c:lineChart>
      <c:catAx>
        <c:axId val="729188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9189472"/>
        <c:crosses val="autoZero"/>
        <c:auto val="1"/>
        <c:lblAlgn val="ctr"/>
        <c:lblOffset val="100"/>
        <c:noMultiLvlLbl val="0"/>
      </c:catAx>
      <c:valAx>
        <c:axId val="72918947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918891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Readiness'!$C$64:$E$64</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31F2-4B84-9116-801F251496DF}"/>
            </c:ext>
          </c:extLst>
        </c:ser>
        <c:ser>
          <c:idx val="1"/>
          <c:order val="1"/>
          <c:tx>
            <c:strRef>
              <c:f>'HS to Coll - College Readiness'!$B$65</c:f>
              <c:strCache>
                <c:ptCount val="1"/>
                <c:pt idx="0">
                  <c:v>South Texas</c:v>
                </c:pt>
              </c:strCache>
            </c:strRef>
          </c:tx>
          <c:spPr>
            <a:ln w="28575" cap="rnd">
              <a:solidFill>
                <a:srgbClr val="F05D67"/>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Readiness'!$C$65:$E$65</c:f>
              <c:numCache>
                <c:formatCode>0.0%</c:formatCode>
                <c:ptCount val="3"/>
                <c:pt idx="0">
                  <c:v>0.73</c:v>
                </c:pt>
                <c:pt idx="1">
                  <c:v>0.73525828861159581</c:v>
                </c:pt>
                <c:pt idx="2">
                  <c:v>0.75951965199277005</c:v>
                </c:pt>
              </c:numCache>
            </c:numRef>
          </c:val>
          <c:smooth val="0"/>
          <c:extLst>
            <c:ext xmlns:c16="http://schemas.microsoft.com/office/drawing/2014/chart" uri="{C3380CC4-5D6E-409C-BE32-E72D297353CC}">
              <c16:uniqueId val="{00000001-31F2-4B84-9116-801F251496DF}"/>
            </c:ext>
          </c:extLst>
        </c:ser>
        <c:dLbls>
          <c:showLegendKey val="0"/>
          <c:showVal val="0"/>
          <c:showCatName val="0"/>
          <c:showSerName val="0"/>
          <c:showPercent val="0"/>
          <c:showBubbleSize val="0"/>
        </c:dLbls>
        <c:smooth val="0"/>
        <c:axId val="724245232"/>
        <c:axId val="724245792"/>
      </c:lineChart>
      <c:catAx>
        <c:axId val="724245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4245792"/>
        <c:crosses val="autoZero"/>
        <c:auto val="1"/>
        <c:lblAlgn val="ctr"/>
        <c:lblOffset val="100"/>
        <c:noMultiLvlLbl val="0"/>
      </c:catAx>
      <c:valAx>
        <c:axId val="7242457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42452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 of 8th Grade Cohort (FY2007) that Graduate from HS, Enroll in HE &amp; Complete HE (FY2017</a:t>
            </a:r>
            <a:endParaRPr lang="en-US"/>
          </a:p>
        </c:rich>
      </c:tx>
      <c:layout>
        <c:manualLayout>
          <c:xMode val="edge"/>
          <c:yMode val="edge"/>
          <c:x val="0.11687510936133"/>
          <c:y val="1.851851851851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8"/>
          <c:w val="0.88053496236947004"/>
          <c:h val="0.54721656535604002"/>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A58-4576-BA8B-1D43295BA1CC}"/>
              </c:ext>
            </c:extLst>
          </c:dPt>
          <c:dPt>
            <c:idx val="1"/>
            <c:invertIfNegative val="0"/>
            <c:bubble3D val="0"/>
            <c:spPr>
              <a:solidFill>
                <a:srgbClr val="00B189"/>
              </a:solidFill>
              <a:ln>
                <a:noFill/>
              </a:ln>
              <a:effectLst/>
            </c:spPr>
            <c:extLst>
              <c:ext xmlns:c16="http://schemas.microsoft.com/office/drawing/2014/chart" uri="{C3380CC4-5D6E-409C-BE32-E72D297353CC}">
                <c16:uniqueId val="{00000003-FA58-4576-BA8B-1D43295BA1CC}"/>
              </c:ext>
            </c:extLst>
          </c:dPt>
          <c:dPt>
            <c:idx val="2"/>
            <c:invertIfNegative val="0"/>
            <c:bubble3D val="0"/>
            <c:spPr>
              <a:solidFill>
                <a:srgbClr val="F6B11A"/>
              </a:solidFill>
              <a:ln>
                <a:noFill/>
              </a:ln>
              <a:effectLst/>
            </c:spPr>
            <c:extLst>
              <c:ext xmlns:c16="http://schemas.microsoft.com/office/drawing/2014/chart" uri="{C3380CC4-5D6E-409C-BE32-E72D297353CC}">
                <c16:uniqueId val="{00000005-FA58-4576-BA8B-1D43295BA1CC}"/>
              </c:ext>
            </c:extLst>
          </c:dPt>
          <c:dPt>
            <c:idx val="3"/>
            <c:invertIfNegative val="0"/>
            <c:bubble3D val="0"/>
            <c:spPr>
              <a:solidFill>
                <a:srgbClr val="8BD1E5"/>
              </a:solidFill>
              <a:ln>
                <a:noFill/>
              </a:ln>
              <a:effectLst/>
            </c:spPr>
            <c:extLst>
              <c:ext xmlns:c16="http://schemas.microsoft.com/office/drawing/2014/chart" uri="{C3380CC4-5D6E-409C-BE32-E72D297353CC}">
                <c16:uniqueId val="{00000007-FA58-4576-BA8B-1D43295BA1CC}"/>
              </c:ext>
            </c:extLst>
          </c:dPt>
          <c:dLbls>
            <c:dLbl>
              <c:idx val="1"/>
              <c:layout>
                <c:manualLayout>
                  <c:x val="0"/>
                  <c:y val="2.17155266015201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A58-4576-BA8B-1D43295BA1CC}"/>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0.81114598484268541</c:v>
              </c:pt>
              <c:pt idx="1">
                <c:v>0.74632324925702964</c:v>
              </c:pt>
              <c:pt idx="2">
                <c:v>0.71016005567153795</c:v>
              </c:pt>
              <c:pt idx="3">
                <c:v>0.81892523364485981</c:v>
              </c:pt>
            </c:numLit>
          </c:val>
          <c:extLst>
            <c:ext xmlns:c16="http://schemas.microsoft.com/office/drawing/2014/chart" uri="{C3380CC4-5D6E-409C-BE32-E72D297353CC}">
              <c16:uniqueId val="{00000008-FA58-4576-BA8B-1D43295BA1CC}"/>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FA58-4576-BA8B-1D43295BA1CC}"/>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FA58-4576-BA8B-1D43295BA1CC}"/>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FA58-4576-BA8B-1D43295BA1CC}"/>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FA58-4576-BA8B-1D43295BA1CC}"/>
              </c:ext>
            </c:extLst>
          </c:dPt>
          <c:dLbls>
            <c:dLbl>
              <c:idx val="0"/>
              <c:layout>
                <c:manualLayout>
                  <c:x val="5.5555555555555801E-3"/>
                  <c:y val="-4.2437781360066697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FA58-4576-BA8B-1D43295BA1CC}"/>
                </c:ext>
              </c:extLst>
            </c:dLbl>
            <c:dLbl>
              <c:idx val="1"/>
              <c:layout>
                <c:manualLayout>
                  <c:x val="8.3332565885404202E-3"/>
                  <c:y val="2.605863192182409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FA58-4576-BA8B-1D43295BA1CC}"/>
                </c:ext>
              </c:extLst>
            </c:dLbl>
            <c:dLbl>
              <c:idx val="2"/>
              <c:layout>
                <c:manualLayout>
                  <c:x val="5.5555043923603102E-3"/>
                  <c:y val="1.7372421281216001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A58-4576-BA8B-1D43295BA1CC}"/>
                </c:ext>
              </c:extLst>
            </c:dLbl>
            <c:dLbl>
              <c:idx val="3"/>
              <c:layout>
                <c:manualLayout>
                  <c:x val="5.5555555555555497E-3"/>
                  <c:y val="-4.2437781360066697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A58-4576-BA8B-1D43295BA1CC}"/>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0.61279951006660027</c:v>
              </c:pt>
              <c:pt idx="1">
                <c:v>0.51280195077345114</c:v>
              </c:pt>
              <c:pt idx="2">
                <c:v>0.51322199025748083</c:v>
              </c:pt>
              <c:pt idx="3">
                <c:v>0.67873831775700932</c:v>
              </c:pt>
            </c:numLit>
          </c:val>
          <c:extLst>
            <c:ext xmlns:c16="http://schemas.microsoft.com/office/drawing/2014/chart" uri="{C3380CC4-5D6E-409C-BE32-E72D297353CC}">
              <c16:uniqueId val="{00000011-FA58-4576-BA8B-1D43295BA1CC}"/>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FA58-4576-BA8B-1D43295BA1CC}"/>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FA58-4576-BA8B-1D43295BA1CC}"/>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FA58-4576-BA8B-1D43295BA1CC}"/>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0.31723187629181659</c:v>
              </c:pt>
              <c:pt idx="1">
                <c:v>0.18151337346643298</c:v>
              </c:pt>
              <c:pt idx="2">
                <c:v>0.16144745998608212</c:v>
              </c:pt>
              <c:pt idx="3">
                <c:v>0.39836448598130841</c:v>
              </c:pt>
            </c:numLit>
          </c:val>
          <c:extLst>
            <c:ext xmlns:c16="http://schemas.microsoft.com/office/drawing/2014/chart" uri="{C3380CC4-5D6E-409C-BE32-E72D297353CC}">
              <c16:uniqueId val="{00000018-FA58-4576-BA8B-1D43295BA1CC}"/>
            </c:ext>
          </c:extLst>
        </c:ser>
        <c:dLbls>
          <c:dLblPos val="outEnd"/>
          <c:showLegendKey val="0"/>
          <c:showVal val="1"/>
          <c:showCatName val="0"/>
          <c:showSerName val="0"/>
          <c:showPercent val="0"/>
          <c:showBubbleSize val="0"/>
        </c:dLbls>
        <c:gapWidth val="219"/>
        <c:axId val="922630000"/>
        <c:axId val="873158288"/>
      </c:barChart>
      <c:catAx>
        <c:axId val="922630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3158288"/>
        <c:crosses val="autoZero"/>
        <c:auto val="1"/>
        <c:lblAlgn val="ctr"/>
        <c:lblOffset val="100"/>
        <c:noMultiLvlLbl val="0"/>
      </c:catAx>
      <c:valAx>
        <c:axId val="8731582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30000"/>
        <c:crosses val="autoZero"/>
        <c:crossBetween val="between"/>
        <c:majorUnit val="0.2"/>
      </c:valAx>
      <c:spPr>
        <a:noFill/>
        <a:ln>
          <a:noFill/>
        </a:ln>
        <a:effectLst/>
      </c:spPr>
    </c:plotArea>
    <c:legend>
      <c:legendPos val="b"/>
      <c:layout>
        <c:manualLayout>
          <c:xMode val="edge"/>
          <c:yMode val="edge"/>
          <c:x val="2.3230137168526398E-3"/>
          <c:y val="0.81940444740824303"/>
          <c:w val="0.99293374877847895"/>
          <c:h val="0.17133653081638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a:t>
            </a:r>
            <a:r>
              <a:rPr lang="en-US" baseline="0"/>
              <a:t> School Graduates in Higher Ed - Performance on TSI Readiness Measures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30638888888888893"/>
          <c:w val="0.87232174103237092"/>
          <c:h val="0.58678988043161273"/>
        </c:manualLayout>
      </c:layout>
      <c:barChart>
        <c:barDir val="col"/>
        <c:grouping val="clustered"/>
        <c:varyColors val="0"/>
        <c:ser>
          <c:idx val="0"/>
          <c:order val="0"/>
          <c:tx>
            <c:strRef>
              <c:f>[2]Sheet4!$A$2</c:f>
              <c:strCache>
                <c:ptCount val="1"/>
                <c:pt idx="0">
                  <c:v>South TX</c:v>
                </c:pt>
              </c:strCache>
            </c:strRef>
          </c:tx>
          <c:spPr>
            <a:solidFill>
              <a:srgbClr val="F05D67"/>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[2]Sheet4!$B$1:$E$1</c:f>
              <c:strCache>
                <c:ptCount val="4"/>
                <c:pt idx="0">
                  <c:v>All areas</c:v>
                </c:pt>
                <c:pt idx="1">
                  <c:v>Math</c:v>
                </c:pt>
                <c:pt idx="2">
                  <c:v>Writing</c:v>
                </c:pt>
                <c:pt idx="3">
                  <c:v>Reading</c:v>
                </c:pt>
              </c:strCache>
            </c:strRef>
          </c:cat>
          <c:val>
            <c:numRef>
              <c:f>[2]Sheet4!$B$2:$E$2</c:f>
              <c:numCache>
                <c:formatCode>General</c:formatCode>
                <c:ptCount val="4"/>
                <c:pt idx="0">
                  <c:v>0.59032564408908506</c:v>
                </c:pt>
                <c:pt idx="1">
                  <c:v>0.63027295285359797</c:v>
                </c:pt>
                <c:pt idx="2">
                  <c:v>0.84180375578224997</c:v>
                </c:pt>
                <c:pt idx="3">
                  <c:v>0.75951965199277005</c:v>
                </c:pt>
              </c:numCache>
            </c:numRef>
          </c:val>
          <c:extLst>
            <c:ext xmlns:c16="http://schemas.microsoft.com/office/drawing/2014/chart" uri="{C3380CC4-5D6E-409C-BE32-E72D297353CC}">
              <c16:uniqueId val="{00000000-45BA-47FF-90D9-024C73C873D6}"/>
            </c:ext>
          </c:extLst>
        </c:ser>
        <c:ser>
          <c:idx val="1"/>
          <c:order val="1"/>
          <c:tx>
            <c:strRef>
              <c:f>[2]Sheet4!$A$3</c:f>
              <c:strCache>
                <c:ptCount val="1"/>
                <c:pt idx="0">
                  <c:v>Statewide</c:v>
                </c:pt>
              </c:strCache>
            </c:strRef>
          </c:tx>
          <c:spPr>
            <a:solidFill>
              <a:schemeClr val="tx1">
                <a:lumMod val="85000"/>
                <a:lumOff val="1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[2]Sheet4!$B$1:$E$1</c:f>
              <c:strCache>
                <c:ptCount val="4"/>
                <c:pt idx="0">
                  <c:v>All areas</c:v>
                </c:pt>
                <c:pt idx="1">
                  <c:v>Math</c:v>
                </c:pt>
                <c:pt idx="2">
                  <c:v>Writing</c:v>
                </c:pt>
                <c:pt idx="3">
                  <c:v>Reading</c:v>
                </c:pt>
              </c:strCache>
            </c:strRef>
          </c:cat>
          <c:val>
            <c:numRef>
              <c:f>[2]Sheet4!$B$3:$E$3</c:f>
              <c:numCache>
                <c:formatCode>General</c:formatCode>
                <c:ptCount val="4"/>
                <c:pt idx="0">
                  <c:v>0.61031989341198101</c:v>
                </c:pt>
                <c:pt idx="1">
                  <c:v>0.65267052142755499</c:v>
                </c:pt>
                <c:pt idx="2">
                  <c:v>0.85554995019855895</c:v>
                </c:pt>
                <c:pt idx="3">
                  <c:v>0.78695978371945596</c:v>
                </c:pt>
              </c:numCache>
            </c:numRef>
          </c:val>
          <c:extLst>
            <c:ext xmlns:c16="http://schemas.microsoft.com/office/drawing/2014/chart" uri="{C3380CC4-5D6E-409C-BE32-E72D297353CC}">
              <c16:uniqueId val="{00000001-45BA-47FF-90D9-024C73C873D6}"/>
            </c:ext>
          </c:extLst>
        </c:ser>
        <c:dLbls>
          <c:dLblPos val="outEnd"/>
          <c:showLegendKey val="0"/>
          <c:showVal val="1"/>
          <c:showCatName val="0"/>
          <c:showSerName val="0"/>
          <c:showPercent val="0"/>
          <c:showBubbleSize val="0"/>
        </c:dLbls>
        <c:gapWidth val="219"/>
        <c:overlap val="-27"/>
        <c:axId val="1080126288"/>
        <c:axId val="1080126848"/>
      </c:barChart>
      <c:catAx>
        <c:axId val="108012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0126848"/>
        <c:crosses val="autoZero"/>
        <c:auto val="1"/>
        <c:lblAlgn val="ctr"/>
        <c:lblOffset val="100"/>
        <c:noMultiLvlLbl val="0"/>
      </c:catAx>
      <c:valAx>
        <c:axId val="10801268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0126288"/>
        <c:crosses val="autoZero"/>
        <c:crossBetween val="between"/>
        <c:majorUnit val="0.2"/>
      </c:valAx>
      <c:spPr>
        <a:noFill/>
        <a:ln>
          <a:noFill/>
        </a:ln>
        <a:effectLst/>
      </c:spPr>
    </c:plotArea>
    <c:legend>
      <c:legendPos val="b"/>
      <c:layout>
        <c:manualLayout>
          <c:xMode val="edge"/>
          <c:yMode val="edge"/>
          <c:x val="0.30762751531058619"/>
          <c:y val="0.2181707494896471"/>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1421296296296299"/>
          <c:w val="0.83465485564304498"/>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_(* #,##0_);_(* \(#,##0\);_(* "-"??_);_(@_)</c:formatCode>
                <c:ptCount val="4"/>
                <c:pt idx="0">
                  <c:v>29179</c:v>
                </c:pt>
                <c:pt idx="1">
                  <c:v>24967</c:v>
                </c:pt>
                <c:pt idx="2">
                  <c:v>25158</c:v>
                </c:pt>
                <c:pt idx="3">
                  <c:v>23452</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_(* #,##0_);_(* \(#,##0\);_(* "-"??_);_(@_)</c:formatCode>
                <c:ptCount val="4"/>
                <c:pt idx="0">
                  <c:v>38169</c:v>
                </c:pt>
                <c:pt idx="1">
                  <c:v>59174</c:v>
                </c:pt>
                <c:pt idx="2">
                  <c:v>80995</c:v>
                </c:pt>
                <c:pt idx="3">
                  <c:v>106346</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_(* #,##0_);_(* \(#,##0\);_(* "-"??_);_(@_)</c:formatCode>
                <c:ptCount val="4"/>
                <c:pt idx="0">
                  <c:v>2286</c:v>
                </c:pt>
                <c:pt idx="1">
                  <c:v>3411</c:v>
                </c:pt>
                <c:pt idx="2">
                  <c:v>4393</c:v>
                </c:pt>
                <c:pt idx="3">
                  <c:v>5753</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_(* #,##0_);_(* \(#,##0\);_(* "-"??_);_(@_)</c:formatCode>
                <c:ptCount val="4"/>
                <c:pt idx="0">
                  <c:v>2057</c:v>
                </c:pt>
                <c:pt idx="1">
                  <c:v>1520</c:v>
                </c:pt>
                <c:pt idx="2">
                  <c:v>5953</c:v>
                </c:pt>
                <c:pt idx="3">
                  <c:v>5367</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720795200"/>
        <c:axId val="919235872"/>
      </c:barChart>
      <c:catAx>
        <c:axId val="720795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235872"/>
        <c:crosses val="autoZero"/>
        <c:auto val="1"/>
        <c:lblAlgn val="ctr"/>
        <c:lblOffset val="100"/>
        <c:noMultiLvlLbl val="0"/>
      </c:catAx>
      <c:valAx>
        <c:axId val="91923587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795200"/>
        <c:crosses val="autoZero"/>
        <c:crossBetween val="between"/>
      </c:valAx>
      <c:spPr>
        <a:noFill/>
        <a:ln>
          <a:noFill/>
        </a:ln>
        <a:effectLst/>
      </c:spPr>
    </c:plotArea>
    <c:legend>
      <c:legendPos val="b"/>
      <c:layout>
        <c:manualLayout>
          <c:xMode val="edge"/>
          <c:yMode val="edge"/>
          <c:x val="0.21616666666666701"/>
          <c:y val="0.222825920998102"/>
          <c:w val="0.58988888888888902"/>
          <c:h val="7.81255468066491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6E-2"/>
          <c:y val="0.28321813939924201"/>
          <c:w val="0.93888888888888899"/>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8A57-492A-B1CC-2F9C4B8549A8}"/>
              </c:ext>
            </c:extLst>
          </c:dPt>
          <c:dPt>
            <c:idx val="3"/>
            <c:invertIfNegative val="0"/>
            <c:bubble3D val="0"/>
            <c:spPr>
              <a:solidFill>
                <a:srgbClr val="00B189"/>
              </a:solidFill>
              <a:ln>
                <a:noFill/>
              </a:ln>
              <a:effectLst/>
            </c:spPr>
            <c:extLst>
              <c:ext xmlns:c16="http://schemas.microsoft.com/office/drawing/2014/chart" uri="{C3380CC4-5D6E-409C-BE32-E72D297353CC}">
                <c16:uniqueId val="{00000003-8A57-492A-B1CC-2F9C4B8549A8}"/>
              </c:ext>
            </c:extLst>
          </c:dPt>
          <c:dPt>
            <c:idx val="4"/>
            <c:invertIfNegative val="0"/>
            <c:bubble3D val="0"/>
            <c:spPr>
              <a:solidFill>
                <a:srgbClr val="F6B11A"/>
              </a:solidFill>
              <a:ln>
                <a:noFill/>
              </a:ln>
              <a:effectLst/>
            </c:spPr>
            <c:extLst>
              <c:ext xmlns:c16="http://schemas.microsoft.com/office/drawing/2014/chart" uri="{C3380CC4-5D6E-409C-BE32-E72D297353CC}">
                <c16:uniqueId val="{00000005-8A57-492A-B1CC-2F9C4B8549A8}"/>
              </c:ext>
            </c:extLst>
          </c:dPt>
          <c:dPt>
            <c:idx val="5"/>
            <c:invertIfNegative val="0"/>
            <c:bubble3D val="0"/>
            <c:spPr>
              <a:solidFill>
                <a:srgbClr val="F6B11A"/>
              </a:solidFill>
              <a:ln>
                <a:noFill/>
              </a:ln>
              <a:effectLst/>
            </c:spPr>
            <c:extLst>
              <c:ext xmlns:c16="http://schemas.microsoft.com/office/drawing/2014/chart" uri="{C3380CC4-5D6E-409C-BE32-E72D297353CC}">
                <c16:uniqueId val="{00000007-8A57-492A-B1CC-2F9C4B8549A8}"/>
              </c:ext>
            </c:extLst>
          </c:dPt>
          <c:dPt>
            <c:idx val="6"/>
            <c:invertIfNegative val="0"/>
            <c:bubble3D val="0"/>
            <c:spPr>
              <a:solidFill>
                <a:srgbClr val="8BD1E5"/>
              </a:solidFill>
              <a:ln>
                <a:noFill/>
              </a:ln>
              <a:effectLst/>
            </c:spPr>
            <c:extLst>
              <c:ext xmlns:c16="http://schemas.microsoft.com/office/drawing/2014/chart" uri="{C3380CC4-5D6E-409C-BE32-E72D297353CC}">
                <c16:uniqueId val="{00000009-8A57-492A-B1CC-2F9C4B8549A8}"/>
              </c:ext>
            </c:extLst>
          </c:dPt>
          <c:dPt>
            <c:idx val="7"/>
            <c:invertIfNegative val="0"/>
            <c:bubble3D val="0"/>
            <c:spPr>
              <a:solidFill>
                <a:srgbClr val="8BD1E5"/>
              </a:solidFill>
              <a:ln>
                <a:noFill/>
              </a:ln>
              <a:effectLst/>
            </c:spPr>
            <c:extLst>
              <c:ext xmlns:c16="http://schemas.microsoft.com/office/drawing/2014/chart" uri="{C3380CC4-5D6E-409C-BE32-E72D297353CC}">
                <c16:uniqueId val="{0000000B-8A57-492A-B1CC-2F9C4B8549A8}"/>
              </c:ext>
            </c:extLst>
          </c:dPt>
          <c:dLbls>
            <c:dLbl>
              <c:idx val="0"/>
              <c:layout>
                <c:manualLayout>
                  <c:x val="0"/>
                  <c:y val="1.3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A57-492A-B1CC-2F9C4B8549A8}"/>
                </c:ext>
              </c:extLst>
            </c:dLbl>
            <c:dLbl>
              <c:idx val="1"/>
              <c:layout>
                <c:manualLayout>
                  <c:x val="-2.5462668816040001E-17"/>
                  <c:y val="1.3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57-492A-B1CC-2F9C4B8549A8}"/>
                </c:ext>
              </c:extLst>
            </c:dLbl>
            <c:dLbl>
              <c:idx val="2"/>
              <c:layout>
                <c:manualLayout>
                  <c:x val="2.7777777777777801E-3"/>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57-492A-B1CC-2F9C4B8549A8}"/>
                </c:ext>
              </c:extLst>
            </c:dLbl>
            <c:dLbl>
              <c:idx val="3"/>
              <c:layout>
                <c:manualLayout>
                  <c:x val="2.7777777777777302E-3"/>
                  <c:y val="1.388888888888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57-492A-B1CC-2F9C4B8549A8}"/>
                </c:ext>
              </c:extLst>
            </c:dLbl>
            <c:dLbl>
              <c:idx val="4"/>
              <c:layout>
                <c:manualLayout>
                  <c:x val="0"/>
                  <c:y val="1.3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57-492A-B1CC-2F9C4B8549A8}"/>
                </c:ext>
              </c:extLst>
            </c:dLbl>
            <c:dLbl>
              <c:idx val="5"/>
              <c:layout>
                <c:manualLayout>
                  <c:x val="-1.0185067526416E-16"/>
                  <c:y val="1.388888888888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57-492A-B1CC-2F9C4B8549A8}"/>
                </c:ext>
              </c:extLst>
            </c:dLbl>
            <c:dLbl>
              <c:idx val="6"/>
              <c:layout>
                <c:manualLayout>
                  <c:x val="-8.3333333333333297E-3"/>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A57-492A-B1CC-2F9C4B8549A8}"/>
                </c:ext>
              </c:extLst>
            </c:dLbl>
            <c:dLbl>
              <c:idx val="7"/>
              <c:layout>
                <c:manualLayout>
                  <c:x val="-1.0185067526416E-16"/>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A57-492A-B1CC-2F9C4B8549A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0.52502180549498478</c:v>
                </c:pt>
                <c:pt idx="1">
                  <c:v>0.56088330884644499</c:v>
                </c:pt>
                <c:pt idx="2">
                  <c:v>0.57874790898728368</c:v>
                </c:pt>
                <c:pt idx="3">
                  <c:v>0.57299927392054617</c:v>
                </c:pt>
                <c:pt idx="4">
                  <c:v>0.57290108063175393</c:v>
                </c:pt>
                <c:pt idx="5">
                  <c:v>0.55613533075239863</c:v>
                </c:pt>
                <c:pt idx="6">
                  <c:v>0.43878913785428103</c:v>
                </c:pt>
                <c:pt idx="7">
                  <c:v>0.53145336225596529</c:v>
                </c:pt>
              </c:numCache>
            </c:numRef>
          </c:val>
          <c:extLst>
            <c:ext xmlns:c16="http://schemas.microsoft.com/office/drawing/2014/chart" uri="{C3380CC4-5D6E-409C-BE32-E72D297353CC}">
              <c16:uniqueId val="{0000000E-8A57-492A-B1CC-2F9C4B8549A8}"/>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8A57-492A-B1CC-2F9C4B8549A8}"/>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8A57-492A-B1CC-2F9C4B8549A8}"/>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8A57-492A-B1CC-2F9C4B8549A8}"/>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8A57-492A-B1CC-2F9C4B8549A8}"/>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8A57-492A-B1CC-2F9C4B8549A8}"/>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8A57-492A-B1CC-2F9C4B8549A8}"/>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8A57-492A-B1CC-2F9C4B8549A8}"/>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8A57-492A-B1CC-2F9C4B8549A8}"/>
              </c:ext>
            </c:extLst>
          </c:dPt>
          <c:dLbls>
            <c:dLbl>
              <c:idx val="0"/>
              <c:layout>
                <c:manualLayout>
                  <c:x val="5.5555555555555497E-3"/>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57-492A-B1CC-2F9C4B8549A8}"/>
                </c:ext>
              </c:extLst>
            </c:dLbl>
            <c:dLbl>
              <c:idx val="1"/>
              <c:layout>
                <c:manualLayout>
                  <c:x val="8.3333333333333107E-3"/>
                  <c:y val="1.388888888888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A57-492A-B1CC-2F9C4B8549A8}"/>
                </c:ext>
              </c:extLst>
            </c:dLbl>
            <c:dLbl>
              <c:idx val="2"/>
              <c:layout>
                <c:manualLayout>
                  <c:x val="8.3333333333332794E-3"/>
                  <c:y val="1.3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8A57-492A-B1CC-2F9C4B8549A8}"/>
                </c:ext>
              </c:extLst>
            </c:dLbl>
            <c:dLbl>
              <c:idx val="3"/>
              <c:layout>
                <c:manualLayout>
                  <c:x val="8.3333333333333297E-3"/>
                  <c:y val="9.259259259259260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8A57-492A-B1CC-2F9C4B8549A8}"/>
                </c:ext>
              </c:extLst>
            </c:dLbl>
            <c:dLbl>
              <c:idx val="4"/>
              <c:layout>
                <c:manualLayout>
                  <c:x val="8.3333333333333297E-3"/>
                  <c:y val="1.3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A57-492A-B1CC-2F9C4B8549A8}"/>
                </c:ext>
              </c:extLst>
            </c:dLbl>
            <c:dLbl>
              <c:idx val="5"/>
              <c:layout>
                <c:manualLayout>
                  <c:x val="5.5555555555555497E-3"/>
                  <c:y val="2.314814814814809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A57-492A-B1CC-2F9C4B8549A8}"/>
                </c:ext>
              </c:extLst>
            </c:dLbl>
            <c:dLbl>
              <c:idx val="6"/>
              <c:layout>
                <c:manualLayout>
                  <c:x val="0"/>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A57-492A-B1CC-2F9C4B8549A8}"/>
                </c:ext>
              </c:extLst>
            </c:dLbl>
            <c:dLbl>
              <c:idx val="7"/>
              <c:layout>
                <c:manualLayout>
                  <c:x val="1.1111111111111099E-2"/>
                  <c:y val="1.851851851851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A57-492A-B1CC-2F9C4B8549A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0.47497819450501527</c:v>
                </c:pt>
                <c:pt idx="1">
                  <c:v>0.43911669115355506</c:v>
                </c:pt>
                <c:pt idx="2">
                  <c:v>0.42125209101271632</c:v>
                </c:pt>
                <c:pt idx="3">
                  <c:v>0.42700072607945383</c:v>
                </c:pt>
                <c:pt idx="4">
                  <c:v>0.42709891936824607</c:v>
                </c:pt>
                <c:pt idx="5">
                  <c:v>0.44386466924760143</c:v>
                </c:pt>
                <c:pt idx="6">
                  <c:v>0.56121086214571891</c:v>
                </c:pt>
                <c:pt idx="7">
                  <c:v>0.46854663774403471</c:v>
                </c:pt>
              </c:numCache>
            </c:numRef>
          </c:val>
          <c:extLst>
            <c:ext xmlns:c16="http://schemas.microsoft.com/office/drawing/2014/chart" uri="{C3380CC4-5D6E-409C-BE32-E72D297353CC}">
              <c16:uniqueId val="{0000001F-8A57-492A-B1CC-2F9C4B8549A8}"/>
            </c:ext>
          </c:extLst>
        </c:ser>
        <c:dLbls>
          <c:showLegendKey val="0"/>
          <c:showVal val="0"/>
          <c:showCatName val="0"/>
          <c:showSerName val="0"/>
          <c:showPercent val="0"/>
          <c:showBubbleSize val="0"/>
        </c:dLbls>
        <c:gapWidth val="219"/>
        <c:overlap val="-27"/>
        <c:axId val="919239232"/>
        <c:axId val="918250448"/>
      </c:barChart>
      <c:catAx>
        <c:axId val="919239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0448"/>
        <c:crosses val="autoZero"/>
        <c:auto val="1"/>
        <c:lblAlgn val="ctr"/>
        <c:lblOffset val="100"/>
        <c:noMultiLvlLbl val="0"/>
      </c:catAx>
      <c:valAx>
        <c:axId val="918250448"/>
        <c:scaling>
          <c:orientation val="minMax"/>
        </c:scaling>
        <c:delete val="1"/>
        <c:axPos val="l"/>
        <c:numFmt formatCode="0.0%" sourceLinked="1"/>
        <c:majorTickMark val="none"/>
        <c:minorTickMark val="none"/>
        <c:tickLblPos val="nextTo"/>
        <c:crossAx val="9192392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In&amp;Out'!$F$53</c:f>
              <c:strCache>
                <c:ptCount val="1"/>
                <c:pt idx="0">
                  <c:v>In Region</c:v>
                </c:pt>
              </c:strCache>
            </c:strRef>
          </c:tx>
          <c:spPr>
            <a:solidFill>
              <a:srgbClr val="DFACA9"/>
            </a:solidFill>
            <a:ln>
              <a:noFill/>
            </a:ln>
            <a:effectLst/>
          </c:spPr>
          <c:invertIfNegative val="0"/>
          <c:cat>
            <c:strRef>
              <c:f>'Enrollment In&amp;Out'!$B$54:$B$57</c:f>
              <c:strCache>
                <c:ptCount val="4"/>
                <c:pt idx="0">
                  <c:v>Public 4-yr</c:v>
                </c:pt>
                <c:pt idx="1">
                  <c:v>Public 2-yr</c:v>
                </c:pt>
                <c:pt idx="2">
                  <c:v>Independent</c:v>
                </c:pt>
                <c:pt idx="3">
                  <c:v>Total </c:v>
                </c:pt>
              </c:strCache>
            </c:strRef>
          </c:cat>
          <c:val>
            <c:numRef>
              <c:f>'Enrollment In&amp;Out'!$F$54:$F$57</c:f>
              <c:numCache>
                <c:formatCode>0.0%</c:formatCode>
                <c:ptCount val="4"/>
                <c:pt idx="0">
                  <c:v>0.65958506081597268</c:v>
                </c:pt>
                <c:pt idx="1">
                  <c:v>0.96528477554322367</c:v>
                </c:pt>
                <c:pt idx="2">
                  <c:v>0.65212405525149852</c:v>
                </c:pt>
                <c:pt idx="3">
                  <c:v>0.8148097266107982</c:v>
                </c:pt>
              </c:numCache>
            </c:numRef>
          </c:val>
          <c:extLst>
            <c:ext xmlns:c16="http://schemas.microsoft.com/office/drawing/2014/chart" uri="{C3380CC4-5D6E-409C-BE32-E72D297353CC}">
              <c16:uniqueId val="{00000000-7659-4962-A93C-5E8708FA39D7}"/>
            </c:ext>
          </c:extLst>
        </c:ser>
        <c:ser>
          <c:idx val="1"/>
          <c:order val="1"/>
          <c:tx>
            <c:strRef>
              <c:f>'Enrollment In&amp;Out'!$G$53</c:f>
              <c:strCache>
                <c:ptCount val="1"/>
                <c:pt idx="0">
                  <c:v>Out of Region</c:v>
                </c:pt>
              </c:strCache>
            </c:strRef>
          </c:tx>
          <c:spPr>
            <a:solidFill>
              <a:schemeClr val="tx1">
                <a:lumMod val="75000"/>
                <a:lumOff val="25000"/>
              </a:schemeClr>
            </a:solidFill>
            <a:ln>
              <a:noFill/>
            </a:ln>
            <a:effectLst/>
          </c:spPr>
          <c:invertIfNegative val="0"/>
          <c:cat>
            <c:strRef>
              <c:f>'Enrollment In&amp;Out'!$B$54:$B$57</c:f>
              <c:strCache>
                <c:ptCount val="4"/>
                <c:pt idx="0">
                  <c:v>Public 4-yr</c:v>
                </c:pt>
                <c:pt idx="1">
                  <c:v>Public 2-yr</c:v>
                </c:pt>
                <c:pt idx="2">
                  <c:v>Independent</c:v>
                </c:pt>
                <c:pt idx="3">
                  <c:v>Total </c:v>
                </c:pt>
              </c:strCache>
            </c:strRef>
          </c:cat>
          <c:val>
            <c:numRef>
              <c:f>'Enrollment In&amp;Out'!$G$54:$G$57</c:f>
              <c:numCache>
                <c:formatCode>0.0%</c:formatCode>
                <c:ptCount val="4"/>
                <c:pt idx="0">
                  <c:v>0.34041493918402732</c:v>
                </c:pt>
                <c:pt idx="1">
                  <c:v>3.4715224456776279E-2</c:v>
                </c:pt>
                <c:pt idx="2">
                  <c:v>0.34787594474850142</c:v>
                </c:pt>
                <c:pt idx="3">
                  <c:v>0.18519027338920183</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18253808"/>
        <c:axId val="918254368"/>
      </c:barChart>
      <c:catAx>
        <c:axId val="918253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4368"/>
        <c:crosses val="autoZero"/>
        <c:auto val="1"/>
        <c:lblAlgn val="ctr"/>
        <c:lblOffset val="100"/>
        <c:noMultiLvlLbl val="0"/>
      </c:catAx>
      <c:valAx>
        <c:axId val="9182543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253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99"/>
          <c:y val="0.226171529619805"/>
          <c:w val="0.71644019895112099"/>
          <c:h val="0.63272666513502795"/>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234608</c:v>
                </c:pt>
                <c:pt idx="1">
                  <c:v>235103</c:v>
                </c:pt>
                <c:pt idx="2">
                  <c:v>237030</c:v>
                </c:pt>
                <c:pt idx="3">
                  <c:v>235431</c:v>
                </c:pt>
                <c:pt idx="5">
                  <c:v>96255</c:v>
                </c:pt>
                <c:pt idx="6">
                  <c:v>94537</c:v>
                </c:pt>
                <c:pt idx="7">
                  <c:v>90721</c:v>
                </c:pt>
                <c:pt idx="8">
                  <c:v>89953</c:v>
                </c:pt>
                <c:pt idx="10">
                  <c:v>152738</c:v>
                </c:pt>
                <c:pt idx="11">
                  <c:v>151273</c:v>
                </c:pt>
                <c:pt idx="12">
                  <c:v>145375</c:v>
                </c:pt>
                <c:pt idx="13">
                  <c:v>137988</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1121020</c:v>
                </c:pt>
                <c:pt idx="1">
                  <c:v>1147683</c:v>
                </c:pt>
                <c:pt idx="2">
                  <c:v>1215786</c:v>
                </c:pt>
                <c:pt idx="3">
                  <c:v>1304783</c:v>
                </c:pt>
                <c:pt idx="5">
                  <c:v>15774</c:v>
                </c:pt>
                <c:pt idx="6">
                  <c:v>444818</c:v>
                </c:pt>
                <c:pt idx="7">
                  <c:v>463945</c:v>
                </c:pt>
                <c:pt idx="8">
                  <c:v>460160</c:v>
                </c:pt>
                <c:pt idx="10">
                  <c:v>499433</c:v>
                </c:pt>
                <c:pt idx="11">
                  <c:v>543098</c:v>
                </c:pt>
                <c:pt idx="12">
                  <c:v>617442</c:v>
                </c:pt>
                <c:pt idx="13">
                  <c:v>660289</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42817</c:v>
                </c:pt>
                <c:pt idx="1">
                  <c:v>43561</c:v>
                </c:pt>
                <c:pt idx="2">
                  <c:v>45981</c:v>
                </c:pt>
                <c:pt idx="3">
                  <c:v>47765</c:v>
                </c:pt>
                <c:pt idx="5">
                  <c:v>21058</c:v>
                </c:pt>
                <c:pt idx="6">
                  <c:v>20972</c:v>
                </c:pt>
                <c:pt idx="7">
                  <c:v>20152</c:v>
                </c:pt>
                <c:pt idx="8">
                  <c:v>20110</c:v>
                </c:pt>
                <c:pt idx="10">
                  <c:v>27654</c:v>
                </c:pt>
                <c:pt idx="11">
                  <c:v>28846</c:v>
                </c:pt>
                <c:pt idx="12">
                  <c:v>29191</c:v>
                </c:pt>
                <c:pt idx="13">
                  <c:v>27771</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38656</c:v>
                </c:pt>
                <c:pt idx="1">
                  <c:v>40935</c:v>
                </c:pt>
                <c:pt idx="2">
                  <c:v>44506</c:v>
                </c:pt>
                <c:pt idx="3">
                  <c:v>48495</c:v>
                </c:pt>
                <c:pt idx="5">
                  <c:v>15551</c:v>
                </c:pt>
                <c:pt idx="6">
                  <c:v>16854</c:v>
                </c:pt>
                <c:pt idx="7">
                  <c:v>19178</c:v>
                </c:pt>
                <c:pt idx="8">
                  <c:v>21032</c:v>
                </c:pt>
                <c:pt idx="10">
                  <c:v>22431</c:v>
                </c:pt>
                <c:pt idx="11">
                  <c:v>23985</c:v>
                </c:pt>
                <c:pt idx="12">
                  <c:v>27004</c:v>
                </c:pt>
                <c:pt idx="13">
                  <c:v>29640</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723923136"/>
        <c:axId val="723926496"/>
      </c:barChart>
      <c:catAx>
        <c:axId val="72392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6496"/>
        <c:crosses val="autoZero"/>
        <c:auto val="1"/>
        <c:lblAlgn val="ctr"/>
        <c:lblOffset val="100"/>
        <c:noMultiLvlLbl val="0"/>
      </c:catAx>
      <c:valAx>
        <c:axId val="723926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3136"/>
        <c:crosses val="autoZero"/>
        <c:crossBetween val="between"/>
      </c:valAx>
      <c:spPr>
        <a:noFill/>
        <a:ln>
          <a:noFill/>
        </a:ln>
        <a:effectLst/>
      </c:spPr>
    </c:plotArea>
    <c:legend>
      <c:legendPos val="r"/>
      <c:layout>
        <c:manualLayout>
          <c:xMode val="edge"/>
          <c:yMode val="edge"/>
          <c:x val="0.854070313360623"/>
          <c:y val="0.38938908498506702"/>
          <c:w val="0.14592970707349101"/>
          <c:h val="0.402699315764720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Reg-percent'!$C$63</c:f>
              <c:strCache>
                <c:ptCount val="1"/>
                <c:pt idx="0">
                  <c:v>White</c:v>
                </c:pt>
              </c:strCache>
            </c:strRef>
          </c:tx>
          <c:spPr>
            <a:solidFill>
              <a:srgbClr val="005F8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Reg-percent'!$C$64:$C$67</c:f>
              <c:numCache>
                <c:formatCode>0.0%</c:formatCode>
                <c:ptCount val="4"/>
                <c:pt idx="0">
                  <c:v>0.17952387147131521</c:v>
                </c:pt>
                <c:pt idx="1">
                  <c:v>0.19261339550657058</c:v>
                </c:pt>
                <c:pt idx="2">
                  <c:v>0.20794114465000541</c:v>
                </c:pt>
                <c:pt idx="3">
                  <c:v>0.23243399220891647</c:v>
                </c:pt>
              </c:numCache>
            </c:numRef>
          </c:val>
          <c:extLst>
            <c:ext xmlns:c16="http://schemas.microsoft.com/office/drawing/2014/chart" uri="{C3380CC4-5D6E-409C-BE32-E72D297353CC}">
              <c16:uniqueId val="{00000000-03A1-4A33-8F80-4F60006AA57C}"/>
            </c:ext>
          </c:extLst>
        </c:ser>
        <c:ser>
          <c:idx val="1"/>
          <c:order val="1"/>
          <c:tx>
            <c:strRef>
              <c:f>'Comp by Inst Reg-percent'!$D$63</c:f>
              <c:strCache>
                <c:ptCount val="1"/>
                <c:pt idx="0">
                  <c:v>Hispanic</c:v>
                </c:pt>
              </c:strCache>
            </c:strRef>
          </c:tx>
          <c:spPr>
            <a:solidFill>
              <a:srgbClr val="00B189"/>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Reg-percent'!$D$64:$D$67</c:f>
              <c:numCache>
                <c:formatCode>0.0%</c:formatCode>
                <c:ptCount val="4"/>
                <c:pt idx="0">
                  <c:v>0.75230909327435935</c:v>
                </c:pt>
                <c:pt idx="1">
                  <c:v>0.7108414582450191</c:v>
                </c:pt>
                <c:pt idx="2">
                  <c:v>0.64654333008763387</c:v>
                </c:pt>
                <c:pt idx="3">
                  <c:v>0.40845476843168371</c:v>
                </c:pt>
              </c:numCache>
            </c:numRef>
          </c:val>
          <c:extLst>
            <c:ext xmlns:c16="http://schemas.microsoft.com/office/drawing/2014/chart" uri="{C3380CC4-5D6E-409C-BE32-E72D297353CC}">
              <c16:uniqueId val="{00000001-03A1-4A33-8F80-4F60006AA57C}"/>
            </c:ext>
          </c:extLst>
        </c:ser>
        <c:ser>
          <c:idx val="2"/>
          <c:order val="2"/>
          <c:tx>
            <c:strRef>
              <c:f>'Comp by Inst Reg-percent'!$E$63</c:f>
              <c:strCache>
                <c:ptCount val="1"/>
                <c:pt idx="0">
                  <c:v>African American</c:v>
                </c:pt>
              </c:strCache>
            </c:strRef>
          </c:tx>
          <c:spPr>
            <a:solidFill>
              <a:srgbClr val="F6B11A"/>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Reg-percent'!$E$64:$E$67</c:f>
              <c:numCache>
                <c:formatCode>0.0%</c:formatCode>
                <c:ptCount val="4"/>
                <c:pt idx="0">
                  <c:v>3.1741901912319501E-2</c:v>
                </c:pt>
                <c:pt idx="1">
                  <c:v>4.78486646884273E-2</c:v>
                </c:pt>
                <c:pt idx="2">
                  <c:v>5.5501460564751706E-2</c:v>
                </c:pt>
                <c:pt idx="3">
                  <c:v>6.7378444668878948E-2</c:v>
                </c:pt>
              </c:numCache>
            </c:numRef>
          </c:val>
          <c:extLst>
            <c:ext xmlns:c16="http://schemas.microsoft.com/office/drawing/2014/chart" uri="{C3380CC4-5D6E-409C-BE32-E72D297353CC}">
              <c16:uniqueId val="{00000002-03A1-4A33-8F80-4F60006AA57C}"/>
            </c:ext>
          </c:extLst>
        </c:ser>
        <c:ser>
          <c:idx val="3"/>
          <c:order val="3"/>
          <c:tx>
            <c:strRef>
              <c:f>'Comp by Inst Reg-percent'!$F$63</c:f>
              <c:strCache>
                <c:ptCount val="1"/>
                <c:pt idx="0">
                  <c:v>Other</c:v>
                </c:pt>
              </c:strCache>
            </c:strRef>
          </c:tx>
          <c:spPr>
            <a:solidFill>
              <a:srgbClr val="8BD1E5"/>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Reg-percent'!$F$64:$F$67</c:f>
              <c:numCache>
                <c:formatCode>0.0%</c:formatCode>
                <c:ptCount val="4"/>
                <c:pt idx="0">
                  <c:v>3.6425133342005984E-2</c:v>
                </c:pt>
                <c:pt idx="1">
                  <c:v>4.8696481559983046E-2</c:v>
                </c:pt>
                <c:pt idx="2">
                  <c:v>9.0014064697609003E-2</c:v>
                </c:pt>
                <c:pt idx="3">
                  <c:v>0.29173279469052082</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723913648"/>
        <c:axId val="723908608"/>
      </c:barChart>
      <c:catAx>
        <c:axId val="72391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08608"/>
        <c:crosses val="autoZero"/>
        <c:auto val="1"/>
        <c:lblAlgn val="ctr"/>
        <c:lblOffset val="100"/>
        <c:noMultiLvlLbl val="0"/>
      </c:catAx>
      <c:valAx>
        <c:axId val="7239086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364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Reg-percent'!$G$63</c:f>
              <c:strCache>
                <c:ptCount val="1"/>
                <c:pt idx="0">
                  <c:v>Male</c:v>
                </c:pt>
              </c:strCache>
            </c:strRef>
          </c:tx>
          <c:spPr>
            <a:solidFill>
              <a:srgbClr val="005F8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Reg-percent'!$G$64:$G$67</c:f>
              <c:numCache>
                <c:formatCode>0.0%</c:formatCode>
                <c:ptCount val="4"/>
                <c:pt idx="0">
                  <c:v>0.61779627943280868</c:v>
                </c:pt>
                <c:pt idx="1">
                  <c:v>0.38559771089444678</c:v>
                </c:pt>
                <c:pt idx="2">
                  <c:v>0.41063507519203724</c:v>
                </c:pt>
                <c:pt idx="3">
                  <c:v>0.43197229836964363</c:v>
                </c:pt>
              </c:numCache>
            </c:numRef>
          </c:val>
          <c:extLst>
            <c:ext xmlns:c16="http://schemas.microsoft.com/office/drawing/2014/chart" uri="{C3380CC4-5D6E-409C-BE32-E72D297353CC}">
              <c16:uniqueId val="{00000000-A212-4DF6-B2AA-D684A532A621}"/>
            </c:ext>
          </c:extLst>
        </c:ser>
        <c:ser>
          <c:idx val="1"/>
          <c:order val="1"/>
          <c:tx>
            <c:strRef>
              <c:f>'Comp by Inst Reg-percent'!$H$63</c:f>
              <c:strCache>
                <c:ptCount val="1"/>
                <c:pt idx="0">
                  <c:v>Female</c:v>
                </c:pt>
              </c:strCache>
            </c:strRef>
          </c:tx>
          <c:spPr>
            <a:solidFill>
              <a:srgbClr val="F8E0A4"/>
            </a:solidFill>
            <a:ln>
              <a:noFill/>
            </a:ln>
            <a:effectLst/>
          </c:spPr>
          <c:invertIfNegative val="0"/>
          <c:cat>
            <c:strRef>
              <c:f>'Comp by Inst Reg-percent'!$A$64:$A$67</c:f>
              <c:strCache>
                <c:ptCount val="4"/>
                <c:pt idx="0">
                  <c:v>Certificate</c:v>
                </c:pt>
                <c:pt idx="1">
                  <c:v>Associate</c:v>
                </c:pt>
                <c:pt idx="2">
                  <c:v>Bachelor's</c:v>
                </c:pt>
                <c:pt idx="3">
                  <c:v>Master's</c:v>
                </c:pt>
              </c:strCache>
            </c:strRef>
          </c:cat>
          <c:val>
            <c:numRef>
              <c:f>'Comp by Inst Reg-percent'!$H$64:$H$67</c:f>
              <c:numCache>
                <c:formatCode>0.0%</c:formatCode>
                <c:ptCount val="4"/>
                <c:pt idx="0">
                  <c:v>0.38220372056719137</c:v>
                </c:pt>
                <c:pt idx="1">
                  <c:v>0.61440228910555317</c:v>
                </c:pt>
                <c:pt idx="2">
                  <c:v>0.58936492480796276</c:v>
                </c:pt>
                <c:pt idx="3">
                  <c:v>0.56802770163035632</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23911968"/>
        <c:axId val="723911408"/>
      </c:barChart>
      <c:catAx>
        <c:axId val="72391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1408"/>
        <c:crosses val="autoZero"/>
        <c:auto val="1"/>
        <c:lblAlgn val="ctr"/>
        <c:lblOffset val="100"/>
        <c:noMultiLvlLbl val="0"/>
      </c:catAx>
      <c:valAx>
        <c:axId val="7239114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1196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1"/>
          <c:y val="0.195951417004049"/>
          <c:w val="0.85491106935496697"/>
          <c:h val="0.55533934776371596"/>
        </c:manualLayout>
      </c:layout>
      <c:barChart>
        <c:barDir val="col"/>
        <c:grouping val="stacked"/>
        <c:varyColors val="0"/>
        <c:ser>
          <c:idx val="0"/>
          <c:order val="0"/>
          <c:tx>
            <c:strRef>
              <c:f>'Comp by Inst Reg-percent'!$J$63</c:f>
              <c:strCache>
                <c:ptCount val="1"/>
                <c:pt idx="0">
                  <c:v>*Economically Disadvantaged</c:v>
                </c:pt>
              </c:strCache>
            </c:strRef>
          </c:tx>
          <c:spPr>
            <a:solidFill>
              <a:srgbClr val="8BD1E5"/>
            </a:solidFill>
            <a:ln>
              <a:noFill/>
            </a:ln>
            <a:effectLst/>
          </c:spPr>
          <c:invertIfNegative val="0"/>
          <c:cat>
            <c:strRef>
              <c:f>'Comp by Inst Reg-percent'!$A$64:$A$66</c:f>
              <c:strCache>
                <c:ptCount val="3"/>
                <c:pt idx="0">
                  <c:v>Certificate</c:v>
                </c:pt>
                <c:pt idx="1">
                  <c:v>Associate</c:v>
                </c:pt>
                <c:pt idx="2">
                  <c:v>Bachelor's</c:v>
                </c:pt>
              </c:strCache>
            </c:strRef>
          </c:cat>
          <c:val>
            <c:numRef>
              <c:f>'Comp by Inst Reg-percent'!$J$64:$J$66</c:f>
              <c:numCache>
                <c:formatCode>0.0%</c:formatCode>
                <c:ptCount val="3"/>
                <c:pt idx="0">
                  <c:v>0.38155327175751269</c:v>
                </c:pt>
                <c:pt idx="1">
                  <c:v>0.61249470114455273</c:v>
                </c:pt>
                <c:pt idx="2">
                  <c:v>0.658173753110462</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720160992"/>
        <c:axId val="720157632"/>
        <c:extLst>
          <c:ext xmlns:c15="http://schemas.microsoft.com/office/drawing/2012/chart" uri="{02D57815-91ED-43cb-92C2-25804820EDAC}">
            <c15:filteredBarSeries>
              <c15:ser>
                <c:idx val="1"/>
                <c:order val="1"/>
                <c:tx>
                  <c:strRef>
                    <c:extLst>
                      <c:ext uri="{02D57815-91ED-43cb-92C2-25804820EDAC}">
                        <c15:formulaRef>
                          <c15:sqref>'Comp by Inst Reg-percent'!$K$63</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Reg-percent'!$A$64:$A$66</c15:sqref>
                        </c15:formulaRef>
                      </c:ext>
                    </c:extLst>
                    <c:strCache>
                      <c:ptCount val="3"/>
                      <c:pt idx="0">
                        <c:v>Certificate</c:v>
                      </c:pt>
                      <c:pt idx="1">
                        <c:v>Associate</c:v>
                      </c:pt>
                      <c:pt idx="2">
                        <c:v>Bachelor's</c:v>
                      </c:pt>
                    </c:strCache>
                  </c:strRef>
                </c:cat>
                <c:val>
                  <c:numRef>
                    <c:extLst>
                      <c:ext uri="{02D57815-91ED-43cb-92C2-25804820EDAC}">
                        <c15:formulaRef>
                          <c15:sqref>'Comp by Inst Reg-percent'!$K$64:$K$66</c15:sqref>
                        </c15:formulaRef>
                      </c:ext>
                    </c:extLst>
                    <c:numCache>
                      <c:formatCode>General</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720160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157632"/>
        <c:crosses val="autoZero"/>
        <c:auto val="1"/>
        <c:lblAlgn val="ctr"/>
        <c:lblOffset val="100"/>
        <c:noMultiLvlLbl val="0"/>
      </c:catAx>
      <c:valAx>
        <c:axId val="7201576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1609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itle>
    <c:autoTitleDeleted val="0"/>
    <c:plotArea>
      <c:layout>
        <c:manualLayout>
          <c:layoutTarget val="inner"/>
          <c:xMode val="edge"/>
          <c:yMode val="edge"/>
          <c:x val="0.105570045931759"/>
          <c:y val="0.20166666666666699"/>
          <c:w val="0.85623550962379702"/>
          <c:h val="0.47663910761154898"/>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978-4091-8825-76B9AB2697C9}"/>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F978-4091-8825-76B9AB2697C9}"/>
              </c:ext>
            </c:extLst>
          </c:dPt>
          <c:dPt>
            <c:idx val="2"/>
            <c:invertIfNegative val="0"/>
            <c:bubble3D val="0"/>
            <c:spPr>
              <a:solidFill>
                <a:srgbClr val="00B189"/>
              </a:solidFill>
              <a:ln>
                <a:noFill/>
              </a:ln>
              <a:effectLst/>
            </c:spPr>
            <c:extLst>
              <c:ext xmlns:c16="http://schemas.microsoft.com/office/drawing/2014/chart" uri="{C3380CC4-5D6E-409C-BE32-E72D297353CC}">
                <c16:uniqueId val="{00000005-F978-4091-8825-76B9AB2697C9}"/>
              </c:ext>
            </c:extLst>
          </c:dPt>
          <c:dPt>
            <c:idx val="3"/>
            <c:invertIfNegative val="0"/>
            <c:bubble3D val="0"/>
            <c:spPr>
              <a:solidFill>
                <a:srgbClr val="00B189"/>
              </a:solidFill>
              <a:ln>
                <a:noFill/>
              </a:ln>
              <a:effectLst/>
            </c:spPr>
            <c:extLst>
              <c:ext xmlns:c16="http://schemas.microsoft.com/office/drawing/2014/chart" uri="{C3380CC4-5D6E-409C-BE32-E72D297353CC}">
                <c16:uniqueId val="{00000007-F978-4091-8825-76B9AB2697C9}"/>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F978-4091-8825-76B9AB2697C9}"/>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F978-4091-8825-76B9AB2697C9}"/>
              </c:ext>
            </c:extLst>
          </c:dPt>
          <c:dPt>
            <c:idx val="6"/>
            <c:invertIfNegative val="0"/>
            <c:bubble3D val="0"/>
            <c:spPr>
              <a:solidFill>
                <a:srgbClr val="F6B11A"/>
              </a:solidFill>
              <a:ln>
                <a:noFill/>
              </a:ln>
              <a:effectLst/>
            </c:spPr>
            <c:extLst>
              <c:ext xmlns:c16="http://schemas.microsoft.com/office/drawing/2014/chart" uri="{C3380CC4-5D6E-409C-BE32-E72D297353CC}">
                <c16:uniqueId val="{0000000D-F978-4091-8825-76B9AB2697C9}"/>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F978-4091-8825-76B9AB2697C9}"/>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F978-4091-8825-76B9AB2697C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 Texas</c:v>
                  </c:pt>
                </c:lvl>
              </c:multiLvlStrCache>
            </c:multiLvlStrRef>
          </c:cat>
          <c:val>
            <c:numRef>
              <c:f>'6-Year Grad Rates'!$D$55:$D$65</c:f>
              <c:numCache>
                <c:formatCode>0.0%</c:formatCode>
                <c:ptCount val="11"/>
                <c:pt idx="0">
                  <c:v>0.39060568603213847</c:v>
                </c:pt>
                <c:pt idx="1">
                  <c:v>0.3364485981308411</c:v>
                </c:pt>
                <c:pt idx="3">
                  <c:v>0.34007461221284113</c:v>
                </c:pt>
                <c:pt idx="4">
                  <c:v>0.311173314672265</c:v>
                </c:pt>
                <c:pt idx="6">
                  <c:v>0.32231404958677684</c:v>
                </c:pt>
                <c:pt idx="7">
                  <c:v>0.2</c:v>
                </c:pt>
                <c:pt idx="9">
                  <c:v>0.36721311475409835</c:v>
                </c:pt>
                <c:pt idx="10">
                  <c:v>0.29447852760736198</c:v>
                </c:pt>
              </c:numCache>
            </c:numRef>
          </c:val>
          <c:extLst>
            <c:ext xmlns:c16="http://schemas.microsoft.com/office/drawing/2014/chart" uri="{C3380CC4-5D6E-409C-BE32-E72D297353CC}">
              <c16:uniqueId val="{00000012-F978-4091-8825-76B9AB2697C9}"/>
            </c:ext>
          </c:extLst>
        </c:ser>
        <c:dLbls>
          <c:dLblPos val="outEnd"/>
          <c:showLegendKey val="0"/>
          <c:showVal val="1"/>
          <c:showCatName val="0"/>
          <c:showSerName val="0"/>
          <c:showPercent val="0"/>
          <c:showBubbleSize val="0"/>
        </c:dLbls>
        <c:gapWidth val="75"/>
        <c:axId val="972852032"/>
        <c:axId val="972850352"/>
      </c:barChart>
      <c:catAx>
        <c:axId val="97285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72850352"/>
        <c:crosses val="autoZero"/>
        <c:auto val="1"/>
        <c:lblAlgn val="ctr"/>
        <c:lblOffset val="100"/>
        <c:noMultiLvlLbl val="0"/>
      </c:catAx>
      <c:valAx>
        <c:axId val="972850352"/>
        <c:scaling>
          <c:orientation val="minMax"/>
          <c:max val="0.7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2032"/>
        <c:crosses val="autoZero"/>
        <c:crossBetween val="between"/>
        <c:majorUnit val="0.15"/>
        <c:minorUnit val="0.15"/>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Universities</a:t>
            </a:r>
          </a:p>
        </c:rich>
      </c:tx>
      <c:overlay val="0"/>
      <c:spPr>
        <a:noFill/>
        <a:ln>
          <a:noFill/>
        </a:ln>
        <a:effectLst/>
      </c:spPr>
    </c:title>
    <c:autoTitleDeleted val="0"/>
    <c:plotArea>
      <c:layout>
        <c:manualLayout>
          <c:layoutTarget val="inner"/>
          <c:xMode val="edge"/>
          <c:yMode val="edge"/>
          <c:x val="0.102370953630796"/>
          <c:y val="0.28043360433604297"/>
          <c:w val="0.86059200933216695"/>
          <c:h val="0.40571837056953203"/>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784D-451A-8F18-806155C47CB9}"/>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784D-451A-8F18-806155C47CB9}"/>
              </c:ext>
            </c:extLst>
          </c:dPt>
          <c:dPt>
            <c:idx val="2"/>
            <c:invertIfNegative val="0"/>
            <c:bubble3D val="0"/>
            <c:spPr>
              <a:solidFill>
                <a:srgbClr val="00B189"/>
              </a:solidFill>
              <a:ln>
                <a:noFill/>
              </a:ln>
              <a:effectLst/>
            </c:spPr>
            <c:extLst>
              <c:ext xmlns:c16="http://schemas.microsoft.com/office/drawing/2014/chart" uri="{C3380CC4-5D6E-409C-BE32-E72D297353CC}">
                <c16:uniqueId val="{00000005-784D-451A-8F18-806155C47CB9}"/>
              </c:ext>
            </c:extLst>
          </c:dPt>
          <c:dPt>
            <c:idx val="3"/>
            <c:invertIfNegative val="0"/>
            <c:bubble3D val="0"/>
            <c:spPr>
              <a:solidFill>
                <a:srgbClr val="00B189"/>
              </a:solidFill>
              <a:ln>
                <a:noFill/>
              </a:ln>
              <a:effectLst/>
            </c:spPr>
            <c:extLst>
              <c:ext xmlns:c16="http://schemas.microsoft.com/office/drawing/2014/chart" uri="{C3380CC4-5D6E-409C-BE32-E72D297353CC}">
                <c16:uniqueId val="{00000007-784D-451A-8F18-806155C47CB9}"/>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784D-451A-8F18-806155C47CB9}"/>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784D-451A-8F18-806155C47CB9}"/>
              </c:ext>
            </c:extLst>
          </c:dPt>
          <c:dPt>
            <c:idx val="6"/>
            <c:invertIfNegative val="0"/>
            <c:bubble3D val="0"/>
            <c:spPr>
              <a:solidFill>
                <a:srgbClr val="F6B11A"/>
              </a:solidFill>
              <a:ln>
                <a:noFill/>
              </a:ln>
              <a:effectLst/>
            </c:spPr>
            <c:extLst>
              <c:ext xmlns:c16="http://schemas.microsoft.com/office/drawing/2014/chart" uri="{C3380CC4-5D6E-409C-BE32-E72D297353CC}">
                <c16:uniqueId val="{0000000D-784D-451A-8F18-806155C47CB9}"/>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784D-451A-8F18-806155C47CB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 Texas</c:v>
                  </c:pt>
                </c:lvl>
              </c:multiLvlStrCache>
            </c:multiLvlStrRef>
          </c:cat>
          <c:val>
            <c:numRef>
              <c:f>'6-Year Grad Rates'!$D$24:$D$34</c:f>
              <c:numCache>
                <c:formatCode>0.0%</c:formatCode>
                <c:ptCount val="11"/>
                <c:pt idx="0">
                  <c:v>0.62716499544211479</c:v>
                </c:pt>
                <c:pt idx="1">
                  <c:v>0.50997605746209096</c:v>
                </c:pt>
                <c:pt idx="3">
                  <c:v>0.53224663359319635</c:v>
                </c:pt>
                <c:pt idx="4">
                  <c:v>0.40870047104461071</c:v>
                </c:pt>
                <c:pt idx="6">
                  <c:v>0.55238095238095242</c:v>
                </c:pt>
                <c:pt idx="7">
                  <c:v>0.36470588235294121</c:v>
                </c:pt>
                <c:pt idx="9">
                  <c:v>0.63876651982378851</c:v>
                </c:pt>
                <c:pt idx="10">
                  <c:v>0.52207001522070007</c:v>
                </c:pt>
              </c:numCache>
            </c:numRef>
          </c:val>
          <c:extLst>
            <c:ext xmlns:c16="http://schemas.microsoft.com/office/drawing/2014/chart" uri="{C3380CC4-5D6E-409C-BE32-E72D297353CC}">
              <c16:uniqueId val="{00000010-784D-451A-8F18-806155C47CB9}"/>
            </c:ext>
          </c:extLst>
        </c:ser>
        <c:dLbls>
          <c:showLegendKey val="0"/>
          <c:showVal val="0"/>
          <c:showCatName val="0"/>
          <c:showSerName val="0"/>
          <c:showPercent val="0"/>
          <c:showBubbleSize val="0"/>
        </c:dLbls>
        <c:gapWidth val="75"/>
        <c:axId val="922647680"/>
        <c:axId val="922648240"/>
      </c:barChart>
      <c:catAx>
        <c:axId val="922647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2648240"/>
        <c:crosses val="autoZero"/>
        <c:auto val="1"/>
        <c:lblAlgn val="ctr"/>
        <c:lblOffset val="100"/>
        <c:noMultiLvlLbl val="0"/>
      </c:catAx>
      <c:valAx>
        <c:axId val="922648240"/>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47680"/>
        <c:crosses val="autoZero"/>
        <c:crossBetween val="between"/>
        <c:majorUnit val="0.2"/>
        <c:minorUnit val="0.15"/>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22650480"/>
        <c:axId val="876354560"/>
      </c:barChart>
      <c:catAx>
        <c:axId val="922650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6354560"/>
        <c:crosses val="autoZero"/>
        <c:auto val="1"/>
        <c:lblAlgn val="ctr"/>
        <c:lblOffset val="100"/>
        <c:noMultiLvlLbl val="0"/>
      </c:catAx>
      <c:valAx>
        <c:axId val="87635456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50480"/>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918184944"/>
        <c:axId val="918183264"/>
      </c:barChart>
      <c:catAx>
        <c:axId val="91818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8183264"/>
        <c:crosses val="autoZero"/>
        <c:auto val="1"/>
        <c:lblAlgn val="ctr"/>
        <c:lblOffset val="100"/>
        <c:noMultiLvlLbl val="0"/>
      </c:catAx>
      <c:valAx>
        <c:axId val="91818326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8184944"/>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9</xdr:row>
      <xdr:rowOff>86299</xdr:rowOff>
    </xdr:from>
    <xdr:to>
      <xdr:col>3</xdr:col>
      <xdr:colOff>123825</xdr:colOff>
      <xdr:row>16</xdr:row>
      <xdr:rowOff>18476</xdr:rowOff>
    </xdr:to>
    <xdr:pic>
      <xdr:nvPicPr>
        <xdr:cNvPr id="1039" name="Picture 2">
          <a:extLst>
            <a:ext uri="{FF2B5EF4-FFF2-40B4-BE49-F238E27FC236}">
              <a16:creationId xmlns:a16="http://schemas.microsoft.com/office/drawing/2014/main" id="{00000000-0008-0000-0000-00000F040000}"/>
            </a:ext>
          </a:extLst>
        </xdr:cNvPr>
        <xdr:cNvPicPr>
          <a:picLocks noChangeAspect="1" noChangeArrowheads="1"/>
        </xdr:cNvPicPr>
      </xdr:nvPicPr>
      <xdr:blipFill>
        <a:blip xmlns:r="http://schemas.openxmlformats.org/officeDocument/2006/relationships" r:embed="rId1"/>
        <a:stretch>
          <a:fillRect/>
        </a:stretch>
      </xdr:blipFill>
      <xdr:spPr bwMode="auto">
        <a:xfrm>
          <a:off x="2209800" y="1800799"/>
          <a:ext cx="2085975" cy="1265677"/>
        </a:xfrm>
        <a:prstGeom prst="rect">
          <a:avLst/>
        </a:prstGeom>
        <a:noFill/>
        <a:ln w="9525">
          <a:solidFill>
            <a:srgbClr val="F05D67"/>
          </a:solidFill>
          <a:miter lim="800000"/>
          <a:headEnd/>
          <a:tailEnd/>
        </a:ln>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123825</xdr:rowOff>
    </xdr:from>
    <xdr:to>
      <xdr:col>3</xdr:col>
      <xdr:colOff>485775</xdr:colOff>
      <xdr:row>36</xdr:row>
      <xdr:rowOff>47625</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123825</xdr:rowOff>
    </xdr:from>
    <xdr:to>
      <xdr:col>6</xdr:col>
      <xdr:colOff>361950</xdr:colOff>
      <xdr:row>36</xdr:row>
      <xdr:rowOff>47625</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36</xdr:row>
      <xdr:rowOff>133350</xdr:rowOff>
    </xdr:from>
    <xdr:to>
      <xdr:col>3</xdr:col>
      <xdr:colOff>485775</xdr:colOff>
      <xdr:row>52</xdr:row>
      <xdr:rowOff>57150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36</xdr:row>
      <xdr:rowOff>133350</xdr:rowOff>
    </xdr:from>
    <xdr:to>
      <xdr:col>6</xdr:col>
      <xdr:colOff>361950</xdr:colOff>
      <xdr:row>52</xdr:row>
      <xdr:rowOff>57150</xdr:rowOff>
    </xdr:to>
    <xdr:graphicFrame macro="">
      <xdr:nvGraphicFramePr>
        <xdr:cNvPr id="12" name="Chart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8</xdr:row>
      <xdr:rowOff>66675</xdr:rowOff>
    </xdr:from>
    <xdr:to>
      <xdr:col>3</xdr:col>
      <xdr:colOff>542925</xdr:colOff>
      <xdr:row>19</xdr:row>
      <xdr:rowOff>152400</xdr:rowOff>
    </xdr:to>
    <xdr:graphicFrame macro="">
      <xdr:nvGraphicFramePr>
        <xdr:cNvPr id="16" name="Chart 15">
          <a:extLst>
            <a:ext uri="{FF2B5EF4-FFF2-40B4-BE49-F238E27FC236}">
              <a16:creationId xmlns:a16="http://schemas.microsoft.com/office/drawing/2014/main" id="{543F0FAD-6A5C-4080-86E1-C608E370DD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619125</xdr:colOff>
      <xdr:row>8</xdr:row>
      <xdr:rowOff>66675</xdr:rowOff>
    </xdr:from>
    <xdr:to>
      <xdr:col>8</xdr:col>
      <xdr:colOff>152400</xdr:colOff>
      <xdr:row>19</xdr:row>
      <xdr:rowOff>152400</xdr:rowOff>
    </xdr:to>
    <xdr:graphicFrame macro="">
      <xdr:nvGraphicFramePr>
        <xdr:cNvPr id="14" name="Chart 13">
          <a:extLst>
            <a:ext uri="{FF2B5EF4-FFF2-40B4-BE49-F238E27FC236}">
              <a16:creationId xmlns:a16="http://schemas.microsoft.com/office/drawing/2014/main" id="{35696CDE-63EB-482D-825E-2660FD922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17</xdr:row>
      <xdr:rowOff>88900</xdr:rowOff>
    </xdr:from>
    <xdr:to>
      <xdr:col>6</xdr:col>
      <xdr:colOff>381000</xdr:colOff>
      <xdr:row>33</xdr:row>
      <xdr:rowOff>114299</xdr:rowOff>
    </xdr:to>
    <xdr:graphicFrame macro="">
      <xdr:nvGraphicFramePr>
        <xdr:cNvPr id="2" name="Chart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0.38196</cdr:x>
      <cdr:y>0.18519</cdr:y>
    </cdr:from>
    <cdr:to>
      <cdr:x>0.74832</cdr:x>
      <cdr:y>0.27894</cdr:y>
    </cdr:to>
    <cdr:grpSp>
      <cdr:nvGrpSpPr>
        <cdr:cNvPr id="2" name="Group 1">
          <a:extLst xmlns:a="http://schemas.openxmlformats.org/drawingml/2006/main">
            <a:ext uri="{FF2B5EF4-FFF2-40B4-BE49-F238E27FC236}">
              <a16:creationId xmlns:a16="http://schemas.microsoft.com/office/drawing/2014/main" id="{E0676270-4458-4B08-9DEB-7CBFAB9B813E}"/>
            </a:ext>
          </a:extLst>
        </cdr:cNvPr>
        <cdr:cNvGrpSpPr/>
      </cdr:nvGrpSpPr>
      <cdr:grpSpPr>
        <a:xfrm xmlns:a="http://schemas.openxmlformats.org/drawingml/2006/main">
          <a:off x="1824542" y="563871"/>
          <a:ext cx="1750024" cy="285452"/>
          <a:chOff x="57150" y="1"/>
          <a:chExt cx="1675010" cy="257175"/>
        </a:xfrm>
      </cdr:grpSpPr>
      <cdr:sp macro="" textlink="">
        <cdr:nvSpPr>
          <cdr:cNvPr id="3" name="TextBox 4"/>
          <cdr:cNvSpPr txBox="1"/>
        </cdr:nvSpPr>
        <cdr:spPr>
          <a:xfrm xmlns:a="http://schemas.openxmlformats.org/drawingml/2006/main">
            <a:off x="189110" y="1"/>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1</xdr:col>
      <xdr:colOff>9525</xdr:colOff>
      <xdr:row>59</xdr:row>
      <xdr:rowOff>85724</xdr:rowOff>
    </xdr:from>
    <xdr:to>
      <xdr:col>4</xdr:col>
      <xdr:colOff>314325</xdr:colOff>
      <xdr:row>74</xdr:row>
      <xdr:rowOff>167639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19049</xdr:colOff>
      <xdr:row>8</xdr:row>
      <xdr:rowOff>161925</xdr:rowOff>
    </xdr:from>
    <xdr:to>
      <xdr:col>7</xdr:col>
      <xdr:colOff>1042148</xdr:colOff>
      <xdr:row>42</xdr:row>
      <xdr:rowOff>142875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699" y="1876425"/>
          <a:ext cx="8357349" cy="6457950"/>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xdr:colOff>
      <xdr:row>38</xdr:row>
      <xdr:rowOff>9524</xdr:rowOff>
    </xdr:from>
    <xdr:to>
      <xdr:col>4</xdr:col>
      <xdr:colOff>47625</xdr:colOff>
      <xdr:row>55</xdr:row>
      <xdr:rowOff>38099</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0.33333</cdr:x>
      <cdr:y>0.88645</cdr:y>
    </cdr:from>
    <cdr:to>
      <cdr:x>0.66319</cdr:x>
      <cdr:y>0.97019</cdr:y>
    </cdr:to>
    <cdr:sp macro="" textlink="">
      <cdr:nvSpPr>
        <cdr:cNvPr id="3" name="TextBox 2"/>
        <cdr:cNvSpPr txBox="1"/>
      </cdr:nvSpPr>
      <cdr:spPr>
        <a:xfrm xmlns:a="http://schemas.openxmlformats.org/drawingml/2006/main">
          <a:off x="1900238" y="2896090"/>
          <a:ext cx="1880433" cy="2735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0.85384</cdr:x>
      <cdr:y>0.69951</cdr:y>
    </cdr:from>
    <cdr:to>
      <cdr:x>0.98858</cdr:x>
      <cdr:y>0.83235</cdr:y>
    </cdr:to>
    <cdr:sp macro="" textlink="">
      <cdr:nvSpPr>
        <cdr:cNvPr id="4" name="TextBox 3"/>
        <cdr:cNvSpPr txBox="1"/>
      </cdr:nvSpPr>
      <cdr:spPr>
        <a:xfrm xmlns:a="http://schemas.openxmlformats.org/drawingml/2006/main">
          <a:off x="5453063" y="2265363"/>
          <a:ext cx="860517" cy="4302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5" name="Picture 4">
          <a:extLst>
            <a:ext uri="{FF2B5EF4-FFF2-40B4-BE49-F238E27FC236}">
              <a16:creationId xmlns:a16="http://schemas.microsoft.com/office/drawing/2014/main" id="{8EA4A963-C1DB-4E1E-998B-61C84251DA4E}"/>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67</xdr:row>
      <xdr:rowOff>176211</xdr:rowOff>
    </xdr:from>
    <xdr:to>
      <xdr:col>2</xdr:col>
      <xdr:colOff>480058</xdr:colOff>
      <xdr:row>80</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67</xdr:row>
      <xdr:rowOff>171450</xdr:rowOff>
    </xdr:from>
    <xdr:to>
      <xdr:col>6</xdr:col>
      <xdr:colOff>394334</xdr:colOff>
      <xdr:row>80</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67</xdr:row>
      <xdr:rowOff>171450</xdr:rowOff>
    </xdr:from>
    <xdr:to>
      <xdr:col>10</xdr:col>
      <xdr:colOff>1013459</xdr:colOff>
      <xdr:row>80</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00000000-0008-0000-0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00000000-0008-0000-07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342900</xdr:colOff>
      <xdr:row>11</xdr:row>
      <xdr:rowOff>9525</xdr:rowOff>
    </xdr:from>
    <xdr:to>
      <xdr:col>14</xdr:col>
      <xdr:colOff>57150</xdr:colOff>
      <xdr:row>23</xdr:row>
      <xdr:rowOff>161925</xdr:rowOff>
    </xdr:to>
    <xdr:graphicFrame macro="">
      <xdr:nvGraphicFramePr>
        <xdr:cNvPr id="7" name="Chart 6">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266700</xdr:colOff>
      <xdr:row>42</xdr:row>
      <xdr:rowOff>180975</xdr:rowOff>
    </xdr:from>
    <xdr:to>
      <xdr:col>13</xdr:col>
      <xdr:colOff>114300</xdr:colOff>
      <xdr:row>55</xdr:row>
      <xdr:rowOff>142875</xdr:rowOff>
    </xdr:to>
    <xdr:graphicFrame macro="">
      <xdr:nvGraphicFramePr>
        <xdr:cNvPr id="6" name="Chart 5">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476249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TSI/TSIHSEnrollmentwithperc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1"/>
      <sheetName val="Sheet10"/>
      <sheetName val="Sheet9"/>
      <sheetName val="Sheet8"/>
      <sheetName val="Sheet7"/>
      <sheetName val="Sheet6"/>
      <sheetName val="Sheet5"/>
      <sheetName val="Sheet4"/>
      <sheetName val="Sheet2"/>
      <sheetName val="Sheet3"/>
    </sheetNames>
    <sheetDataSet>
      <sheetData sheetId="0"/>
      <sheetData sheetId="1"/>
      <sheetData sheetId="2"/>
      <sheetData sheetId="3"/>
      <sheetData sheetId="4"/>
      <sheetData sheetId="5"/>
      <sheetData sheetId="6"/>
      <sheetData sheetId="7"/>
      <sheetData sheetId="8">
        <row r="1">
          <cell r="B1" t="str">
            <v>All areas</v>
          </cell>
          <cell r="C1" t="str">
            <v>Math</v>
          </cell>
          <cell r="D1" t="str">
            <v>Writing</v>
          </cell>
          <cell r="E1" t="str">
            <v>Reading</v>
          </cell>
        </row>
        <row r="2">
          <cell r="A2" t="str">
            <v>South TX</v>
          </cell>
          <cell r="B2">
            <v>0.59032564408908506</v>
          </cell>
          <cell r="C2">
            <v>0.63027295285359797</v>
          </cell>
          <cell r="D2">
            <v>0.84180375578224997</v>
          </cell>
          <cell r="E2">
            <v>0.75951965199277005</v>
          </cell>
        </row>
        <row r="3">
          <cell r="A3" t="str">
            <v>Statewide</v>
          </cell>
          <cell r="B3">
            <v>0.61031989341198101</v>
          </cell>
          <cell r="C3">
            <v>0.65267052142755499</v>
          </cell>
          <cell r="D3">
            <v>0.85554995019855895</v>
          </cell>
          <cell r="E3">
            <v>0.78695978371945596</v>
          </cell>
        </row>
      </sheetData>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census.gov/acs/www/data/data-tables-and-tools/data-profiles/2016/"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workbookViewId="0">
      <selection sqref="A1:H1"/>
    </sheetView>
  </sheetViews>
  <sheetFormatPr defaultColWidth="8.85546875" defaultRowHeight="15" x14ac:dyDescent="0.25"/>
  <cols>
    <col min="1" max="1" width="33" style="1" customWidth="1"/>
    <col min="2" max="2" width="20.7109375" style="1" customWidth="1"/>
    <col min="3" max="4" width="8.85546875" style="1"/>
    <col min="5" max="5" width="9.140625" style="1" customWidth="1"/>
    <col min="6" max="6" width="21.85546875" style="1" customWidth="1"/>
    <col min="7" max="7" width="14.28515625" style="1" customWidth="1"/>
    <col min="8" max="11" width="8.85546875" style="1"/>
  </cols>
  <sheetData>
    <row r="1" spans="1:13" s="28" customFormat="1" ht="15" customHeight="1" x14ac:dyDescent="0.25">
      <c r="A1" s="549" t="s">
        <v>366</v>
      </c>
      <c r="B1" s="550"/>
      <c r="C1" s="550"/>
      <c r="D1" s="550"/>
      <c r="E1" s="550"/>
      <c r="F1" s="550"/>
      <c r="G1" s="550"/>
      <c r="H1" s="551"/>
      <c r="I1" s="14"/>
      <c r="J1" s="15"/>
      <c r="K1" s="1"/>
    </row>
    <row r="2" spans="1:13" s="28" customFormat="1" ht="15" customHeight="1" x14ac:dyDescent="0.25">
      <c r="A2" s="552"/>
      <c r="B2" s="553"/>
      <c r="C2" s="553"/>
      <c r="D2" s="553"/>
      <c r="E2" s="553"/>
      <c r="F2" s="553"/>
      <c r="G2" s="553"/>
      <c r="H2" s="554"/>
      <c r="I2" s="16"/>
      <c r="J2" s="9"/>
      <c r="K2" s="1"/>
    </row>
    <row r="3" spans="1:13" s="28" customFormat="1" ht="15" customHeight="1" x14ac:dyDescent="0.25">
      <c r="A3" s="549" t="s">
        <v>286</v>
      </c>
      <c r="B3" s="550"/>
      <c r="C3" s="550"/>
      <c r="D3" s="550"/>
      <c r="E3" s="550"/>
      <c r="F3" s="550"/>
      <c r="G3" s="550"/>
      <c r="H3" s="551"/>
      <c r="I3" s="16"/>
      <c r="J3" s="9"/>
      <c r="K3" s="1"/>
    </row>
    <row r="4" spans="1:13" s="28" customFormat="1" ht="15" customHeight="1" x14ac:dyDescent="0.25">
      <c r="A4" s="555" t="s">
        <v>365</v>
      </c>
      <c r="B4" s="556"/>
      <c r="C4" s="556"/>
      <c r="D4" s="556"/>
      <c r="E4" s="556"/>
      <c r="F4" s="556"/>
      <c r="G4" s="556"/>
      <c r="H4" s="557"/>
      <c r="I4" s="16"/>
      <c r="J4" s="9"/>
      <c r="K4" s="1"/>
    </row>
    <row r="5" spans="1:13" s="28" customFormat="1" ht="15" customHeight="1" x14ac:dyDescent="0.25">
      <c r="A5" s="558"/>
      <c r="B5" s="559"/>
      <c r="C5" s="559"/>
      <c r="D5" s="559"/>
      <c r="E5" s="559"/>
      <c r="F5" s="559"/>
      <c r="G5" s="559"/>
      <c r="H5" s="560"/>
      <c r="I5" s="16"/>
      <c r="J5" s="9"/>
      <c r="K5" s="1"/>
    </row>
    <row r="6" spans="1:13" s="11" customFormat="1" ht="15" customHeight="1" x14ac:dyDescent="0.25">
      <c r="A6" s="558"/>
      <c r="B6" s="559"/>
      <c r="C6" s="559"/>
      <c r="D6" s="559"/>
      <c r="E6" s="559"/>
      <c r="F6" s="559"/>
      <c r="G6" s="559"/>
      <c r="H6" s="560"/>
      <c r="I6" s="16"/>
      <c r="J6" s="9"/>
      <c r="K6" s="97"/>
    </row>
    <row r="7" spans="1:13" s="11" customFormat="1" ht="15" customHeight="1" x14ac:dyDescent="0.25">
      <c r="A7" s="558"/>
      <c r="B7" s="559"/>
      <c r="C7" s="559"/>
      <c r="D7" s="559"/>
      <c r="E7" s="559"/>
      <c r="F7" s="559"/>
      <c r="G7" s="559"/>
      <c r="H7" s="560"/>
      <c r="I7" s="16"/>
      <c r="J7" s="9"/>
      <c r="K7" s="97"/>
    </row>
    <row r="8" spans="1:13" x14ac:dyDescent="0.25">
      <c r="A8" s="561"/>
      <c r="B8" s="562"/>
      <c r="C8" s="562"/>
      <c r="D8" s="562"/>
      <c r="E8" s="562"/>
      <c r="F8" s="562"/>
      <c r="G8" s="562"/>
      <c r="H8" s="563"/>
    </row>
    <row r="9" spans="1:13" s="28" customFormat="1" x14ac:dyDescent="0.25">
      <c r="A9" s="72"/>
      <c r="B9" s="72"/>
      <c r="C9" s="72"/>
      <c r="D9" s="72"/>
      <c r="E9" s="72"/>
      <c r="F9" s="72"/>
      <c r="G9" s="72"/>
      <c r="H9" s="72"/>
      <c r="I9" s="1"/>
      <c r="J9" s="1"/>
      <c r="K9" s="1"/>
    </row>
    <row r="10" spans="1:13" x14ac:dyDescent="0.25">
      <c r="E10" s="2"/>
    </row>
    <row r="11" spans="1:13" x14ac:dyDescent="0.25">
      <c r="C11" s="2"/>
      <c r="L11" s="1"/>
      <c r="M11" s="1"/>
    </row>
    <row r="12" spans="1:13" x14ac:dyDescent="0.25">
      <c r="F12" s="2"/>
      <c r="L12" s="1"/>
      <c r="M12" s="1"/>
    </row>
    <row r="13" spans="1:13" x14ac:dyDescent="0.25">
      <c r="B13" s="98"/>
      <c r="C13" s="2"/>
      <c r="L13" s="1"/>
      <c r="M13" s="1"/>
    </row>
    <row r="14" spans="1:13" x14ac:dyDescent="0.25">
      <c r="B14" s="98"/>
      <c r="F14" s="2"/>
      <c r="G14" s="2"/>
      <c r="H14" s="2"/>
      <c r="I14" s="2"/>
      <c r="L14" s="1"/>
      <c r="M14" s="1"/>
    </row>
    <row r="15" spans="1:13" x14ac:dyDescent="0.25">
      <c r="A15" s="98"/>
      <c r="B15" s="98"/>
      <c r="G15" s="29"/>
      <c r="I15" s="12"/>
      <c r="J15" s="12"/>
      <c r="K15" s="12"/>
      <c r="L15" s="3"/>
      <c r="M15" s="3"/>
    </row>
    <row r="16" spans="1:13" x14ac:dyDescent="0.25">
      <c r="A16" s="7" t="s">
        <v>23</v>
      </c>
      <c r="B16" s="98"/>
      <c r="L16" s="1"/>
      <c r="M16" s="1"/>
    </row>
    <row r="17" spans="1:13" x14ac:dyDescent="0.25">
      <c r="A17" s="85"/>
      <c r="B17" s="98"/>
      <c r="F17" s="4"/>
      <c r="G17" s="5"/>
      <c r="H17" s="6"/>
      <c r="I17" s="6"/>
      <c r="J17" s="6"/>
      <c r="K17" s="6"/>
      <c r="L17" s="6"/>
      <c r="M17" s="6"/>
    </row>
    <row r="18" spans="1:13" x14ac:dyDescent="0.25">
      <c r="A18" s="333"/>
      <c r="B18" s="98"/>
    </row>
    <row r="19" spans="1:13" ht="15" customHeight="1" x14ac:dyDescent="0.25">
      <c r="A19" s="13" t="s">
        <v>367</v>
      </c>
      <c r="B19" s="565" t="s">
        <v>14</v>
      </c>
      <c r="C19" s="565"/>
      <c r="D19" s="565"/>
      <c r="E19" s="565"/>
      <c r="F19" s="565"/>
      <c r="G19" s="565"/>
      <c r="H19" s="565"/>
    </row>
    <row r="20" spans="1:13" ht="15" customHeight="1" x14ac:dyDescent="0.25">
      <c r="A20" s="14" t="s">
        <v>41</v>
      </c>
      <c r="B20" s="566" t="s">
        <v>309</v>
      </c>
      <c r="C20" s="566"/>
      <c r="D20" s="566"/>
      <c r="E20" s="566"/>
      <c r="F20" s="566"/>
      <c r="G20" s="566"/>
      <c r="H20" s="566"/>
    </row>
    <row r="21" spans="1:13" ht="15" customHeight="1" x14ac:dyDescent="0.25">
      <c r="A21" s="14" t="s">
        <v>372</v>
      </c>
      <c r="B21" s="564" t="s">
        <v>373</v>
      </c>
      <c r="C21" s="564"/>
      <c r="D21" s="564"/>
      <c r="E21" s="564"/>
      <c r="F21" s="564"/>
      <c r="G21" s="564"/>
      <c r="H21" s="564"/>
    </row>
    <row r="22" spans="1:13" ht="15" customHeight="1" x14ac:dyDescent="0.25">
      <c r="A22" s="14" t="s">
        <v>368</v>
      </c>
      <c r="B22" s="564" t="s">
        <v>304</v>
      </c>
      <c r="C22" s="564"/>
      <c r="D22" s="564"/>
      <c r="E22" s="564"/>
      <c r="F22" s="564"/>
      <c r="G22" s="564"/>
      <c r="H22" s="564"/>
    </row>
    <row r="23" spans="1:13" ht="15" customHeight="1" x14ac:dyDescent="0.25">
      <c r="A23" s="14" t="s">
        <v>287</v>
      </c>
      <c r="B23" s="567" t="s">
        <v>305</v>
      </c>
      <c r="C23" s="567"/>
      <c r="D23" s="567"/>
      <c r="E23" s="567"/>
      <c r="F23" s="567"/>
      <c r="G23" s="567"/>
      <c r="H23" s="567"/>
      <c r="M23" s="1"/>
    </row>
    <row r="24" spans="1:13" s="28" customFormat="1" ht="15" customHeight="1" x14ac:dyDescent="0.25">
      <c r="A24" s="14" t="s">
        <v>310</v>
      </c>
      <c r="B24" s="567" t="s">
        <v>339</v>
      </c>
      <c r="C24" s="567"/>
      <c r="D24" s="567"/>
      <c r="E24" s="567"/>
      <c r="F24" s="567"/>
      <c r="G24" s="567"/>
      <c r="H24" s="567"/>
      <c r="I24" s="1"/>
      <c r="J24" s="1"/>
      <c r="K24" s="1"/>
      <c r="M24" s="1"/>
    </row>
    <row r="25" spans="1:13" s="28" customFormat="1" ht="15" customHeight="1" x14ac:dyDescent="0.25">
      <c r="A25" s="14" t="s">
        <v>311</v>
      </c>
      <c r="B25" s="567" t="s">
        <v>340</v>
      </c>
      <c r="C25" s="567"/>
      <c r="D25" s="567"/>
      <c r="E25" s="567"/>
      <c r="F25" s="567"/>
      <c r="G25" s="567"/>
      <c r="H25" s="567"/>
      <c r="I25" s="1"/>
      <c r="J25" s="1"/>
      <c r="K25" s="1"/>
      <c r="M25" s="1"/>
    </row>
    <row r="26" spans="1:13" ht="15" customHeight="1" x14ac:dyDescent="0.25">
      <c r="A26" s="14" t="s">
        <v>261</v>
      </c>
      <c r="B26" s="564" t="s">
        <v>326</v>
      </c>
      <c r="C26" s="564"/>
      <c r="D26" s="564"/>
      <c r="E26" s="564"/>
      <c r="F26" s="564"/>
      <c r="G26" s="564"/>
      <c r="H26" s="564"/>
      <c r="M26" s="1"/>
    </row>
    <row r="27" spans="1:13" ht="15" customHeight="1" x14ac:dyDescent="0.25">
      <c r="A27" s="14" t="s">
        <v>325</v>
      </c>
      <c r="B27" s="567" t="s">
        <v>306</v>
      </c>
      <c r="C27" s="567"/>
      <c r="D27" s="567"/>
      <c r="E27" s="567"/>
      <c r="F27" s="567"/>
      <c r="G27" s="567"/>
      <c r="H27" s="567"/>
      <c r="M27" s="1"/>
    </row>
    <row r="28" spans="1:13" s="28" customFormat="1" ht="15" customHeight="1" x14ac:dyDescent="0.25">
      <c r="A28" s="434" t="s">
        <v>312</v>
      </c>
      <c r="B28" s="567" t="s">
        <v>327</v>
      </c>
      <c r="C28" s="567"/>
      <c r="D28" s="567"/>
      <c r="E28" s="567"/>
      <c r="F28" s="567"/>
      <c r="G28" s="567"/>
      <c r="H28" s="567"/>
      <c r="I28" s="1"/>
      <c r="J28" s="1"/>
      <c r="K28" s="1"/>
      <c r="M28" s="1"/>
    </row>
    <row r="29" spans="1:13" ht="15" customHeight="1" x14ac:dyDescent="0.25">
      <c r="A29" s="434" t="s">
        <v>369</v>
      </c>
      <c r="B29" s="564" t="s">
        <v>405</v>
      </c>
      <c r="C29" s="564"/>
      <c r="D29" s="564"/>
      <c r="E29" s="564"/>
      <c r="F29" s="564"/>
      <c r="G29" s="564"/>
      <c r="H29" s="564"/>
    </row>
    <row r="30" spans="1:13" s="28" customFormat="1" ht="15" customHeight="1" x14ac:dyDescent="0.25">
      <c r="A30" s="14" t="s">
        <v>370</v>
      </c>
      <c r="B30" s="564" t="s">
        <v>352</v>
      </c>
      <c r="C30" s="564"/>
      <c r="D30" s="564"/>
      <c r="E30" s="564"/>
      <c r="F30" s="564"/>
      <c r="G30" s="564"/>
      <c r="H30" s="564"/>
      <c r="I30" s="1"/>
      <c r="J30" s="1"/>
      <c r="K30" s="1"/>
    </row>
    <row r="31" spans="1:13" s="28" customFormat="1" ht="15" customHeight="1" x14ac:dyDescent="0.25">
      <c r="A31" s="434" t="s">
        <v>371</v>
      </c>
      <c r="B31" s="564" t="s">
        <v>341</v>
      </c>
      <c r="C31" s="564"/>
      <c r="D31" s="564"/>
      <c r="E31" s="564"/>
      <c r="F31" s="564"/>
      <c r="G31" s="564"/>
      <c r="H31" s="564"/>
      <c r="I31" s="1"/>
      <c r="J31" s="1"/>
      <c r="K31" s="1"/>
    </row>
    <row r="32" spans="1:13" ht="12" customHeight="1" x14ac:dyDescent="0.25">
      <c r="A32" s="14"/>
      <c r="B32" s="97"/>
      <c r="C32" s="97"/>
      <c r="D32" s="97"/>
      <c r="E32" s="97"/>
      <c r="F32" s="97"/>
    </row>
    <row r="33" spans="1:1" x14ac:dyDescent="0.25">
      <c r="A33" s="12"/>
    </row>
    <row r="34" spans="1:1" x14ac:dyDescent="0.25">
      <c r="A34" s="12"/>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8"/>
  <sheetViews>
    <sheetView tabSelected="1" workbookViewId="0">
      <selection activeCell="J10" sqref="J10"/>
    </sheetView>
  </sheetViews>
  <sheetFormatPr defaultColWidth="9.140625" defaultRowHeight="12.75" x14ac:dyDescent="0.2"/>
  <cols>
    <col min="1" max="1" width="12.42578125" style="12" bestFit="1" customWidth="1"/>
    <col min="2" max="2" width="33.42578125" style="12" customWidth="1"/>
    <col min="3" max="6" width="14.85546875" style="12" customWidth="1"/>
    <col min="7" max="7" width="13.140625" style="12" customWidth="1"/>
    <col min="8" max="8" width="17.85546875" style="12" customWidth="1"/>
    <col min="9" max="9" width="4.42578125" style="12" bestFit="1"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49" t="s">
        <v>23</v>
      </c>
      <c r="B1" s="550"/>
      <c r="C1" s="550"/>
      <c r="D1" s="550"/>
      <c r="E1" s="550"/>
      <c r="F1" s="550"/>
      <c r="G1" s="550"/>
      <c r="H1" s="551"/>
      <c r="J1" s="225"/>
      <c r="K1" s="225"/>
    </row>
    <row r="2" spans="1:14" ht="15" customHeight="1" x14ac:dyDescent="0.2">
      <c r="A2" s="597"/>
      <c r="B2" s="598"/>
      <c r="C2" s="598"/>
      <c r="D2" s="598"/>
      <c r="E2" s="598"/>
      <c r="F2" s="598"/>
      <c r="G2" s="598"/>
      <c r="H2" s="599"/>
      <c r="I2" s="100"/>
      <c r="J2" s="100"/>
      <c r="K2" s="100"/>
      <c r="L2" s="100"/>
      <c r="M2" s="100"/>
      <c r="N2" s="100"/>
    </row>
    <row r="3" spans="1:14" s="143" customFormat="1" ht="30" customHeight="1" x14ac:dyDescent="0.2">
      <c r="A3" s="706" t="s">
        <v>327</v>
      </c>
      <c r="B3" s="707"/>
      <c r="C3" s="707"/>
      <c r="D3" s="707"/>
      <c r="E3" s="707"/>
      <c r="F3" s="707"/>
      <c r="G3" s="707"/>
      <c r="H3" s="708"/>
    </row>
    <row r="4" spans="1:14" s="143" customFormat="1" ht="18.75" customHeight="1" x14ac:dyDescent="0.2">
      <c r="A4" s="577" t="s">
        <v>404</v>
      </c>
      <c r="B4" s="578"/>
      <c r="C4" s="578"/>
      <c r="D4" s="578"/>
      <c r="E4" s="578"/>
      <c r="F4" s="578"/>
      <c r="G4" s="578"/>
      <c r="H4" s="579"/>
    </row>
    <row r="5" spans="1:14" s="143" customFormat="1" ht="18.75" customHeight="1" x14ac:dyDescent="0.2">
      <c r="A5" s="580"/>
      <c r="B5" s="581"/>
      <c r="C5" s="581"/>
      <c r="D5" s="581"/>
      <c r="E5" s="581"/>
      <c r="F5" s="581"/>
      <c r="G5" s="581"/>
      <c r="H5" s="582"/>
    </row>
    <row r="6" spans="1:14" s="143" customFormat="1" ht="18.75" customHeight="1" x14ac:dyDescent="0.2">
      <c r="A6" s="580"/>
      <c r="B6" s="581"/>
      <c r="C6" s="581"/>
      <c r="D6" s="581"/>
      <c r="E6" s="581"/>
      <c r="F6" s="581"/>
      <c r="G6" s="581"/>
      <c r="H6" s="582"/>
    </row>
    <row r="7" spans="1:14" s="143" customFormat="1" ht="18.75" customHeight="1" x14ac:dyDescent="0.2">
      <c r="A7" s="580"/>
      <c r="B7" s="581"/>
      <c r="C7" s="581"/>
      <c r="D7" s="581"/>
      <c r="E7" s="581"/>
      <c r="F7" s="581"/>
      <c r="G7" s="581"/>
      <c r="H7" s="582"/>
    </row>
    <row r="8" spans="1:14" s="143" customFormat="1" ht="18.75" customHeight="1" x14ac:dyDescent="0.2">
      <c r="A8" s="583"/>
      <c r="B8" s="584"/>
      <c r="C8" s="584"/>
      <c r="D8" s="584"/>
      <c r="E8" s="584"/>
      <c r="F8" s="584"/>
      <c r="G8" s="584"/>
      <c r="H8" s="585"/>
    </row>
    <row r="9" spans="1:14" s="143" customFormat="1" ht="15" customHeight="1" x14ac:dyDescent="0.2">
      <c r="A9" s="100"/>
      <c r="B9" s="100"/>
      <c r="C9" s="100"/>
      <c r="D9" s="100"/>
      <c r="E9" s="100"/>
      <c r="F9" s="100"/>
      <c r="G9" s="100"/>
      <c r="H9" s="100"/>
    </row>
    <row r="10" spans="1:14" ht="15" customHeight="1" x14ac:dyDescent="0.2">
      <c r="A10" s="226"/>
      <c r="B10" s="101"/>
      <c r="C10" s="101"/>
      <c r="D10" s="101"/>
      <c r="E10" s="101"/>
      <c r="F10" s="163"/>
      <c r="G10" s="66"/>
    </row>
    <row r="11" spans="1:14" x14ac:dyDescent="0.2">
      <c r="A11" s="179"/>
      <c r="B11" s="101"/>
      <c r="C11" s="101"/>
      <c r="D11" s="101"/>
      <c r="E11" s="101"/>
      <c r="F11" s="163"/>
      <c r="G11" s="18"/>
    </row>
    <row r="12" spans="1:14" x14ac:dyDescent="0.2">
      <c r="F12" s="143"/>
      <c r="G12" s="18"/>
    </row>
    <row r="13" spans="1:14" ht="60" customHeight="1" x14ac:dyDescent="0.2">
      <c r="F13" s="143"/>
      <c r="G13" s="18"/>
    </row>
    <row r="14" spans="1:14" x14ac:dyDescent="0.2">
      <c r="F14" s="143"/>
      <c r="G14" s="18"/>
    </row>
    <row r="15" spans="1:14" x14ac:dyDescent="0.2">
      <c r="F15" s="143"/>
      <c r="G15" s="65"/>
    </row>
    <row r="16" spans="1:14" x14ac:dyDescent="0.2">
      <c r="F16" s="143"/>
      <c r="G16" s="65"/>
    </row>
    <row r="17" spans="5:19" x14ac:dyDescent="0.2">
      <c r="F17" s="143"/>
      <c r="G17" s="65"/>
    </row>
    <row r="18" spans="5:19" ht="30" customHeight="1" x14ac:dyDescent="0.2">
      <c r="F18" s="143"/>
      <c r="G18" s="65"/>
    </row>
    <row r="21" spans="5:19" x14ac:dyDescent="0.2">
      <c r="E21" s="227"/>
      <c r="J21" s="143"/>
      <c r="K21" s="143"/>
      <c r="L21" s="143"/>
      <c r="M21" s="143"/>
      <c r="N21" s="143"/>
      <c r="O21" s="217"/>
      <c r="P21" s="217"/>
      <c r="R21" s="143"/>
      <c r="S21" s="143"/>
    </row>
    <row r="55" spans="1:12" x14ac:dyDescent="0.2">
      <c r="A55" s="711" t="s">
        <v>296</v>
      </c>
      <c r="B55" s="712"/>
      <c r="C55" s="712"/>
      <c r="D55" s="712"/>
      <c r="E55" s="713"/>
      <c r="F55" s="58"/>
      <c r="G55" s="58"/>
      <c r="H55" s="58"/>
    </row>
    <row r="56" spans="1:12" ht="24.75" customHeight="1" x14ac:dyDescent="0.2">
      <c r="A56" s="154"/>
      <c r="B56" s="101"/>
      <c r="C56" s="591" t="s">
        <v>382</v>
      </c>
      <c r="D56" s="591"/>
      <c r="E56" s="591"/>
    </row>
    <row r="57" spans="1:12" x14ac:dyDescent="0.2">
      <c r="A57" s="406" t="s">
        <v>295</v>
      </c>
      <c r="B57" s="407"/>
      <c r="C57" s="289">
        <v>2015</v>
      </c>
      <c r="D57" s="289">
        <v>2016</v>
      </c>
      <c r="E57" s="435">
        <v>2017</v>
      </c>
    </row>
    <row r="58" spans="1:12" ht="15" x14ac:dyDescent="0.25">
      <c r="A58" s="709" t="s">
        <v>291</v>
      </c>
      <c r="B58" s="332" t="s">
        <v>11</v>
      </c>
      <c r="C58" s="187">
        <v>0.57899999999999996</v>
      </c>
      <c r="D58" s="187">
        <v>0.58025570107649338</v>
      </c>
      <c r="E58" s="477">
        <v>0.61031989341198101</v>
      </c>
      <c r="G58" s="438"/>
      <c r="H58" s="229"/>
      <c r="I58" s="229"/>
      <c r="J58" s="229"/>
      <c r="K58" s="229"/>
      <c r="L58" s="229"/>
    </row>
    <row r="59" spans="1:12" ht="15" x14ac:dyDescent="0.25">
      <c r="A59" s="710"/>
      <c r="B59" s="332" t="s">
        <v>23</v>
      </c>
      <c r="C59" s="187">
        <v>0.55600000000000005</v>
      </c>
      <c r="D59" s="187">
        <v>0.56355974055904912</v>
      </c>
      <c r="E59" s="477">
        <v>0.59032564408908506</v>
      </c>
      <c r="H59" s="229"/>
      <c r="I59" s="439"/>
      <c r="J59" s="439"/>
      <c r="K59" s="439"/>
      <c r="L59" s="439"/>
    </row>
    <row r="60" spans="1:12" ht="15" x14ac:dyDescent="0.25">
      <c r="A60" s="709" t="s">
        <v>292</v>
      </c>
      <c r="B60" s="332" t="s">
        <v>11</v>
      </c>
      <c r="C60" s="187">
        <v>0.63400000000000001</v>
      </c>
      <c r="D60" s="187">
        <v>0.63255511266574471</v>
      </c>
      <c r="E60" s="477">
        <v>0.65267052142755499</v>
      </c>
      <c r="G60" s="439"/>
      <c r="H60" s="229"/>
      <c r="I60" s="439"/>
      <c r="J60" s="439"/>
      <c r="K60" s="439"/>
      <c r="L60" s="439"/>
    </row>
    <row r="61" spans="1:12" ht="15" x14ac:dyDescent="0.25">
      <c r="A61" s="710"/>
      <c r="B61" s="332" t="s">
        <v>23</v>
      </c>
      <c r="C61" s="187">
        <v>0.61299999999999999</v>
      </c>
      <c r="D61" s="187">
        <v>0.61166167319658904</v>
      </c>
      <c r="E61" s="477">
        <v>0.63027295285359797</v>
      </c>
    </row>
    <row r="62" spans="1:12" ht="15" x14ac:dyDescent="0.25">
      <c r="A62" s="709" t="s">
        <v>293</v>
      </c>
      <c r="B62" s="332" t="s">
        <v>11</v>
      </c>
      <c r="C62" s="187">
        <v>0.77300000000000002</v>
      </c>
      <c r="D62" s="187">
        <v>0.77828845684535919</v>
      </c>
      <c r="E62" s="477">
        <v>0.85554995019855895</v>
      </c>
    </row>
    <row r="63" spans="1:12" ht="15" x14ac:dyDescent="0.25">
      <c r="A63" s="710"/>
      <c r="B63" s="332" t="s">
        <v>23</v>
      </c>
      <c r="C63" s="187">
        <v>0.76100000000000001</v>
      </c>
      <c r="D63" s="187">
        <v>0.77131004510585055</v>
      </c>
      <c r="E63" s="477">
        <v>0.84180375578224997</v>
      </c>
    </row>
    <row r="64" spans="1:12" ht="15" x14ac:dyDescent="0.25">
      <c r="A64" s="709" t="s">
        <v>294</v>
      </c>
      <c r="B64" s="332" t="s">
        <v>11</v>
      </c>
      <c r="C64" s="187">
        <v>0.75800000000000001</v>
      </c>
      <c r="D64" s="187">
        <v>0.75913799181105779</v>
      </c>
      <c r="E64" s="477">
        <v>0.78695978371945596</v>
      </c>
    </row>
    <row r="65" spans="1:7" ht="15" x14ac:dyDescent="0.25">
      <c r="A65" s="710"/>
      <c r="B65" s="332" t="s">
        <v>23</v>
      </c>
      <c r="C65" s="187">
        <v>0.73</v>
      </c>
      <c r="D65" s="187">
        <v>0.73525828861159581</v>
      </c>
      <c r="E65" s="477">
        <v>0.75951965199277005</v>
      </c>
    </row>
    <row r="67" spans="1:7" x14ac:dyDescent="0.2">
      <c r="A67" s="12" t="s">
        <v>290</v>
      </c>
    </row>
    <row r="68" spans="1:7" x14ac:dyDescent="0.2">
      <c r="A68" s="12" t="s">
        <v>337</v>
      </c>
      <c r="G68" s="14" t="s">
        <v>31</v>
      </c>
    </row>
  </sheetData>
  <mergeCells count="10">
    <mergeCell ref="A1:H1"/>
    <mergeCell ref="A2:H2"/>
    <mergeCell ref="A3:H3"/>
    <mergeCell ref="A4:H8"/>
    <mergeCell ref="A64:A65"/>
    <mergeCell ref="A55:E55"/>
    <mergeCell ref="C56:E56"/>
    <mergeCell ref="A58:A59"/>
    <mergeCell ref="A60:A61"/>
    <mergeCell ref="A62:A63"/>
  </mergeCells>
  <hyperlinks>
    <hyperlink ref="G68" location="Contents!A1" display="Back to Contents"/>
  </hyperlinks>
  <pageMargins left="0.25" right="0.25" top="0.75" bottom="0.75" header="0.3" footer="0.3"/>
  <pageSetup scale="72" fitToHeight="0" orientation="portrait" r:id="rId1"/>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workbookViewId="0">
      <selection activeCell="H24" sqref="H24"/>
    </sheetView>
  </sheetViews>
  <sheetFormatPr defaultColWidth="9.140625" defaultRowHeight="12.75" x14ac:dyDescent="0.2"/>
  <cols>
    <col min="1" max="1" width="11.7109375" style="12" customWidth="1"/>
    <col min="2" max="2" width="11.42578125" style="12" customWidth="1"/>
    <col min="3" max="3" width="10.140625" style="12" customWidth="1"/>
    <col min="4" max="5" width="11.28515625" style="12" bestFit="1" customWidth="1"/>
    <col min="6" max="16384" width="9.140625" style="12"/>
  </cols>
  <sheetData>
    <row r="1" spans="1:18" ht="15" customHeight="1" x14ac:dyDescent="0.2">
      <c r="A1" s="549" t="s">
        <v>23</v>
      </c>
      <c r="B1" s="550"/>
      <c r="C1" s="550"/>
      <c r="D1" s="550"/>
      <c r="E1" s="550"/>
      <c r="F1" s="550"/>
      <c r="G1" s="550"/>
      <c r="H1" s="550"/>
      <c r="I1" s="550"/>
      <c r="J1" s="550"/>
      <c r="K1" s="550"/>
      <c r="L1" s="550"/>
      <c r="M1" s="551"/>
      <c r="N1" s="14" t="s">
        <v>31</v>
      </c>
    </row>
    <row r="2" spans="1:18" ht="15" customHeight="1" x14ac:dyDescent="0.2">
      <c r="A2" s="552"/>
      <c r="B2" s="553"/>
      <c r="C2" s="553"/>
      <c r="D2" s="553"/>
      <c r="E2" s="553"/>
      <c r="F2" s="553"/>
      <c r="G2" s="553"/>
      <c r="H2" s="553"/>
      <c r="I2" s="553"/>
      <c r="J2" s="553"/>
      <c r="K2" s="553"/>
      <c r="L2" s="553"/>
      <c r="M2" s="554"/>
      <c r="N2" s="100"/>
      <c r="O2" s="100"/>
    </row>
    <row r="3" spans="1:18" s="143" customFormat="1" ht="15" customHeight="1" x14ac:dyDescent="0.2">
      <c r="A3" s="549" t="s">
        <v>405</v>
      </c>
      <c r="B3" s="550"/>
      <c r="C3" s="550"/>
      <c r="D3" s="550"/>
      <c r="E3" s="550"/>
      <c r="F3" s="550"/>
      <c r="G3" s="550"/>
      <c r="H3" s="550"/>
      <c r="I3" s="550"/>
      <c r="J3" s="550"/>
      <c r="K3" s="550"/>
      <c r="L3" s="550"/>
      <c r="M3" s="551"/>
      <c r="N3" s="100"/>
    </row>
    <row r="4" spans="1:18" s="143" customFormat="1" ht="15" customHeight="1" x14ac:dyDescent="0.2">
      <c r="A4" s="577" t="s">
        <v>406</v>
      </c>
      <c r="B4" s="578"/>
      <c r="C4" s="578"/>
      <c r="D4" s="578"/>
      <c r="E4" s="578"/>
      <c r="F4" s="578"/>
      <c r="G4" s="578"/>
      <c r="H4" s="578"/>
      <c r="I4" s="578"/>
      <c r="J4" s="578"/>
      <c r="K4" s="578"/>
      <c r="L4" s="578"/>
      <c r="M4" s="579"/>
      <c r="N4" s="100"/>
    </row>
    <row r="5" spans="1:18" s="143" customFormat="1" ht="15" customHeight="1" x14ac:dyDescent="0.2">
      <c r="A5" s="580"/>
      <c r="B5" s="581"/>
      <c r="C5" s="581"/>
      <c r="D5" s="581"/>
      <c r="E5" s="581"/>
      <c r="F5" s="581"/>
      <c r="G5" s="581"/>
      <c r="H5" s="581"/>
      <c r="I5" s="581"/>
      <c r="J5" s="581"/>
      <c r="K5" s="581"/>
      <c r="L5" s="581"/>
      <c r="M5" s="582"/>
      <c r="N5" s="100"/>
    </row>
    <row r="6" spans="1:18" s="143" customFormat="1" ht="15" customHeight="1" x14ac:dyDescent="0.2">
      <c r="A6" s="580"/>
      <c r="B6" s="581"/>
      <c r="C6" s="581"/>
      <c r="D6" s="581"/>
      <c r="E6" s="581"/>
      <c r="F6" s="581"/>
      <c r="G6" s="581"/>
      <c r="H6" s="581"/>
      <c r="I6" s="581"/>
      <c r="J6" s="581"/>
      <c r="K6" s="581"/>
      <c r="L6" s="581"/>
      <c r="M6" s="582"/>
      <c r="N6" s="100"/>
    </row>
    <row r="7" spans="1:18" s="143" customFormat="1" ht="15" customHeight="1" x14ac:dyDescent="0.2">
      <c r="A7" s="580"/>
      <c r="B7" s="581"/>
      <c r="C7" s="581"/>
      <c r="D7" s="581"/>
      <c r="E7" s="581"/>
      <c r="F7" s="581"/>
      <c r="G7" s="581"/>
      <c r="H7" s="581"/>
      <c r="I7" s="581"/>
      <c r="J7" s="581"/>
      <c r="K7" s="581"/>
      <c r="L7" s="581"/>
      <c r="M7" s="582"/>
      <c r="N7" s="100"/>
    </row>
    <row r="8" spans="1:18" s="143" customFormat="1" ht="15" customHeight="1" x14ac:dyDescent="0.2">
      <c r="A8" s="583"/>
      <c r="B8" s="584"/>
      <c r="C8" s="584"/>
      <c r="D8" s="584"/>
      <c r="E8" s="584"/>
      <c r="F8" s="584"/>
      <c r="G8" s="584"/>
      <c r="H8" s="584"/>
      <c r="I8" s="584"/>
      <c r="J8" s="584"/>
      <c r="K8" s="584"/>
      <c r="L8" s="584"/>
      <c r="M8" s="585"/>
      <c r="N8" s="100"/>
    </row>
    <row r="9" spans="1:18" ht="15" customHeight="1" thickBot="1" x14ac:dyDescent="0.25">
      <c r="I9" s="53"/>
    </row>
    <row r="10" spans="1:18" ht="15" customHeight="1" thickBot="1" x14ac:dyDescent="0.25">
      <c r="C10" s="717" t="s">
        <v>299</v>
      </c>
      <c r="D10" s="717"/>
      <c r="E10" s="717"/>
      <c r="F10" s="717"/>
      <c r="G10" s="717"/>
      <c r="H10" s="717" t="s">
        <v>37</v>
      </c>
      <c r="I10" s="717"/>
      <c r="J10" s="717"/>
      <c r="K10" s="717"/>
    </row>
    <row r="11" spans="1:18" ht="25.5" customHeight="1" x14ac:dyDescent="0.2">
      <c r="A11" s="92" t="s">
        <v>6</v>
      </c>
      <c r="B11" s="356" t="s">
        <v>338</v>
      </c>
      <c r="C11" s="358" t="s">
        <v>15</v>
      </c>
      <c r="D11" s="353" t="s">
        <v>3</v>
      </c>
      <c r="E11" s="354" t="s">
        <v>5</v>
      </c>
      <c r="F11" s="355" t="s">
        <v>4</v>
      </c>
      <c r="G11" s="353" t="s">
        <v>16</v>
      </c>
      <c r="H11" s="366" t="s">
        <v>3</v>
      </c>
      <c r="I11" s="367" t="s">
        <v>5</v>
      </c>
      <c r="J11" s="368" t="s">
        <v>4</v>
      </c>
      <c r="K11" s="369" t="s">
        <v>16</v>
      </c>
    </row>
    <row r="12" spans="1:18" x14ac:dyDescent="0.2">
      <c r="A12" s="715">
        <v>2000</v>
      </c>
      <c r="B12" s="248" t="s">
        <v>17</v>
      </c>
      <c r="C12" s="359">
        <f>SUM(D12:G12)</f>
        <v>71691</v>
      </c>
      <c r="D12" s="147">
        <v>29179</v>
      </c>
      <c r="E12" s="147">
        <v>38169</v>
      </c>
      <c r="F12" s="147">
        <v>2286</v>
      </c>
      <c r="G12" s="360">
        <v>2057</v>
      </c>
      <c r="H12" s="370">
        <v>0.40701064289799277</v>
      </c>
      <c r="I12" s="364">
        <v>0.53240992593212533</v>
      </c>
      <c r="J12" s="364">
        <v>3.1886847721471316E-2</v>
      </c>
      <c r="K12" s="331">
        <v>2.8692583448410539E-2</v>
      </c>
    </row>
    <row r="13" spans="1:18" ht="15" customHeight="1" x14ac:dyDescent="0.2">
      <c r="A13" s="716"/>
      <c r="B13" s="249" t="s">
        <v>18</v>
      </c>
      <c r="C13" s="317">
        <f>SUM(D13:G13)</f>
        <v>89072</v>
      </c>
      <c r="D13" s="231">
        <v>24967</v>
      </c>
      <c r="E13" s="231">
        <v>59174</v>
      </c>
      <c r="F13" s="231">
        <v>3411</v>
      </c>
      <c r="G13" s="361">
        <v>1520</v>
      </c>
      <c r="H13" s="371">
        <v>0.28030132926172086</v>
      </c>
      <c r="I13" s="365">
        <v>0.66433896173881801</v>
      </c>
      <c r="J13" s="365">
        <v>3.8294862583078855E-2</v>
      </c>
      <c r="K13" s="334">
        <v>1.7064846416382253E-2</v>
      </c>
      <c r="R13" s="12" t="s">
        <v>353</v>
      </c>
    </row>
    <row r="14" spans="1:18" x14ac:dyDescent="0.2">
      <c r="A14" s="714">
        <v>2017</v>
      </c>
      <c r="B14" s="357" t="s">
        <v>17</v>
      </c>
      <c r="C14" s="304">
        <f>SUM(D14:G14)</f>
        <v>116499</v>
      </c>
      <c r="D14" s="219">
        <v>25158</v>
      </c>
      <c r="E14" s="219">
        <v>80995</v>
      </c>
      <c r="F14" s="219">
        <v>4393</v>
      </c>
      <c r="G14" s="362">
        <v>5953</v>
      </c>
      <c r="H14" s="370">
        <v>0.22396454746889383</v>
      </c>
      <c r="I14" s="364">
        <v>0.68807693342782561</v>
      </c>
      <c r="J14" s="364">
        <v>3.6313726193786838E-2</v>
      </c>
      <c r="K14" s="331">
        <v>5.1644792909493781E-2</v>
      </c>
    </row>
    <row r="15" spans="1:18" ht="13.5" thickBot="1" x14ac:dyDescent="0.25">
      <c r="A15" s="714"/>
      <c r="B15" s="249" t="s">
        <v>18</v>
      </c>
      <c r="C15" s="319">
        <f>SUM(D15:G15)</f>
        <v>140918</v>
      </c>
      <c r="D15" s="320">
        <v>23452</v>
      </c>
      <c r="E15" s="320">
        <v>106346</v>
      </c>
      <c r="F15" s="320">
        <v>5753</v>
      </c>
      <c r="G15" s="363">
        <v>5367</v>
      </c>
      <c r="H15" s="372">
        <v>0.17250482570682413</v>
      </c>
      <c r="I15" s="373">
        <v>0.75161803111161596</v>
      </c>
      <c r="J15" s="373">
        <v>3.8676620869762687E-2</v>
      </c>
      <c r="K15" s="374">
        <v>3.7200522311797435E-2</v>
      </c>
    </row>
    <row r="19" ht="12.75" customHeight="1" x14ac:dyDescent="0.2"/>
    <row r="35" spans="1:12" x14ac:dyDescent="0.2">
      <c r="A35" s="12" t="s">
        <v>284</v>
      </c>
    </row>
    <row r="36" spans="1:12" x14ac:dyDescent="0.2">
      <c r="L36" s="14" t="s">
        <v>31</v>
      </c>
    </row>
  </sheetData>
  <mergeCells count="8">
    <mergeCell ref="A14:A15"/>
    <mergeCell ref="A12:A13"/>
    <mergeCell ref="C10:G10"/>
    <mergeCell ref="H10:K10"/>
    <mergeCell ref="A1:M1"/>
    <mergeCell ref="A2:M2"/>
    <mergeCell ref="A3:M3"/>
    <mergeCell ref="A4:M8"/>
  </mergeCells>
  <hyperlinks>
    <hyperlink ref="N1" location="Contents!A1" display="Back to Contents"/>
    <hyperlink ref="L36" location="Contents!A1" display="Back to Contents"/>
  </hyperlinks>
  <pageMargins left="0.25" right="0.25" top="0.75" bottom="0.75" header="0.3" footer="0.3"/>
  <pageSetup scale="78" orientation="portrait"/>
  <ignoredErrors>
    <ignoredError sqref="C12:C15" formulaRange="1"/>
  </ignoredErrors>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5"/>
  <sheetViews>
    <sheetView workbookViewId="0">
      <selection sqref="A1:M46"/>
    </sheetView>
  </sheetViews>
  <sheetFormatPr defaultColWidth="8.85546875" defaultRowHeight="15" x14ac:dyDescent="0.25"/>
  <cols>
    <col min="1" max="9" width="11.7109375" style="12" customWidth="1"/>
    <col min="10" max="11" width="8.85546875" style="12"/>
    <col min="12" max="12" width="8.85546875" style="1"/>
    <col min="14" max="14" width="10.85546875" customWidth="1"/>
  </cols>
  <sheetData>
    <row r="1" spans="1:16" ht="15" customHeight="1" x14ac:dyDescent="0.25">
      <c r="A1" s="549" t="s">
        <v>23</v>
      </c>
      <c r="B1" s="550"/>
      <c r="C1" s="550"/>
      <c r="D1" s="550"/>
      <c r="E1" s="550"/>
      <c r="F1" s="550"/>
      <c r="G1" s="550"/>
      <c r="H1" s="550"/>
      <c r="I1" s="551"/>
      <c r="K1" s="143"/>
      <c r="L1" s="97"/>
      <c r="M1" s="11"/>
    </row>
    <row r="2" spans="1:16" ht="15" customHeight="1" x14ac:dyDescent="0.25">
      <c r="A2" s="733"/>
      <c r="B2" s="734"/>
      <c r="C2" s="734"/>
      <c r="D2" s="734"/>
      <c r="E2" s="734"/>
      <c r="F2" s="734"/>
      <c r="G2" s="734"/>
      <c r="H2" s="734"/>
      <c r="I2" s="735"/>
      <c r="J2" s="252"/>
      <c r="K2" s="252"/>
      <c r="L2" s="97"/>
      <c r="M2" s="11"/>
    </row>
    <row r="3" spans="1:16" s="11" customFormat="1" ht="15" customHeight="1" x14ac:dyDescent="0.25">
      <c r="A3" s="549" t="s">
        <v>351</v>
      </c>
      <c r="B3" s="550"/>
      <c r="C3" s="550"/>
      <c r="D3" s="550"/>
      <c r="E3" s="550"/>
      <c r="F3" s="550"/>
      <c r="G3" s="550"/>
      <c r="H3" s="550"/>
      <c r="I3" s="551"/>
      <c r="J3" s="403"/>
      <c r="K3" s="100"/>
      <c r="L3" s="9"/>
      <c r="M3" s="9"/>
      <c r="N3" s="9"/>
    </row>
    <row r="4" spans="1:16" s="11" customFormat="1" ht="15" customHeight="1" x14ac:dyDescent="0.25">
      <c r="A4" s="577" t="s">
        <v>380</v>
      </c>
      <c r="B4" s="578"/>
      <c r="C4" s="578"/>
      <c r="D4" s="578"/>
      <c r="E4" s="578"/>
      <c r="F4" s="578"/>
      <c r="G4" s="578"/>
      <c r="H4" s="578"/>
      <c r="I4" s="579"/>
      <c r="J4" s="250"/>
      <c r="K4" s="100"/>
    </row>
    <row r="5" spans="1:16" s="11" customFormat="1" ht="15" customHeight="1" x14ac:dyDescent="0.25">
      <c r="A5" s="580"/>
      <c r="B5" s="581"/>
      <c r="C5" s="581"/>
      <c r="D5" s="581"/>
      <c r="E5" s="581"/>
      <c r="F5" s="581"/>
      <c r="G5" s="581"/>
      <c r="H5" s="581"/>
      <c r="I5" s="582"/>
      <c r="J5" s="250"/>
      <c r="K5" s="100"/>
    </row>
    <row r="6" spans="1:16" s="11" customFormat="1" ht="15" customHeight="1" x14ac:dyDescent="0.25">
      <c r="A6" s="580"/>
      <c r="B6" s="581"/>
      <c r="C6" s="581"/>
      <c r="D6" s="581"/>
      <c r="E6" s="581"/>
      <c r="F6" s="581"/>
      <c r="G6" s="581"/>
      <c r="H6" s="581"/>
      <c r="I6" s="582"/>
      <c r="J6" s="250"/>
      <c r="K6" s="100"/>
    </row>
    <row r="7" spans="1:16" s="11" customFormat="1" ht="15" customHeight="1" x14ac:dyDescent="0.25">
      <c r="A7" s="580"/>
      <c r="B7" s="581"/>
      <c r="C7" s="581"/>
      <c r="D7" s="581"/>
      <c r="E7" s="581"/>
      <c r="F7" s="581"/>
      <c r="G7" s="581"/>
      <c r="H7" s="581"/>
      <c r="I7" s="582"/>
      <c r="J7" s="250"/>
      <c r="K7" s="100"/>
      <c r="L7" s="229"/>
      <c r="M7" s="229"/>
      <c r="N7" s="229"/>
      <c r="O7" s="229"/>
      <c r="P7"/>
    </row>
    <row r="8" spans="1:16" s="11" customFormat="1" ht="15" customHeight="1" x14ac:dyDescent="0.25">
      <c r="A8" s="583"/>
      <c r="B8" s="584"/>
      <c r="C8" s="584"/>
      <c r="D8" s="584"/>
      <c r="E8" s="584"/>
      <c r="F8" s="584"/>
      <c r="G8" s="584"/>
      <c r="H8" s="584"/>
      <c r="I8" s="585"/>
      <c r="J8" s="250"/>
      <c r="K8" s="100"/>
      <c r="L8" s="229"/>
      <c r="M8" s="229"/>
      <c r="N8" s="229"/>
      <c r="O8" s="229"/>
      <c r="P8"/>
    </row>
    <row r="9" spans="1:16" s="143" customFormat="1" ht="15" customHeight="1" thickBot="1" x14ac:dyDescent="0.25"/>
    <row r="10" spans="1:16" s="12" customFormat="1" ht="26.25" customHeight="1" x14ac:dyDescent="0.2">
      <c r="A10" s="719" t="s">
        <v>6</v>
      </c>
      <c r="B10" s="720" t="s">
        <v>338</v>
      </c>
      <c r="C10" s="721" t="s">
        <v>15</v>
      </c>
      <c r="D10" s="731" t="s">
        <v>15</v>
      </c>
      <c r="E10" s="732"/>
      <c r="F10" s="731" t="s">
        <v>3</v>
      </c>
      <c r="G10" s="732"/>
      <c r="H10" s="731" t="s">
        <v>5</v>
      </c>
      <c r="I10" s="732"/>
      <c r="J10" s="731" t="s">
        <v>4</v>
      </c>
      <c r="K10" s="732"/>
      <c r="L10" s="731" t="s">
        <v>16</v>
      </c>
      <c r="M10" s="732"/>
    </row>
    <row r="11" spans="1:16" s="12" customFormat="1" ht="12.75" x14ac:dyDescent="0.2">
      <c r="A11" s="719"/>
      <c r="B11" s="720"/>
      <c r="C11" s="722"/>
      <c r="D11" s="95" t="s">
        <v>2</v>
      </c>
      <c r="E11" s="96" t="s">
        <v>1</v>
      </c>
      <c r="F11" s="95" t="s">
        <v>2</v>
      </c>
      <c r="G11" s="96" t="s">
        <v>1</v>
      </c>
      <c r="H11" s="95" t="s">
        <v>2</v>
      </c>
      <c r="I11" s="96" t="s">
        <v>1</v>
      </c>
      <c r="J11" s="95" t="s">
        <v>2</v>
      </c>
      <c r="K11" s="96" t="s">
        <v>1</v>
      </c>
      <c r="L11" s="95" t="s">
        <v>2</v>
      </c>
      <c r="M11" s="96" t="s">
        <v>1</v>
      </c>
    </row>
    <row r="12" spans="1:16" s="12" customFormat="1" ht="12.75" x14ac:dyDescent="0.2">
      <c r="A12" s="718">
        <v>2015</v>
      </c>
      <c r="B12" s="248" t="s">
        <v>17</v>
      </c>
      <c r="C12" s="233">
        <v>98423</v>
      </c>
      <c r="D12" s="233">
        <v>54209</v>
      </c>
      <c r="E12" s="234">
        <v>44214</v>
      </c>
      <c r="F12" s="235">
        <v>9849</v>
      </c>
      <c r="G12" s="236">
        <v>8893</v>
      </c>
      <c r="H12" s="235">
        <v>36481</v>
      </c>
      <c r="I12" s="236">
        <v>26802</v>
      </c>
      <c r="J12" s="235">
        <v>3214</v>
      </c>
      <c r="K12" s="236">
        <v>2295</v>
      </c>
      <c r="L12" s="233">
        <v>4665</v>
      </c>
      <c r="M12" s="234">
        <v>6224</v>
      </c>
    </row>
    <row r="13" spans="1:16" s="12" customFormat="1" ht="12.75" x14ac:dyDescent="0.2">
      <c r="A13" s="718"/>
      <c r="B13" s="249" t="s">
        <v>18</v>
      </c>
      <c r="C13" s="232">
        <v>142308</v>
      </c>
      <c r="D13" s="232">
        <v>80876</v>
      </c>
      <c r="E13" s="237">
        <v>61432</v>
      </c>
      <c r="F13" s="238">
        <v>13594</v>
      </c>
      <c r="G13" s="239">
        <v>10631</v>
      </c>
      <c r="H13" s="238">
        <v>60500</v>
      </c>
      <c r="I13" s="239">
        <v>45070</v>
      </c>
      <c r="J13" s="238">
        <v>3435</v>
      </c>
      <c r="K13" s="239">
        <v>2695</v>
      </c>
      <c r="L13" s="240">
        <v>3347</v>
      </c>
      <c r="M13" s="241">
        <v>3036</v>
      </c>
    </row>
    <row r="14" spans="1:16" s="12" customFormat="1" ht="12.75" x14ac:dyDescent="0.2">
      <c r="A14" s="714">
        <v>2016</v>
      </c>
      <c r="B14" s="248" t="s">
        <v>17</v>
      </c>
      <c r="C14" s="233">
        <v>99270</v>
      </c>
      <c r="D14" s="233">
        <v>55089</v>
      </c>
      <c r="E14" s="234">
        <v>44181</v>
      </c>
      <c r="F14" s="235">
        <v>9614</v>
      </c>
      <c r="G14" s="236">
        <v>8696</v>
      </c>
      <c r="H14" s="235">
        <v>37393</v>
      </c>
      <c r="I14" s="236">
        <v>27147</v>
      </c>
      <c r="J14" s="235">
        <v>3257</v>
      </c>
      <c r="K14" s="236">
        <v>2426</v>
      </c>
      <c r="L14" s="233">
        <v>4825</v>
      </c>
      <c r="M14" s="234">
        <v>5912</v>
      </c>
    </row>
    <row r="15" spans="1:16" s="12" customFormat="1" ht="13.5" thickBot="1" x14ac:dyDescent="0.25">
      <c r="A15" s="714"/>
      <c r="B15" s="249" t="s">
        <v>18</v>
      </c>
      <c r="C15" s="242">
        <v>140180</v>
      </c>
      <c r="D15" s="242">
        <v>79621</v>
      </c>
      <c r="E15" s="243">
        <v>60559</v>
      </c>
      <c r="F15" s="244">
        <v>12886</v>
      </c>
      <c r="G15" s="245">
        <v>10231</v>
      </c>
      <c r="H15" s="244">
        <v>60397</v>
      </c>
      <c r="I15" s="245">
        <v>45082</v>
      </c>
      <c r="J15" s="244">
        <v>3074</v>
      </c>
      <c r="K15" s="245">
        <v>2518</v>
      </c>
      <c r="L15" s="246">
        <v>3264</v>
      </c>
      <c r="M15" s="247">
        <v>2728</v>
      </c>
    </row>
    <row r="16" spans="1:16" s="12" customFormat="1" ht="12.75" x14ac:dyDescent="0.2">
      <c r="A16" s="715">
        <v>2017</v>
      </c>
      <c r="B16" s="248" t="s">
        <v>17</v>
      </c>
      <c r="C16" s="233">
        <v>102088</v>
      </c>
      <c r="D16" s="233">
        <v>56949</v>
      </c>
      <c r="E16" s="234">
        <v>45139</v>
      </c>
      <c r="F16" s="235">
        <v>9631</v>
      </c>
      <c r="G16" s="236">
        <v>8713</v>
      </c>
      <c r="H16" s="235">
        <v>39095</v>
      </c>
      <c r="I16" s="236">
        <v>28456</v>
      </c>
      <c r="J16" s="235">
        <v>3446</v>
      </c>
      <c r="K16" s="236">
        <v>2569</v>
      </c>
      <c r="L16" s="233">
        <v>2957</v>
      </c>
      <c r="M16" s="234">
        <v>3782</v>
      </c>
    </row>
    <row r="17" spans="1:22" s="12" customFormat="1" ht="12.75" x14ac:dyDescent="0.2">
      <c r="A17" s="716"/>
      <c r="B17" s="249" t="s">
        <v>18</v>
      </c>
      <c r="C17" s="232">
        <v>140471</v>
      </c>
      <c r="D17" s="232">
        <v>79877</v>
      </c>
      <c r="E17" s="237">
        <v>60594</v>
      </c>
      <c r="F17" s="238">
        <v>12598</v>
      </c>
      <c r="G17" s="239">
        <v>9863</v>
      </c>
      <c r="H17" s="238">
        <v>60766</v>
      </c>
      <c r="I17" s="239">
        <v>45283</v>
      </c>
      <c r="J17" s="238">
        <v>3304</v>
      </c>
      <c r="K17" s="239">
        <v>2637</v>
      </c>
      <c r="L17" s="240">
        <v>1960</v>
      </c>
      <c r="M17" s="241">
        <v>1728</v>
      </c>
    </row>
    <row r="18" spans="1:22" s="12" customFormat="1" ht="12.75" x14ac:dyDescent="0.2"/>
    <row r="19" spans="1:22" s="11" customFormat="1" ht="15" customHeight="1" x14ac:dyDescent="0.25">
      <c r="A19" s="230"/>
      <c r="B19" s="230"/>
      <c r="C19" s="230"/>
      <c r="D19" s="230"/>
      <c r="E19" s="230"/>
      <c r="F19" s="230"/>
      <c r="G19" s="230"/>
      <c r="H19" s="230"/>
      <c r="I19" s="230"/>
      <c r="J19" s="404"/>
      <c r="K19" s="405"/>
      <c r="N19" s="229"/>
      <c r="O19" s="229"/>
      <c r="P19"/>
    </row>
    <row r="20" spans="1:22" x14ac:dyDescent="0.25">
      <c r="J20" s="404"/>
      <c r="K20" s="405"/>
      <c r="L20" s="11"/>
      <c r="M20" s="11"/>
      <c r="N20" s="229"/>
      <c r="O20" s="229"/>
    </row>
    <row r="21" spans="1:22" x14ac:dyDescent="0.25">
      <c r="J21" s="143"/>
      <c r="K21" s="143"/>
      <c r="L21" s="11"/>
      <c r="M21" s="11"/>
      <c r="N21" s="229"/>
      <c r="O21" s="229"/>
    </row>
    <row r="22" spans="1:22" x14ac:dyDescent="0.25">
      <c r="J22" s="143"/>
      <c r="K22" s="143"/>
      <c r="L22" s="11"/>
      <c r="M22" s="11"/>
      <c r="N22" s="229"/>
      <c r="O22" s="229"/>
      <c r="P22" s="28"/>
    </row>
    <row r="23" spans="1:22" x14ac:dyDescent="0.25">
      <c r="J23" s="143"/>
      <c r="K23" s="143"/>
      <c r="L23" s="11"/>
      <c r="M23" s="11"/>
      <c r="N23" s="229"/>
      <c r="O23" s="229"/>
      <c r="P23" s="229"/>
      <c r="Q23" s="229"/>
      <c r="R23" s="229"/>
      <c r="S23" s="229"/>
      <c r="T23" s="229"/>
      <c r="U23" s="229"/>
      <c r="V23" s="28"/>
    </row>
    <row r="24" spans="1:22" x14ac:dyDescent="0.25">
      <c r="L24" s="229"/>
      <c r="M24" s="229"/>
      <c r="N24" s="229"/>
      <c r="O24" s="229"/>
      <c r="P24" s="229"/>
      <c r="Q24" s="229"/>
      <c r="R24" s="229"/>
      <c r="S24" s="229"/>
      <c r="T24" s="229"/>
      <c r="U24" s="229"/>
      <c r="V24" s="28"/>
    </row>
    <row r="25" spans="1:22" s="28" customFormat="1" x14ac:dyDescent="0.25">
      <c r="A25" s="12"/>
      <c r="B25" s="12"/>
      <c r="C25" s="12"/>
      <c r="D25" s="12"/>
      <c r="E25" s="12"/>
      <c r="F25" s="12"/>
      <c r="G25" s="12"/>
      <c r="H25" s="12"/>
      <c r="I25" s="12"/>
      <c r="J25" s="12"/>
      <c r="K25" s="229"/>
    </row>
    <row r="26" spans="1:22" s="28" customFormat="1" x14ac:dyDescent="0.25">
      <c r="A26" s="12"/>
      <c r="B26" s="12"/>
      <c r="C26" s="12"/>
      <c r="D26" s="12"/>
      <c r="E26" s="12"/>
      <c r="F26" s="12"/>
      <c r="G26" s="12"/>
      <c r="H26" s="12"/>
      <c r="I26" s="12"/>
      <c r="J26" s="12"/>
      <c r="K26" s="229"/>
    </row>
    <row r="27" spans="1:22" s="28" customFormat="1" x14ac:dyDescent="0.25">
      <c r="A27" s="12"/>
      <c r="B27" s="12"/>
      <c r="C27" s="12"/>
      <c r="D27" s="12"/>
      <c r="E27" s="12"/>
      <c r="F27" s="12"/>
      <c r="G27" s="12"/>
      <c r="H27" s="12"/>
      <c r="I27" s="12"/>
      <c r="J27" s="12"/>
      <c r="K27" s="229"/>
    </row>
    <row r="28" spans="1:22" s="28" customFormat="1" ht="15" customHeight="1" x14ac:dyDescent="0.25">
      <c r="A28" s="12"/>
      <c r="B28" s="12"/>
      <c r="C28" s="12"/>
      <c r="D28" s="12"/>
      <c r="E28" s="12"/>
      <c r="F28" s="12"/>
      <c r="G28" s="12"/>
      <c r="H28" s="12"/>
      <c r="I28" s="12"/>
      <c r="J28" s="12"/>
      <c r="K28" s="229"/>
      <c r="L28"/>
    </row>
    <row r="29" spans="1:22" s="28" customFormat="1" x14ac:dyDescent="0.25">
      <c r="A29" s="12"/>
      <c r="B29" s="12"/>
      <c r="C29" s="12"/>
      <c r="D29" s="12"/>
      <c r="E29" s="12"/>
      <c r="F29" s="12"/>
      <c r="G29" s="12"/>
      <c r="H29" s="12"/>
      <c r="I29" s="12"/>
      <c r="J29" s="12"/>
      <c r="K29" s="229"/>
      <c r="L29"/>
    </row>
    <row r="30" spans="1:22" s="28" customFormat="1" x14ac:dyDescent="0.25">
      <c r="A30" s="12"/>
      <c r="B30" s="12"/>
      <c r="C30" s="12"/>
      <c r="D30" s="12"/>
      <c r="E30" s="12"/>
      <c r="F30" s="12"/>
      <c r="G30" s="12"/>
      <c r="H30" s="12"/>
      <c r="I30" s="12"/>
      <c r="J30" s="12"/>
      <c r="K30" s="229"/>
      <c r="L30"/>
    </row>
    <row r="31" spans="1:22" x14ac:dyDescent="0.25">
      <c r="K31" s="229"/>
      <c r="L31"/>
    </row>
    <row r="32" spans="1:22" x14ac:dyDescent="0.25">
      <c r="K32" s="229"/>
      <c r="L32" s="28"/>
    </row>
    <row r="33" spans="1:12" x14ac:dyDescent="0.25">
      <c r="K33" s="229"/>
      <c r="L33" s="28"/>
    </row>
    <row r="34" spans="1:12" x14ac:dyDescent="0.25">
      <c r="K34" s="229"/>
      <c r="L34" s="28"/>
    </row>
    <row r="35" spans="1:12" s="28" customFormat="1" ht="15" customHeight="1" x14ac:dyDescent="0.25">
      <c r="A35" s="12"/>
      <c r="B35" s="12"/>
      <c r="C35" s="12"/>
      <c r="D35" s="12"/>
      <c r="E35" s="12"/>
      <c r="F35" s="12"/>
      <c r="G35" s="12"/>
      <c r="H35" s="12"/>
      <c r="I35" s="12"/>
      <c r="J35" s="12"/>
      <c r="K35" s="229"/>
    </row>
    <row r="36" spans="1:12" s="28" customFormat="1" x14ac:dyDescent="0.25">
      <c r="A36" s="725" t="s">
        <v>23</v>
      </c>
      <c r="B36" s="726"/>
      <c r="C36" s="340" t="s">
        <v>2</v>
      </c>
      <c r="D36" s="340" t="s">
        <v>1</v>
      </c>
      <c r="E36" s="12"/>
      <c r="F36" s="12"/>
      <c r="G36" s="12"/>
      <c r="H36" s="12"/>
      <c r="I36" s="12"/>
      <c r="J36" s="12"/>
      <c r="K36" s="229"/>
    </row>
    <row r="37" spans="1:12" s="28" customFormat="1" x14ac:dyDescent="0.25">
      <c r="A37" s="727" t="s">
        <v>3</v>
      </c>
      <c r="B37" s="375" t="s">
        <v>73</v>
      </c>
      <c r="C37" s="335">
        <v>0.52502180549498478</v>
      </c>
      <c r="D37" s="336">
        <v>0.47497819450501527</v>
      </c>
      <c r="E37" s="12"/>
      <c r="F37" s="12"/>
      <c r="G37" s="12"/>
      <c r="H37" s="12"/>
      <c r="I37" s="12"/>
      <c r="J37" s="12"/>
      <c r="K37" s="229"/>
    </row>
    <row r="38" spans="1:12" s="28" customFormat="1" x14ac:dyDescent="0.25">
      <c r="A38" s="728"/>
      <c r="B38" s="376" t="s">
        <v>74</v>
      </c>
      <c r="C38" s="337">
        <v>0.56088330884644499</v>
      </c>
      <c r="D38" s="338">
        <v>0.43911669115355506</v>
      </c>
      <c r="E38" s="12"/>
      <c r="F38" s="12"/>
      <c r="G38" s="12"/>
      <c r="H38" s="12"/>
      <c r="I38" s="12"/>
      <c r="J38" s="12"/>
      <c r="K38" s="229"/>
    </row>
    <row r="39" spans="1:12" s="28" customFormat="1" x14ac:dyDescent="0.25">
      <c r="A39" s="729" t="s">
        <v>5</v>
      </c>
      <c r="B39" s="375" t="s">
        <v>73</v>
      </c>
      <c r="C39" s="335">
        <v>0.57874790898728368</v>
      </c>
      <c r="D39" s="336">
        <v>0.42125209101271632</v>
      </c>
      <c r="E39" s="12"/>
      <c r="F39" s="12"/>
      <c r="G39" s="12"/>
      <c r="H39" s="12"/>
      <c r="I39" s="12"/>
      <c r="J39" s="12"/>
      <c r="K39" s="229"/>
    </row>
    <row r="40" spans="1:12" s="28" customFormat="1" x14ac:dyDescent="0.25">
      <c r="A40" s="730"/>
      <c r="B40" s="376" t="s">
        <v>74</v>
      </c>
      <c r="C40" s="337">
        <v>0.57299927392054617</v>
      </c>
      <c r="D40" s="338">
        <v>0.42700072607945383</v>
      </c>
      <c r="E40" s="12"/>
      <c r="F40" s="12"/>
      <c r="G40" s="12"/>
      <c r="H40" s="12"/>
      <c r="I40" s="12"/>
      <c r="J40" s="12"/>
      <c r="K40" s="229"/>
    </row>
    <row r="41" spans="1:12" s="28" customFormat="1" x14ac:dyDescent="0.25">
      <c r="A41" s="727" t="s">
        <v>4</v>
      </c>
      <c r="B41" s="375" t="s">
        <v>73</v>
      </c>
      <c r="C41" s="335">
        <v>0.57290108063175393</v>
      </c>
      <c r="D41" s="336">
        <v>0.42709891936824607</v>
      </c>
      <c r="E41" s="12"/>
      <c r="F41" s="12"/>
      <c r="G41" s="12"/>
      <c r="H41" s="12"/>
      <c r="I41" s="12"/>
      <c r="J41" s="12"/>
      <c r="K41" s="229"/>
      <c r="L41"/>
    </row>
    <row r="42" spans="1:12" s="28" customFormat="1" x14ac:dyDescent="0.25">
      <c r="A42" s="728"/>
      <c r="B42" s="376" t="s">
        <v>74</v>
      </c>
      <c r="C42" s="337">
        <v>0.55613533075239863</v>
      </c>
      <c r="D42" s="338">
        <v>0.44386466924760143</v>
      </c>
      <c r="E42" s="12"/>
      <c r="F42" s="12"/>
      <c r="G42" s="12"/>
      <c r="H42" s="12"/>
      <c r="I42" s="12"/>
      <c r="J42" s="12"/>
      <c r="K42" s="229"/>
      <c r="L42"/>
    </row>
    <row r="43" spans="1:12" s="28" customFormat="1" x14ac:dyDescent="0.25">
      <c r="A43" s="723" t="s">
        <v>229</v>
      </c>
      <c r="B43" s="379" t="s">
        <v>73</v>
      </c>
      <c r="C43" s="336">
        <v>0.43878913785428103</v>
      </c>
      <c r="D43" s="336">
        <v>0.56121086214571891</v>
      </c>
      <c r="E43" s="12"/>
      <c r="F43" s="12"/>
      <c r="G43" s="12"/>
      <c r="H43" s="12"/>
      <c r="I43" s="12"/>
      <c r="J43" s="12"/>
      <c r="K43"/>
      <c r="L43"/>
    </row>
    <row r="44" spans="1:12" x14ac:dyDescent="0.25">
      <c r="A44" s="724"/>
      <c r="B44" s="380" t="s">
        <v>74</v>
      </c>
      <c r="C44" s="339">
        <v>0.53145336225596529</v>
      </c>
      <c r="D44" s="339">
        <v>0.46854663774403471</v>
      </c>
      <c r="K44"/>
      <c r="L44"/>
    </row>
    <row r="45" spans="1:12" x14ac:dyDescent="0.25">
      <c r="K45"/>
      <c r="L45"/>
    </row>
    <row r="46" spans="1:12" x14ac:dyDescent="0.25">
      <c r="A46" s="12" t="s">
        <v>284</v>
      </c>
      <c r="K46" s="402" t="s">
        <v>31</v>
      </c>
      <c r="L46"/>
    </row>
    <row r="47" spans="1:12" x14ac:dyDescent="0.25">
      <c r="K47"/>
      <c r="L47"/>
    </row>
    <row r="48" spans="1:12" x14ac:dyDescent="0.25">
      <c r="K48"/>
      <c r="L48"/>
    </row>
    <row r="49" spans="1:12" x14ac:dyDescent="0.25">
      <c r="K49"/>
      <c r="L49"/>
    </row>
    <row r="50" spans="1:12" x14ac:dyDescent="0.25">
      <c r="K50"/>
      <c r="L50"/>
    </row>
    <row r="51" spans="1:12" x14ac:dyDescent="0.25">
      <c r="K51"/>
      <c r="L51"/>
    </row>
    <row r="52" spans="1:12" x14ac:dyDescent="0.25">
      <c r="K52"/>
      <c r="L52"/>
    </row>
    <row r="53" spans="1:12" x14ac:dyDescent="0.25">
      <c r="K53"/>
      <c r="L53"/>
    </row>
    <row r="54" spans="1:12" x14ac:dyDescent="0.25">
      <c r="A54" s="378"/>
      <c r="K54"/>
      <c r="L54"/>
    </row>
    <row r="55" spans="1:12" x14ac:dyDescent="0.25">
      <c r="K55"/>
      <c r="L55"/>
    </row>
  </sheetData>
  <mergeCells count="20">
    <mergeCell ref="L10:M10"/>
    <mergeCell ref="F10:G10"/>
    <mergeCell ref="J10:K10"/>
    <mergeCell ref="H10:I10"/>
    <mergeCell ref="A1:I1"/>
    <mergeCell ref="A2:I2"/>
    <mergeCell ref="A3:I3"/>
    <mergeCell ref="A4:I8"/>
    <mergeCell ref="D10:E10"/>
    <mergeCell ref="A16:A17"/>
    <mergeCell ref="A43:A44"/>
    <mergeCell ref="A36:B36"/>
    <mergeCell ref="A37:A38"/>
    <mergeCell ref="A41:A42"/>
    <mergeCell ref="A39:A40"/>
    <mergeCell ref="A12:A13"/>
    <mergeCell ref="A14:A15"/>
    <mergeCell ref="A10:A11"/>
    <mergeCell ref="B10:B11"/>
    <mergeCell ref="C10:C11"/>
  </mergeCells>
  <hyperlinks>
    <hyperlink ref="K46" location="Contents!A1" display="Back to Contents"/>
    <hyperlink ref="N8" location="Contents!A1" display="Back to Contents"/>
  </hyperlinks>
  <pageMargins left="0.25" right="0.25" top="0.75" bottom="0.75" header="0.3" footer="0.3"/>
  <pageSetup scale="71" orientation="portrait"/>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7"/>
  <sheetViews>
    <sheetView workbookViewId="0">
      <selection activeCell="B1" sqref="B1:H1"/>
    </sheetView>
  </sheetViews>
  <sheetFormatPr defaultColWidth="8.85546875" defaultRowHeight="15" x14ac:dyDescent="0.25"/>
  <cols>
    <col min="1" max="1" width="4.42578125" style="229" customWidth="1"/>
    <col min="2" max="2" width="38.28515625" style="12" customWidth="1"/>
    <col min="3" max="3" width="12.85546875" style="12" customWidth="1"/>
    <col min="4" max="4" width="14.28515625" style="12" customWidth="1"/>
    <col min="5" max="5" width="15.42578125" style="12" customWidth="1"/>
    <col min="6" max="6" width="13.28515625" style="12" customWidth="1"/>
    <col min="7" max="7" width="14.140625" style="12" customWidth="1"/>
    <col min="8" max="8" width="14.7109375" style="12" customWidth="1"/>
    <col min="9" max="9" width="14" style="12" customWidth="1"/>
    <col min="10" max="10" width="14.7109375" style="25" customWidth="1"/>
    <col min="11" max="12" width="14" customWidth="1"/>
    <col min="13" max="13" width="9.140625" customWidth="1"/>
    <col min="14" max="14" width="10.42578125" bestFit="1" customWidth="1"/>
    <col min="18" max="19" width="10.42578125" bestFit="1" customWidth="1"/>
    <col min="20" max="21" width="9.42578125" bestFit="1" customWidth="1"/>
    <col min="22" max="22" width="11.42578125" bestFit="1" customWidth="1"/>
  </cols>
  <sheetData>
    <row r="1" spans="2:23" ht="15" customHeight="1" x14ac:dyDescent="0.25">
      <c r="B1" s="736" t="s">
        <v>23</v>
      </c>
      <c r="C1" s="737"/>
      <c r="D1" s="737"/>
      <c r="E1" s="737"/>
      <c r="F1" s="737"/>
      <c r="G1" s="737"/>
      <c r="H1" s="738"/>
      <c r="J1" s="15"/>
      <c r="K1" s="8"/>
      <c r="L1" s="8"/>
      <c r="M1" s="8"/>
    </row>
    <row r="2" spans="2:23" ht="15" customHeight="1" x14ac:dyDescent="0.25">
      <c r="B2" s="733"/>
      <c r="C2" s="734"/>
      <c r="D2" s="734"/>
      <c r="E2" s="734"/>
      <c r="F2" s="734"/>
      <c r="G2" s="734"/>
      <c r="H2" s="735"/>
      <c r="I2" s="100"/>
      <c r="J2" s="100"/>
      <c r="K2" s="9"/>
      <c r="L2" s="9"/>
      <c r="M2" s="9"/>
    </row>
    <row r="3" spans="2:23" s="11" customFormat="1" ht="15" customHeight="1" x14ac:dyDescent="0.25">
      <c r="B3" s="736" t="s">
        <v>307</v>
      </c>
      <c r="C3" s="737"/>
      <c r="D3" s="737"/>
      <c r="E3" s="737"/>
      <c r="F3" s="737"/>
      <c r="G3" s="737"/>
      <c r="H3" s="738"/>
      <c r="I3" s="251"/>
      <c r="J3" s="100"/>
      <c r="K3" s="9"/>
      <c r="L3" s="9"/>
      <c r="M3" s="9"/>
    </row>
    <row r="4" spans="2:23" s="11" customFormat="1" ht="15" customHeight="1" x14ac:dyDescent="0.25">
      <c r="B4" s="648" t="s">
        <v>407</v>
      </c>
      <c r="C4" s="648"/>
      <c r="D4" s="648"/>
      <c r="E4" s="648"/>
      <c r="F4" s="648"/>
      <c r="G4" s="648"/>
      <c r="H4" s="648"/>
      <c r="I4" s="250"/>
      <c r="J4" s="100"/>
      <c r="K4" s="9"/>
      <c r="L4" s="9"/>
      <c r="M4" s="9"/>
    </row>
    <row r="5" spans="2:23" s="11" customFormat="1" ht="15" customHeight="1" x14ac:dyDescent="0.25">
      <c r="B5" s="648"/>
      <c r="C5" s="648"/>
      <c r="D5" s="648"/>
      <c r="E5" s="648"/>
      <c r="F5" s="648"/>
      <c r="G5" s="648"/>
      <c r="H5" s="648"/>
      <c r="I5" s="250"/>
      <c r="J5" s="100"/>
      <c r="K5" s="9"/>
      <c r="L5" s="9"/>
      <c r="M5" s="9"/>
    </row>
    <row r="6" spans="2:23" s="11" customFormat="1" ht="15" customHeight="1" x14ac:dyDescent="0.25">
      <c r="B6" s="648"/>
      <c r="C6" s="648"/>
      <c r="D6" s="648"/>
      <c r="E6" s="648"/>
      <c r="F6" s="648"/>
      <c r="G6" s="648"/>
      <c r="H6" s="648"/>
      <c r="I6" s="250"/>
      <c r="J6" s="100"/>
      <c r="K6" s="9"/>
      <c r="L6" s="9"/>
      <c r="M6" s="9"/>
    </row>
    <row r="7" spans="2:23" s="11" customFormat="1" ht="15" customHeight="1" x14ac:dyDescent="0.25">
      <c r="B7" s="648"/>
      <c r="C7" s="648"/>
      <c r="D7" s="648"/>
      <c r="E7" s="648"/>
      <c r="F7" s="648"/>
      <c r="G7" s="648"/>
      <c r="H7" s="648"/>
      <c r="I7" s="250"/>
      <c r="J7" s="100"/>
      <c r="K7" s="9"/>
      <c r="L7" s="9"/>
      <c r="M7" s="9"/>
    </row>
    <row r="8" spans="2:23" s="11" customFormat="1" ht="15" customHeight="1" x14ac:dyDescent="0.25">
      <c r="B8" s="648"/>
      <c r="C8" s="648"/>
      <c r="D8" s="648"/>
      <c r="E8" s="648"/>
      <c r="F8" s="648"/>
      <c r="G8" s="648"/>
      <c r="H8" s="648"/>
      <c r="I8" s="250"/>
      <c r="J8" s="100"/>
      <c r="K8" s="9"/>
      <c r="L8" s="9"/>
      <c r="M8" s="9"/>
    </row>
    <row r="9" spans="2:23" s="11" customFormat="1" ht="15" customHeight="1" x14ac:dyDescent="0.25">
      <c r="B9" s="252"/>
      <c r="C9" s="252"/>
      <c r="D9" s="252"/>
      <c r="E9" s="252"/>
      <c r="F9" s="252"/>
      <c r="G9" s="252"/>
      <c r="H9" s="217"/>
      <c r="I9" s="100"/>
      <c r="J9" s="100"/>
      <c r="K9" s="9"/>
      <c r="L9" s="9"/>
      <c r="M9" s="9"/>
    </row>
    <row r="10" spans="2:23" x14ac:dyDescent="0.25">
      <c r="B10" s="29" t="s">
        <v>403</v>
      </c>
    </row>
    <row r="11" spans="2:23" x14ac:dyDescent="0.25">
      <c r="B11" s="26" t="s">
        <v>80</v>
      </c>
      <c r="C11" s="253"/>
      <c r="E11" s="27" t="s">
        <v>81</v>
      </c>
      <c r="F11" s="254"/>
      <c r="G11" s="255"/>
      <c r="K11" s="28"/>
      <c r="L11" s="28"/>
      <c r="M11" s="28"/>
      <c r="N11" s="54"/>
      <c r="P11" s="28"/>
      <c r="Q11" s="28"/>
      <c r="R11" s="54"/>
      <c r="T11" s="53"/>
      <c r="U11" s="53"/>
      <c r="V11" s="53"/>
      <c r="W11" s="53"/>
    </row>
    <row r="12" spans="2:23" ht="25.5" x14ac:dyDescent="0.25">
      <c r="B12" s="41" t="s">
        <v>77</v>
      </c>
      <c r="C12" s="42"/>
      <c r="E12" s="24" t="s">
        <v>75</v>
      </c>
      <c r="F12" s="84" t="s">
        <v>19</v>
      </c>
      <c r="G12" s="69" t="s">
        <v>254</v>
      </c>
      <c r="H12" s="143"/>
      <c r="K12" s="28"/>
      <c r="L12" s="28"/>
      <c r="M12" s="28"/>
      <c r="N12" s="54"/>
      <c r="P12" s="28"/>
      <c r="Q12" s="28"/>
      <c r="R12" s="54"/>
      <c r="T12" s="53"/>
      <c r="U12" s="53"/>
      <c r="V12" s="53"/>
      <c r="W12" s="53"/>
    </row>
    <row r="13" spans="2:23" x14ac:dyDescent="0.25">
      <c r="B13" s="283" t="s">
        <v>20</v>
      </c>
      <c r="C13" s="42"/>
      <c r="E13" s="47" t="s">
        <v>84</v>
      </c>
      <c r="F13" s="146">
        <v>27285</v>
      </c>
      <c r="G13" s="395">
        <v>2714</v>
      </c>
      <c r="H13" s="143"/>
      <c r="K13" s="28"/>
      <c r="L13" s="28"/>
      <c r="M13" s="28"/>
      <c r="N13" s="54"/>
      <c r="P13" s="28"/>
      <c r="Q13" s="28"/>
      <c r="R13" s="54"/>
      <c r="T13" s="53"/>
      <c r="U13" s="53"/>
      <c r="V13" s="53"/>
      <c r="W13" s="53"/>
    </row>
    <row r="14" spans="2:23" x14ac:dyDescent="0.25">
      <c r="B14" s="154" t="s">
        <v>49</v>
      </c>
      <c r="C14" s="256">
        <v>31215</v>
      </c>
      <c r="E14" s="48" t="s">
        <v>21</v>
      </c>
      <c r="F14" s="146">
        <v>5325</v>
      </c>
      <c r="G14" s="395">
        <v>991</v>
      </c>
      <c r="K14" s="28"/>
      <c r="L14" s="28"/>
      <c r="M14" s="28"/>
      <c r="N14" s="54"/>
      <c r="P14" s="28"/>
      <c r="Q14" s="28"/>
      <c r="R14" s="54"/>
      <c r="T14" s="53"/>
      <c r="U14" s="53"/>
      <c r="V14" s="53"/>
      <c r="W14" s="53"/>
    </row>
    <row r="15" spans="2:23" x14ac:dyDescent="0.25">
      <c r="B15" s="154" t="s">
        <v>156</v>
      </c>
      <c r="C15" s="256">
        <v>18492</v>
      </c>
      <c r="E15" s="48" t="s">
        <v>24</v>
      </c>
      <c r="F15" s="146">
        <v>3807</v>
      </c>
      <c r="G15" s="395">
        <v>505</v>
      </c>
      <c r="K15" s="28"/>
      <c r="L15" s="28"/>
      <c r="M15" s="28"/>
      <c r="N15" s="54"/>
      <c r="P15" s="28"/>
      <c r="Q15" s="28"/>
      <c r="R15" s="54"/>
      <c r="T15" s="53"/>
      <c r="U15" s="53"/>
      <c r="V15" s="53"/>
      <c r="W15" s="53"/>
    </row>
    <row r="16" spans="2:23" x14ac:dyDescent="0.25">
      <c r="B16" s="154" t="s">
        <v>45</v>
      </c>
      <c r="C16" s="256">
        <v>15886</v>
      </c>
      <c r="E16" s="48" t="s">
        <v>0</v>
      </c>
      <c r="F16" s="146">
        <v>3430</v>
      </c>
      <c r="G16" s="395">
        <v>1349</v>
      </c>
      <c r="K16" s="28"/>
      <c r="L16" s="28"/>
      <c r="M16" s="28"/>
      <c r="N16" s="54"/>
      <c r="P16" s="28"/>
      <c r="Q16" s="28"/>
      <c r="R16" s="54"/>
      <c r="T16" s="53"/>
      <c r="U16" s="53"/>
      <c r="V16" s="53"/>
      <c r="W16" s="53"/>
    </row>
    <row r="17" spans="1:25" x14ac:dyDescent="0.25">
      <c r="B17" s="154" t="s">
        <v>47</v>
      </c>
      <c r="C17" s="256">
        <v>10950</v>
      </c>
      <c r="E17" s="47" t="s">
        <v>85</v>
      </c>
      <c r="F17" s="146">
        <v>2073</v>
      </c>
      <c r="G17" s="395"/>
      <c r="K17" s="28"/>
      <c r="L17" s="28"/>
      <c r="M17" s="28"/>
      <c r="N17" s="54"/>
      <c r="P17" s="28"/>
      <c r="Q17" s="28"/>
      <c r="R17" s="54"/>
    </row>
    <row r="18" spans="1:25" x14ac:dyDescent="0.25">
      <c r="B18" s="154" t="s">
        <v>157</v>
      </c>
      <c r="C18" s="256">
        <v>11369</v>
      </c>
      <c r="E18" s="48" t="s">
        <v>26</v>
      </c>
      <c r="F18" s="146">
        <v>1134</v>
      </c>
      <c r="G18" s="395"/>
      <c r="K18" s="28"/>
      <c r="L18" s="28"/>
      <c r="M18" s="28"/>
      <c r="N18" s="54"/>
      <c r="P18" s="28"/>
      <c r="Q18" s="28"/>
      <c r="R18" s="54"/>
    </row>
    <row r="19" spans="1:25" x14ac:dyDescent="0.25">
      <c r="B19" s="154" t="s">
        <v>48</v>
      </c>
      <c r="C19" s="256">
        <v>9645</v>
      </c>
      <c r="E19" s="48" t="s">
        <v>28</v>
      </c>
      <c r="F19" s="146">
        <v>569</v>
      </c>
      <c r="G19" s="395"/>
      <c r="K19" s="28"/>
      <c r="L19" s="28"/>
      <c r="M19" s="28"/>
      <c r="N19" s="54"/>
      <c r="P19" s="28"/>
      <c r="Q19" s="28"/>
      <c r="R19" s="54"/>
    </row>
    <row r="20" spans="1:25" x14ac:dyDescent="0.25">
      <c r="B20" s="154" t="s">
        <v>155</v>
      </c>
      <c r="C20" s="256">
        <v>9041</v>
      </c>
      <c r="E20" s="48" t="s">
        <v>22</v>
      </c>
      <c r="F20" s="146">
        <v>475</v>
      </c>
      <c r="G20" s="395">
        <v>894</v>
      </c>
      <c r="K20" s="28"/>
      <c r="L20" s="28"/>
      <c r="M20" s="28"/>
      <c r="N20" s="54"/>
    </row>
    <row r="21" spans="1:25" x14ac:dyDescent="0.25">
      <c r="B21" s="154" t="s">
        <v>50</v>
      </c>
      <c r="C21" s="256">
        <v>6568</v>
      </c>
      <c r="E21" s="48" t="s">
        <v>27</v>
      </c>
      <c r="F21" s="146">
        <v>452</v>
      </c>
      <c r="G21" s="395">
        <v>221</v>
      </c>
      <c r="K21" s="28"/>
      <c r="L21" s="28"/>
      <c r="M21" s="28"/>
      <c r="N21" s="54"/>
      <c r="O21" s="28"/>
      <c r="P21" s="28"/>
      <c r="Q21" s="28"/>
      <c r="R21" s="28"/>
      <c r="S21" s="28"/>
      <c r="T21" s="28"/>
      <c r="U21" s="28"/>
      <c r="V21" s="28"/>
      <c r="W21" s="28"/>
      <c r="X21" s="28"/>
      <c r="Y21" s="28"/>
    </row>
    <row r="22" spans="1:25" x14ac:dyDescent="0.25">
      <c r="B22" s="154" t="s">
        <v>52</v>
      </c>
      <c r="C22" s="256">
        <v>4900</v>
      </c>
      <c r="E22" s="474" t="s">
        <v>76</v>
      </c>
      <c r="F22" s="475">
        <f>SUM(F13:F21)</f>
        <v>44550</v>
      </c>
      <c r="G22" s="476">
        <f>SUM(G13:G21)</f>
        <v>6674</v>
      </c>
      <c r="H22" s="396"/>
      <c r="K22" s="53"/>
      <c r="L22" s="28"/>
      <c r="M22" s="28"/>
      <c r="N22" s="54"/>
      <c r="O22" s="28"/>
      <c r="P22" s="28"/>
      <c r="Q22" s="28"/>
      <c r="R22" s="28"/>
      <c r="S22" s="28"/>
      <c r="T22" s="28"/>
      <c r="U22" s="28"/>
      <c r="V22" s="28"/>
      <c r="W22" s="28"/>
      <c r="X22" s="28"/>
      <c r="Y22" s="28"/>
    </row>
    <row r="23" spans="1:25" x14ac:dyDescent="0.25">
      <c r="B23" s="154" t="s">
        <v>51</v>
      </c>
      <c r="C23" s="256">
        <v>6163</v>
      </c>
      <c r="E23" s="205"/>
      <c r="F23" s="205"/>
      <c r="G23" s="205"/>
      <c r="H23" s="205"/>
      <c r="K23" s="28"/>
      <c r="L23" s="28"/>
      <c r="M23" s="28"/>
      <c r="N23" s="54"/>
    </row>
    <row r="24" spans="1:25" x14ac:dyDescent="0.25">
      <c r="B24" s="154" t="s">
        <v>46</v>
      </c>
      <c r="C24" s="256">
        <v>4285</v>
      </c>
      <c r="E24" s="143"/>
      <c r="F24" s="143"/>
      <c r="G24" s="143"/>
      <c r="H24" s="143"/>
      <c r="K24" s="28"/>
      <c r="L24" s="28"/>
      <c r="M24" s="28"/>
      <c r="N24" s="28"/>
    </row>
    <row r="25" spans="1:25" x14ac:dyDescent="0.25">
      <c r="B25" s="154" t="s">
        <v>83</v>
      </c>
      <c r="C25" s="256">
        <v>3721</v>
      </c>
      <c r="K25" s="28"/>
      <c r="L25" s="28"/>
      <c r="M25" s="28"/>
      <c r="N25" s="54"/>
      <c r="P25" s="54"/>
      <c r="Q25" s="54"/>
      <c r="R25" s="54"/>
      <c r="S25" s="54"/>
      <c r="T25" s="54"/>
      <c r="U25" s="54"/>
      <c r="V25" s="54"/>
    </row>
    <row r="26" spans="1:25" x14ac:dyDescent="0.25">
      <c r="B26" s="154" t="s">
        <v>44</v>
      </c>
      <c r="C26" s="256">
        <v>3791</v>
      </c>
      <c r="K26" s="28"/>
      <c r="L26" s="28"/>
      <c r="M26" s="28"/>
      <c r="N26" s="54"/>
      <c r="P26" s="54"/>
      <c r="Q26" s="54"/>
      <c r="R26" s="55"/>
      <c r="S26" s="54"/>
      <c r="T26" s="54"/>
      <c r="U26" s="54"/>
      <c r="V26" s="54"/>
    </row>
    <row r="27" spans="1:25" s="28" customFormat="1" x14ac:dyDescent="0.25">
      <c r="A27" s="229"/>
      <c r="B27" s="284" t="s">
        <v>255</v>
      </c>
      <c r="C27" s="257">
        <f>SUM(C14:C26)</f>
        <v>136026</v>
      </c>
      <c r="D27" s="12"/>
      <c r="E27" s="12"/>
      <c r="F27" s="12"/>
      <c r="G27" s="12"/>
      <c r="H27" s="12"/>
      <c r="I27" s="12"/>
      <c r="J27" s="25"/>
      <c r="N27" s="54"/>
      <c r="P27" s="54"/>
      <c r="Q27" s="54"/>
      <c r="R27" s="55"/>
      <c r="S27" s="54"/>
      <c r="T27" s="54"/>
      <c r="U27" s="54"/>
      <c r="V27" s="54"/>
    </row>
    <row r="28" spans="1:25" x14ac:dyDescent="0.25">
      <c r="B28" s="68"/>
      <c r="C28" s="42"/>
      <c r="I28" s="258"/>
      <c r="J28" s="259"/>
      <c r="K28" s="55"/>
      <c r="L28" s="54"/>
      <c r="M28" s="54"/>
      <c r="N28" s="54"/>
      <c r="O28" s="54"/>
    </row>
    <row r="29" spans="1:25" x14ac:dyDescent="0.25">
      <c r="B29" s="283" t="s">
        <v>25</v>
      </c>
      <c r="C29" s="42"/>
      <c r="I29" s="258"/>
      <c r="J29" s="259"/>
      <c r="K29" s="55"/>
      <c r="L29" s="54"/>
      <c r="M29" s="54"/>
      <c r="N29" s="54"/>
      <c r="O29" s="54"/>
    </row>
    <row r="30" spans="1:25" x14ac:dyDescent="0.25">
      <c r="B30" s="154" t="s">
        <v>213</v>
      </c>
      <c r="C30" s="256">
        <v>26285</v>
      </c>
      <c r="I30" s="258"/>
      <c r="J30" s="259"/>
      <c r="K30" s="55"/>
      <c r="L30" s="54"/>
      <c r="M30" s="54"/>
      <c r="N30" s="54"/>
      <c r="O30" s="54"/>
    </row>
    <row r="31" spans="1:25" x14ac:dyDescent="0.25">
      <c r="B31" s="154" t="s">
        <v>60</v>
      </c>
      <c r="C31" s="256">
        <v>20898</v>
      </c>
    </row>
    <row r="32" spans="1:25" x14ac:dyDescent="0.25">
      <c r="B32" s="154" t="s">
        <v>55</v>
      </c>
      <c r="C32" s="256">
        <v>7524</v>
      </c>
    </row>
    <row r="33" spans="1:14" x14ac:dyDescent="0.25">
      <c r="B33" s="154" t="s">
        <v>54</v>
      </c>
      <c r="C33" s="256">
        <v>7264</v>
      </c>
      <c r="I33" s="258"/>
    </row>
    <row r="34" spans="1:14" x14ac:dyDescent="0.25">
      <c r="B34" s="154" t="s">
        <v>56</v>
      </c>
      <c r="C34" s="256">
        <v>6318</v>
      </c>
    </row>
    <row r="35" spans="1:14" x14ac:dyDescent="0.25">
      <c r="B35" s="154" t="s">
        <v>57</v>
      </c>
      <c r="C35" s="256">
        <v>6117</v>
      </c>
    </row>
    <row r="36" spans="1:14" x14ac:dyDescent="0.25">
      <c r="B36" s="154" t="s">
        <v>58</v>
      </c>
      <c r="C36" s="256">
        <v>1486</v>
      </c>
      <c r="H36" s="260"/>
      <c r="K36" s="53"/>
      <c r="L36" s="53"/>
      <c r="M36" s="53"/>
      <c r="N36" s="53"/>
    </row>
    <row r="37" spans="1:14" x14ac:dyDescent="0.25">
      <c r="B37" s="154" t="s">
        <v>53</v>
      </c>
      <c r="C37" s="256">
        <v>949</v>
      </c>
      <c r="K37" s="53"/>
      <c r="L37" s="53"/>
      <c r="M37" s="53"/>
      <c r="N37" s="53"/>
    </row>
    <row r="38" spans="1:14" s="28" customFormat="1" x14ac:dyDescent="0.25">
      <c r="A38" s="229"/>
      <c r="B38" s="284" t="s">
        <v>256</v>
      </c>
      <c r="C38" s="257">
        <f>SUM(C30:C37)</f>
        <v>76841</v>
      </c>
      <c r="D38" s="12"/>
      <c r="E38" s="12"/>
      <c r="F38" s="12"/>
      <c r="G38" s="12"/>
      <c r="H38" s="12"/>
      <c r="I38" s="12"/>
      <c r="J38" s="25"/>
      <c r="K38" s="53"/>
      <c r="L38" s="53"/>
      <c r="M38" s="53"/>
      <c r="N38" s="53"/>
    </row>
    <row r="39" spans="1:14" x14ac:dyDescent="0.25">
      <c r="B39" s="43"/>
      <c r="C39" s="42"/>
      <c r="K39" s="53"/>
      <c r="L39" s="70"/>
      <c r="M39" s="53"/>
      <c r="N39" s="53"/>
    </row>
    <row r="40" spans="1:14" x14ac:dyDescent="0.25">
      <c r="B40" s="283" t="s">
        <v>29</v>
      </c>
      <c r="C40" s="42"/>
      <c r="E40" s="143"/>
      <c r="K40" s="53"/>
      <c r="L40" s="70"/>
      <c r="M40" s="53"/>
      <c r="N40" s="53"/>
    </row>
    <row r="41" spans="1:14" x14ac:dyDescent="0.25">
      <c r="B41" s="154" t="s">
        <v>66</v>
      </c>
      <c r="C41" s="256">
        <v>6002</v>
      </c>
      <c r="M41" s="53"/>
      <c r="N41" s="53"/>
    </row>
    <row r="42" spans="1:14" x14ac:dyDescent="0.25">
      <c r="B42" s="154" t="s">
        <v>63</v>
      </c>
      <c r="C42" s="256">
        <v>2485</v>
      </c>
    </row>
    <row r="43" spans="1:14" x14ac:dyDescent="0.25">
      <c r="B43" s="154" t="s">
        <v>61</v>
      </c>
      <c r="C43" s="256">
        <v>1867</v>
      </c>
    </row>
    <row r="44" spans="1:14" x14ac:dyDescent="0.25">
      <c r="B44" s="154" t="s">
        <v>62</v>
      </c>
      <c r="C44" s="256">
        <v>822</v>
      </c>
    </row>
    <row r="45" spans="1:14" x14ac:dyDescent="0.25">
      <c r="B45" s="154" t="s">
        <v>64</v>
      </c>
      <c r="C45" s="256">
        <v>824</v>
      </c>
    </row>
    <row r="46" spans="1:14" x14ac:dyDescent="0.25">
      <c r="B46" s="154" t="s">
        <v>65</v>
      </c>
      <c r="C46" s="256">
        <v>511</v>
      </c>
    </row>
    <row r="47" spans="1:14" s="28" customFormat="1" x14ac:dyDescent="0.25">
      <c r="A47" s="229"/>
      <c r="B47" s="284" t="s">
        <v>257</v>
      </c>
      <c r="C47" s="257">
        <f>SUM(C41:C46)</f>
        <v>12511</v>
      </c>
      <c r="D47" s="12"/>
      <c r="E47" s="12"/>
      <c r="F47" s="12"/>
      <c r="G47" s="12"/>
      <c r="H47" s="12"/>
      <c r="I47" s="12"/>
      <c r="J47" s="25"/>
    </row>
    <row r="48" spans="1:14" x14ac:dyDescent="0.25">
      <c r="B48" s="44"/>
      <c r="C48" s="10"/>
      <c r="E48" s="396"/>
    </row>
    <row r="49" spans="2:8" x14ac:dyDescent="0.25">
      <c r="B49" s="45" t="s">
        <v>78</v>
      </c>
      <c r="C49" s="46">
        <f>C27+C38+C47</f>
        <v>225378</v>
      </c>
    </row>
    <row r="52" spans="2:8" x14ac:dyDescent="0.25">
      <c r="C52" s="592" t="s">
        <v>219</v>
      </c>
      <c r="D52" s="592"/>
      <c r="E52" s="592"/>
      <c r="F52" s="592" t="s">
        <v>282</v>
      </c>
      <c r="G52" s="592"/>
    </row>
    <row r="53" spans="2:8" x14ac:dyDescent="0.25">
      <c r="B53" s="138"/>
      <c r="C53" s="93" t="s">
        <v>258</v>
      </c>
      <c r="D53" s="93" t="s">
        <v>259</v>
      </c>
      <c r="E53" s="93" t="s">
        <v>15</v>
      </c>
      <c r="F53" s="93" t="s">
        <v>258</v>
      </c>
      <c r="G53" s="93" t="s">
        <v>259</v>
      </c>
    </row>
    <row r="54" spans="2:8" x14ac:dyDescent="0.25">
      <c r="B54" s="144" t="s">
        <v>281</v>
      </c>
      <c r="C54" s="147">
        <f>C38</f>
        <v>76841</v>
      </c>
      <c r="D54" s="147">
        <v>39658</v>
      </c>
      <c r="E54" s="261">
        <f>SUM(C54:D54)</f>
        <v>116499</v>
      </c>
      <c r="F54" s="187">
        <f>C54/E54</f>
        <v>0.65958506081597268</v>
      </c>
      <c r="G54" s="187">
        <f>D54/E54</f>
        <v>0.34041493918402732</v>
      </c>
      <c r="H54" s="128"/>
    </row>
    <row r="55" spans="2:8" x14ac:dyDescent="0.25">
      <c r="B55" s="144" t="s">
        <v>280</v>
      </c>
      <c r="C55" s="147">
        <f>C27</f>
        <v>136026</v>
      </c>
      <c r="D55" s="147">
        <v>4892</v>
      </c>
      <c r="E55" s="261">
        <f>SUM(C55:D55)</f>
        <v>140918</v>
      </c>
      <c r="F55" s="187">
        <f>C55/E55</f>
        <v>0.96528477554322367</v>
      </c>
      <c r="G55" s="187">
        <f>D55/E55</f>
        <v>3.4715224456776279E-2</v>
      </c>
      <c r="H55" s="128"/>
    </row>
    <row r="56" spans="2:8" x14ac:dyDescent="0.25">
      <c r="B56" s="144" t="s">
        <v>254</v>
      </c>
      <c r="C56" s="147">
        <f>C47</f>
        <v>12511</v>
      </c>
      <c r="D56" s="147">
        <f>G22</f>
        <v>6674</v>
      </c>
      <c r="E56" s="261">
        <f>SUM(C56:D56)</f>
        <v>19185</v>
      </c>
      <c r="F56" s="187">
        <f>C56/E56</f>
        <v>0.65212405525149852</v>
      </c>
      <c r="G56" s="187">
        <f>D56/E56</f>
        <v>0.34787594474850142</v>
      </c>
      <c r="H56" s="128"/>
    </row>
    <row r="57" spans="2:8" x14ac:dyDescent="0.25">
      <c r="B57" s="144" t="s">
        <v>76</v>
      </c>
      <c r="C57" s="261">
        <f>SUM(C54:C56)</f>
        <v>225378</v>
      </c>
      <c r="D57" s="261">
        <f>SUM(D54:D56)</f>
        <v>51224</v>
      </c>
      <c r="E57" s="261">
        <f>SUM(C57:D57)</f>
        <v>276602</v>
      </c>
      <c r="F57" s="187">
        <f>C57/E57</f>
        <v>0.8148097266107982</v>
      </c>
      <c r="G57" s="187">
        <f>D57/E57</f>
        <v>0.18519027338920183</v>
      </c>
      <c r="H57" s="128"/>
    </row>
    <row r="58" spans="2:8" x14ac:dyDescent="0.25">
      <c r="C58" s="128"/>
      <c r="D58" s="128"/>
      <c r="E58" s="128"/>
    </row>
    <row r="59" spans="2:8" x14ac:dyDescent="0.25">
      <c r="E59" s="128"/>
    </row>
    <row r="67" spans="2:7" x14ac:dyDescent="0.25">
      <c r="E67" s="262"/>
    </row>
    <row r="77" spans="2:7" x14ac:dyDescent="0.25">
      <c r="B77" s="12" t="s">
        <v>30</v>
      </c>
      <c r="G77" s="14" t="s">
        <v>31</v>
      </c>
    </row>
  </sheetData>
  <mergeCells count="6">
    <mergeCell ref="B2:H2"/>
    <mergeCell ref="B3:H3"/>
    <mergeCell ref="B4:H8"/>
    <mergeCell ref="B1:H1"/>
    <mergeCell ref="C52:E52"/>
    <mergeCell ref="F52:G52"/>
  </mergeCells>
  <hyperlinks>
    <hyperlink ref="G77" location="Contents!A1" display="Back to Contents"/>
  </hyperlinks>
  <pageMargins left="0.25" right="0.25" top="0.75" bottom="0.75" header="0.3" footer="0.3"/>
  <pageSetup scale="60"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topLeftCell="A13" workbookViewId="0">
      <selection activeCell="A2" sqref="A2:H2"/>
    </sheetView>
  </sheetViews>
  <sheetFormatPr defaultColWidth="8.85546875" defaultRowHeight="15" x14ac:dyDescent="0.25"/>
  <cols>
    <col min="1" max="8" width="15.7109375" style="12" customWidth="1"/>
    <col min="9" max="9" width="14.7109375" style="12" customWidth="1"/>
    <col min="10" max="12" width="8.85546875" style="12"/>
  </cols>
  <sheetData>
    <row r="1" spans="1:12" ht="15" customHeight="1" x14ac:dyDescent="0.25">
      <c r="A1" s="549" t="s">
        <v>23</v>
      </c>
      <c r="B1" s="550"/>
      <c r="C1" s="550"/>
      <c r="D1" s="550"/>
      <c r="E1" s="550"/>
      <c r="F1" s="550"/>
      <c r="G1" s="550"/>
      <c r="H1" s="551"/>
      <c r="I1" s="15"/>
    </row>
    <row r="2" spans="1:12" ht="15" customHeight="1" x14ac:dyDescent="0.25">
      <c r="A2" s="552"/>
      <c r="B2" s="553"/>
      <c r="C2" s="553"/>
      <c r="D2" s="553"/>
      <c r="E2" s="553"/>
      <c r="F2" s="553"/>
      <c r="G2" s="553"/>
      <c r="H2" s="554"/>
      <c r="I2" s="100"/>
      <c r="J2" s="100"/>
      <c r="K2" s="100"/>
      <c r="L2" s="100"/>
    </row>
    <row r="3" spans="1:12" ht="15" customHeight="1" x14ac:dyDescent="0.25">
      <c r="A3" s="549" t="s">
        <v>309</v>
      </c>
      <c r="B3" s="550"/>
      <c r="C3" s="550"/>
      <c r="D3" s="550"/>
      <c r="E3" s="550"/>
      <c r="F3" s="550"/>
      <c r="G3" s="550"/>
      <c r="H3" s="551"/>
      <c r="I3" s="101"/>
    </row>
    <row r="4" spans="1:12" ht="15" customHeight="1" x14ac:dyDescent="0.25">
      <c r="A4" s="555" t="s">
        <v>374</v>
      </c>
      <c r="B4" s="556"/>
      <c r="C4" s="556"/>
      <c r="D4" s="556"/>
      <c r="E4" s="556"/>
      <c r="F4" s="556"/>
      <c r="G4" s="556"/>
      <c r="H4" s="557"/>
    </row>
    <row r="5" spans="1:12" s="28" customFormat="1" x14ac:dyDescent="0.25">
      <c r="A5" s="558"/>
      <c r="B5" s="559"/>
      <c r="C5" s="559"/>
      <c r="D5" s="559"/>
      <c r="E5" s="559"/>
      <c r="F5" s="559"/>
      <c r="G5" s="559"/>
      <c r="H5" s="560"/>
      <c r="I5" s="12"/>
      <c r="J5" s="12"/>
      <c r="K5" s="12"/>
      <c r="L5" s="12"/>
    </row>
    <row r="6" spans="1:12" s="28" customFormat="1" x14ac:dyDescent="0.25">
      <c r="A6" s="558"/>
      <c r="B6" s="559"/>
      <c r="C6" s="559"/>
      <c r="D6" s="559"/>
      <c r="E6" s="559"/>
      <c r="F6" s="559"/>
      <c r="G6" s="559"/>
      <c r="H6" s="560"/>
      <c r="I6" s="12"/>
      <c r="J6" s="12"/>
      <c r="K6" s="12"/>
      <c r="L6" s="12"/>
    </row>
    <row r="7" spans="1:12" s="28" customFormat="1" x14ac:dyDescent="0.25">
      <c r="A7" s="558"/>
      <c r="B7" s="559"/>
      <c r="C7" s="559"/>
      <c r="D7" s="559"/>
      <c r="E7" s="559"/>
      <c r="F7" s="559"/>
      <c r="G7" s="559"/>
      <c r="H7" s="560"/>
      <c r="I7" s="12"/>
      <c r="J7" s="12"/>
      <c r="K7" s="12"/>
      <c r="L7" s="12"/>
    </row>
    <row r="8" spans="1:12" s="28" customFormat="1" x14ac:dyDescent="0.25">
      <c r="A8" s="561"/>
      <c r="B8" s="562"/>
      <c r="C8" s="562"/>
      <c r="D8" s="562"/>
      <c r="E8" s="562"/>
      <c r="F8" s="562"/>
      <c r="G8" s="562"/>
      <c r="H8" s="563"/>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workbookViewId="0">
      <selection activeCell="G2" sqref="A2:G2"/>
    </sheetView>
  </sheetViews>
  <sheetFormatPr defaultColWidth="8.85546875" defaultRowHeight="15" customHeight="1" x14ac:dyDescent="0.25"/>
  <cols>
    <col min="1" max="1" width="49.85546875" customWidth="1"/>
    <col min="2" max="5" width="14.85546875" customWidth="1"/>
    <col min="6" max="6" width="13" customWidth="1"/>
    <col min="7" max="7" width="11.7109375" customWidth="1"/>
    <col min="8" max="8" width="5" customWidth="1"/>
  </cols>
  <sheetData>
    <row r="1" spans="1:13" ht="15" customHeight="1" x14ac:dyDescent="0.25">
      <c r="A1" s="574" t="s">
        <v>23</v>
      </c>
      <c r="B1" s="575"/>
      <c r="C1" s="575"/>
      <c r="D1" s="575"/>
      <c r="E1" s="575"/>
      <c r="F1" s="575"/>
      <c r="G1" s="576"/>
    </row>
    <row r="2" spans="1:13" ht="15" customHeight="1" x14ac:dyDescent="0.25">
      <c r="A2" s="539"/>
      <c r="B2" s="540"/>
      <c r="C2" s="540"/>
      <c r="D2" s="540"/>
      <c r="E2" s="540"/>
      <c r="F2" s="540"/>
      <c r="G2" s="541"/>
      <c r="H2" s="11"/>
    </row>
    <row r="3" spans="1:13" s="11" customFormat="1" ht="15" customHeight="1" x14ac:dyDescent="0.25">
      <c r="A3" s="549" t="s">
        <v>308</v>
      </c>
      <c r="B3" s="550"/>
      <c r="C3" s="550"/>
      <c r="D3" s="550"/>
      <c r="E3" s="550"/>
      <c r="F3" s="550"/>
      <c r="G3" s="551"/>
      <c r="H3" s="76"/>
      <c r="I3" s="9"/>
      <c r="J3" s="9"/>
      <c r="K3" s="9"/>
      <c r="L3" s="9"/>
    </row>
    <row r="4" spans="1:13" s="11" customFormat="1" ht="15" customHeight="1" x14ac:dyDescent="0.25">
      <c r="A4" s="577" t="s">
        <v>381</v>
      </c>
      <c r="B4" s="578"/>
      <c r="C4" s="578"/>
      <c r="D4" s="578"/>
      <c r="E4" s="578"/>
      <c r="F4" s="578"/>
      <c r="G4" s="579"/>
      <c r="H4" s="75"/>
      <c r="I4" s="9"/>
      <c r="J4" s="9"/>
      <c r="K4" s="9"/>
      <c r="L4" s="9"/>
    </row>
    <row r="5" spans="1:13" s="11" customFormat="1" ht="15" customHeight="1" x14ac:dyDescent="0.25">
      <c r="A5" s="580"/>
      <c r="B5" s="581"/>
      <c r="C5" s="581"/>
      <c r="D5" s="581"/>
      <c r="E5" s="581"/>
      <c r="F5" s="581"/>
      <c r="G5" s="582"/>
      <c r="H5" s="75"/>
      <c r="I5" s="9"/>
      <c r="J5" s="9"/>
      <c r="K5" s="9"/>
      <c r="L5" s="9"/>
    </row>
    <row r="6" spans="1:13" s="11" customFormat="1" ht="15" customHeight="1" x14ac:dyDescent="0.25">
      <c r="A6" s="580"/>
      <c r="B6" s="581"/>
      <c r="C6" s="581"/>
      <c r="D6" s="581"/>
      <c r="E6" s="581"/>
      <c r="F6" s="581"/>
      <c r="G6" s="582"/>
      <c r="H6" s="75"/>
      <c r="I6" s="9"/>
      <c r="J6" s="9"/>
      <c r="K6" s="9"/>
      <c r="L6" s="9"/>
    </row>
    <row r="7" spans="1:13" s="11" customFormat="1" ht="15" customHeight="1" x14ac:dyDescent="0.25">
      <c r="A7" s="580"/>
      <c r="B7" s="581"/>
      <c r="C7" s="581"/>
      <c r="D7" s="581"/>
      <c r="E7" s="581"/>
      <c r="F7" s="581"/>
      <c r="G7" s="582"/>
      <c r="H7" s="75"/>
      <c r="I7" s="9"/>
      <c r="J7" s="9"/>
      <c r="K7" s="9"/>
      <c r="L7" s="9"/>
    </row>
    <row r="8" spans="1:13" s="11" customFormat="1" ht="15" customHeight="1" x14ac:dyDescent="0.25">
      <c r="A8" s="583"/>
      <c r="B8" s="584"/>
      <c r="C8" s="584"/>
      <c r="D8" s="584"/>
      <c r="E8" s="584"/>
      <c r="F8" s="584"/>
      <c r="G8" s="585"/>
      <c r="H8" s="75"/>
      <c r="I8" s="9"/>
      <c r="J8" s="9"/>
      <c r="K8" s="9"/>
      <c r="L8" s="9"/>
    </row>
    <row r="9" spans="1:13" s="11" customFormat="1" ht="15" customHeight="1" x14ac:dyDescent="0.25">
      <c r="A9" s="74"/>
      <c r="B9" s="73"/>
      <c r="C9" s="73"/>
      <c r="D9" s="73"/>
      <c r="E9" s="73"/>
      <c r="F9" s="73"/>
      <c r="G9" s="73"/>
      <c r="H9" s="73"/>
      <c r="I9" s="73"/>
      <c r="J9" s="9"/>
      <c r="K9" s="9"/>
      <c r="L9" s="9"/>
      <c r="M9" s="9"/>
    </row>
    <row r="10" spans="1:13" ht="15" customHeight="1" x14ac:dyDescent="0.25">
      <c r="A10" s="590" t="s">
        <v>230</v>
      </c>
      <c r="B10" s="590"/>
      <c r="C10" s="590"/>
      <c r="D10" s="590"/>
      <c r="E10" s="590"/>
      <c r="F10" s="590"/>
      <c r="G10" s="590"/>
    </row>
    <row r="11" spans="1:13" ht="15" customHeight="1" x14ac:dyDescent="0.25">
      <c r="A11" s="591" t="s">
        <v>32</v>
      </c>
      <c r="B11" s="592" t="s">
        <v>33</v>
      </c>
      <c r="C11" s="592"/>
      <c r="D11" s="591" t="s">
        <v>34</v>
      </c>
      <c r="E11" s="591"/>
      <c r="F11" s="591" t="s">
        <v>35</v>
      </c>
      <c r="G11" s="591" t="s">
        <v>36</v>
      </c>
    </row>
    <row r="12" spans="1:13" ht="15" customHeight="1" x14ac:dyDescent="0.25">
      <c r="A12" s="591"/>
      <c r="B12" s="52" t="s">
        <v>34</v>
      </c>
      <c r="C12" s="52" t="s">
        <v>37</v>
      </c>
      <c r="D12" s="52">
        <v>2014</v>
      </c>
      <c r="E12" s="52">
        <v>2024</v>
      </c>
      <c r="F12" s="591"/>
      <c r="G12" s="591"/>
    </row>
    <row r="13" spans="1:13" ht="15" customHeight="1" x14ac:dyDescent="0.25">
      <c r="A13" s="62" t="s">
        <v>72</v>
      </c>
      <c r="B13" s="62"/>
      <c r="C13" s="62"/>
      <c r="D13" s="63">
        <v>2059790</v>
      </c>
      <c r="E13" s="63">
        <v>2470640</v>
      </c>
      <c r="F13" s="63">
        <v>410850</v>
      </c>
      <c r="G13" s="64">
        <v>0.2</v>
      </c>
    </row>
    <row r="14" spans="1:13" ht="15" customHeight="1" x14ac:dyDescent="0.25">
      <c r="A14" s="586" t="s">
        <v>231</v>
      </c>
      <c r="B14" s="586"/>
      <c r="C14" s="586"/>
      <c r="D14" s="586"/>
      <c r="E14" s="586"/>
      <c r="F14" s="586"/>
      <c r="G14" s="586"/>
    </row>
    <row r="15" spans="1:13" ht="15" customHeight="1" x14ac:dyDescent="0.25">
      <c r="A15" s="62" t="s">
        <v>38</v>
      </c>
      <c r="B15" s="23" t="s">
        <v>42</v>
      </c>
      <c r="C15" s="62"/>
      <c r="D15" s="63">
        <v>33860</v>
      </c>
      <c r="E15" s="63">
        <v>43780</v>
      </c>
      <c r="F15" s="63">
        <v>9920</v>
      </c>
      <c r="G15" s="64">
        <v>0.28999999999999998</v>
      </c>
    </row>
    <row r="16" spans="1:13" ht="15" customHeight="1" x14ac:dyDescent="0.25">
      <c r="A16" s="62" t="s">
        <v>232</v>
      </c>
      <c r="B16" s="23" t="s">
        <v>42</v>
      </c>
      <c r="C16" s="62"/>
      <c r="D16" s="63">
        <v>27630</v>
      </c>
      <c r="E16" s="63">
        <v>35410</v>
      </c>
      <c r="F16" s="63">
        <v>7780</v>
      </c>
      <c r="G16" s="64">
        <v>0.28000000000000003</v>
      </c>
    </row>
    <row r="17" spans="1:10" ht="15" customHeight="1" x14ac:dyDescent="0.25">
      <c r="A17" s="62" t="s">
        <v>233</v>
      </c>
      <c r="B17" s="23" t="s">
        <v>42</v>
      </c>
      <c r="C17" s="62"/>
      <c r="D17" s="63">
        <v>20280</v>
      </c>
      <c r="E17" s="63">
        <v>25910</v>
      </c>
      <c r="F17" s="63">
        <v>5630</v>
      </c>
      <c r="G17" s="64">
        <v>0.28000000000000003</v>
      </c>
    </row>
    <row r="18" spans="1:10" ht="15" customHeight="1" x14ac:dyDescent="0.25">
      <c r="A18" s="62" t="s">
        <v>217</v>
      </c>
      <c r="B18" s="23" t="s">
        <v>42</v>
      </c>
      <c r="C18" s="62"/>
      <c r="D18" s="63">
        <v>24930</v>
      </c>
      <c r="E18" s="63">
        <v>29700</v>
      </c>
      <c r="F18" s="63">
        <v>4770</v>
      </c>
      <c r="G18" s="64">
        <v>0.19</v>
      </c>
    </row>
    <row r="19" spans="1:10" ht="15" customHeight="1" x14ac:dyDescent="0.25">
      <c r="A19" s="62" t="s">
        <v>234</v>
      </c>
      <c r="B19" s="23" t="s">
        <v>42</v>
      </c>
      <c r="C19" s="62"/>
      <c r="D19" s="63">
        <v>14040</v>
      </c>
      <c r="E19" s="63">
        <v>18040</v>
      </c>
      <c r="F19" s="63">
        <v>4000</v>
      </c>
      <c r="G19" s="64">
        <v>0.28000000000000003</v>
      </c>
    </row>
    <row r="20" spans="1:10" ht="15" customHeight="1" x14ac:dyDescent="0.25">
      <c r="A20" s="62" t="s">
        <v>235</v>
      </c>
      <c r="B20" s="62"/>
      <c r="C20" s="23" t="s">
        <v>42</v>
      </c>
      <c r="D20" s="63">
        <v>1010</v>
      </c>
      <c r="E20" s="63">
        <v>1470</v>
      </c>
      <c r="F20" s="62">
        <v>460</v>
      </c>
      <c r="G20" s="64">
        <v>0.46</v>
      </c>
    </row>
    <row r="21" spans="1:10" ht="15" customHeight="1" x14ac:dyDescent="0.25">
      <c r="A21" s="62" t="s">
        <v>218</v>
      </c>
      <c r="B21" s="62"/>
      <c r="C21" s="23" t="s">
        <v>42</v>
      </c>
      <c r="D21" s="63">
        <v>1260</v>
      </c>
      <c r="E21" s="63">
        <v>1800</v>
      </c>
      <c r="F21" s="62">
        <v>540</v>
      </c>
      <c r="G21" s="64">
        <v>0.43</v>
      </c>
    </row>
    <row r="22" spans="1:10" ht="15" customHeight="1" x14ac:dyDescent="0.25">
      <c r="A22" s="62" t="s">
        <v>236</v>
      </c>
      <c r="B22" s="62"/>
      <c r="C22" s="23" t="s">
        <v>42</v>
      </c>
      <c r="D22" s="63">
        <v>1200</v>
      </c>
      <c r="E22" s="63">
        <v>1700</v>
      </c>
      <c r="F22" s="62">
        <v>500</v>
      </c>
      <c r="G22" s="64">
        <v>0.42</v>
      </c>
    </row>
    <row r="23" spans="1:10" ht="15" customHeight="1" x14ac:dyDescent="0.25">
      <c r="A23" s="62" t="s">
        <v>237</v>
      </c>
      <c r="B23" s="62"/>
      <c r="C23" s="23" t="s">
        <v>42</v>
      </c>
      <c r="D23" s="63">
        <v>1390</v>
      </c>
      <c r="E23" s="63">
        <v>1930</v>
      </c>
      <c r="F23" s="62">
        <v>540</v>
      </c>
      <c r="G23" s="64">
        <v>0.39</v>
      </c>
    </row>
    <row r="24" spans="1:10" ht="15" customHeight="1" x14ac:dyDescent="0.25">
      <c r="A24" s="62" t="s">
        <v>82</v>
      </c>
      <c r="B24" s="62"/>
      <c r="C24" s="23" t="s">
        <v>42</v>
      </c>
      <c r="D24" s="62">
        <v>750</v>
      </c>
      <c r="E24" s="63">
        <v>1040</v>
      </c>
      <c r="F24" s="62">
        <v>290</v>
      </c>
      <c r="G24" s="64">
        <v>0.39</v>
      </c>
    </row>
    <row r="25" spans="1:10" ht="15" customHeight="1" x14ac:dyDescent="0.25">
      <c r="A25" s="587" t="s">
        <v>238</v>
      </c>
      <c r="B25" s="588"/>
      <c r="C25" s="588"/>
      <c r="D25" s="588"/>
      <c r="E25" s="588"/>
      <c r="F25" s="588"/>
      <c r="G25" s="589"/>
    </row>
    <row r="26" spans="1:10" ht="15" customHeight="1" x14ac:dyDescent="0.25">
      <c r="A26" s="77" t="s">
        <v>43</v>
      </c>
      <c r="B26" s="12"/>
      <c r="C26" s="12"/>
      <c r="D26" s="12"/>
      <c r="E26" s="12"/>
      <c r="F26" s="12"/>
    </row>
    <row r="29" spans="1:10" ht="15" customHeight="1" x14ac:dyDescent="0.25">
      <c r="A29" s="568" t="s">
        <v>408</v>
      </c>
      <c r="B29" s="569"/>
      <c r="C29" s="569"/>
      <c r="D29" s="569"/>
      <c r="E29" s="569"/>
      <c r="F29" s="570"/>
    </row>
    <row r="30" spans="1:10" ht="15" customHeight="1" x14ac:dyDescent="0.25">
      <c r="A30" s="523"/>
      <c r="B30" s="571" t="s">
        <v>409</v>
      </c>
      <c r="C30" s="571"/>
      <c r="D30" s="571"/>
      <c r="E30" s="572" t="s">
        <v>410</v>
      </c>
      <c r="F30" s="573" t="s">
        <v>411</v>
      </c>
      <c r="J30" s="14" t="s">
        <v>31</v>
      </c>
    </row>
    <row r="31" spans="1:10" ht="15" customHeight="1" x14ac:dyDescent="0.25">
      <c r="A31" s="524" t="s">
        <v>412</v>
      </c>
      <c r="B31" s="520" t="s">
        <v>413</v>
      </c>
      <c r="C31" s="520" t="s">
        <v>414</v>
      </c>
      <c r="D31" s="520" t="s">
        <v>415</v>
      </c>
      <c r="E31" s="572"/>
      <c r="F31" s="573"/>
    </row>
    <row r="32" spans="1:10" ht="15" customHeight="1" x14ac:dyDescent="0.25">
      <c r="A32" s="525" t="s">
        <v>39</v>
      </c>
      <c r="B32" s="521">
        <v>28583.499506337499</v>
      </c>
      <c r="C32" s="521">
        <v>36860.936207233703</v>
      </c>
      <c r="D32" s="521">
        <v>45428.9726413182</v>
      </c>
      <c r="E32" s="531">
        <v>1940</v>
      </c>
      <c r="F32" s="526">
        <v>0.77268041237113405</v>
      </c>
    </row>
    <row r="33" spans="1:6" ht="15" customHeight="1" x14ac:dyDescent="0.25">
      <c r="A33" s="525" t="s">
        <v>252</v>
      </c>
      <c r="B33" s="521">
        <v>37100.176219041103</v>
      </c>
      <c r="C33" s="521">
        <v>45637.318239462897</v>
      </c>
      <c r="D33" s="521">
        <v>55248.881286458301</v>
      </c>
      <c r="E33" s="531">
        <v>3719</v>
      </c>
      <c r="F33" s="526">
        <v>0.78892175315945146</v>
      </c>
    </row>
    <row r="34" spans="1:6" ht="15" customHeight="1" x14ac:dyDescent="0.25">
      <c r="A34" s="525" t="s">
        <v>416</v>
      </c>
      <c r="B34" s="521">
        <v>36211.979839424203</v>
      </c>
      <c r="C34" s="521">
        <v>47266.814920634897</v>
      </c>
      <c r="D34" s="521">
        <v>60851.651870302303</v>
      </c>
      <c r="E34" s="531">
        <v>8182</v>
      </c>
      <c r="F34" s="526">
        <v>0.80933757027621611</v>
      </c>
    </row>
    <row r="35" spans="1:6" ht="15" customHeight="1" x14ac:dyDescent="0.25">
      <c r="A35" s="525" t="s">
        <v>245</v>
      </c>
      <c r="B35" s="521">
        <v>55482.923360957699</v>
      </c>
      <c r="C35" s="521">
        <v>65379.195150343599</v>
      </c>
      <c r="D35" s="521">
        <v>80466.0119793622</v>
      </c>
      <c r="E35" s="531">
        <v>3109</v>
      </c>
      <c r="F35" s="526">
        <v>0.81505307172724351</v>
      </c>
    </row>
    <row r="36" spans="1:6" ht="15" customHeight="1" x14ac:dyDescent="0.25">
      <c r="A36" s="525" t="s">
        <v>417</v>
      </c>
      <c r="B36" s="521">
        <v>67394.582970296993</v>
      </c>
      <c r="C36" s="521">
        <v>79361.068105263097</v>
      </c>
      <c r="D36" s="521">
        <v>91352.407730496503</v>
      </c>
      <c r="E36" s="531">
        <v>170</v>
      </c>
      <c r="F36" s="526">
        <v>0.59411764705882353</v>
      </c>
    </row>
    <row r="37" spans="1:6" ht="15" customHeight="1" x14ac:dyDescent="0.25">
      <c r="A37" s="527" t="s">
        <v>418</v>
      </c>
      <c r="B37" s="528">
        <v>54864.4925925926</v>
      </c>
      <c r="C37" s="528">
        <v>124457.11553990599</v>
      </c>
      <c r="D37" s="528">
        <v>256927.45791919201</v>
      </c>
      <c r="E37" s="532">
        <v>278</v>
      </c>
      <c r="F37" s="529">
        <v>0.48561151079136688</v>
      </c>
    </row>
    <row r="38" spans="1:6" ht="15" customHeight="1" x14ac:dyDescent="0.25">
      <c r="A38" s="229"/>
      <c r="B38" s="229"/>
      <c r="C38" s="229"/>
      <c r="D38" s="229"/>
      <c r="E38" s="229"/>
      <c r="F38" s="229"/>
    </row>
    <row r="39" spans="1:6" ht="15" customHeight="1" x14ac:dyDescent="0.25">
      <c r="A39" s="229"/>
      <c r="B39" s="229"/>
      <c r="C39" s="229"/>
      <c r="D39" s="229"/>
      <c r="E39" s="229"/>
      <c r="F39" s="229"/>
    </row>
    <row r="40" spans="1:6" ht="15" customHeight="1" x14ac:dyDescent="0.25">
      <c r="A40" s="229"/>
      <c r="B40" s="229"/>
      <c r="C40" s="229"/>
      <c r="D40" s="229"/>
      <c r="E40" s="229"/>
      <c r="F40" s="229"/>
    </row>
    <row r="41" spans="1:6" ht="15" customHeight="1" x14ac:dyDescent="0.25">
      <c r="A41" s="229"/>
      <c r="B41" s="229"/>
      <c r="C41" s="229"/>
      <c r="D41" s="229"/>
      <c r="E41" s="229"/>
      <c r="F41" s="229"/>
    </row>
    <row r="42" spans="1:6" ht="15" customHeight="1" x14ac:dyDescent="0.25">
      <c r="A42" s="229"/>
      <c r="B42" s="229"/>
      <c r="C42" s="229"/>
      <c r="D42" s="229"/>
      <c r="E42" s="229"/>
      <c r="F42" s="229"/>
    </row>
    <row r="43" spans="1:6" ht="15" customHeight="1" x14ac:dyDescent="0.25">
      <c r="A43" s="229"/>
      <c r="B43" s="229"/>
      <c r="C43" s="229"/>
      <c r="D43" s="229"/>
      <c r="E43" s="229"/>
      <c r="F43" s="229"/>
    </row>
    <row r="44" spans="1:6" ht="15" customHeight="1" x14ac:dyDescent="0.25">
      <c r="A44" s="229"/>
      <c r="B44" s="229"/>
      <c r="C44" s="229"/>
      <c r="D44" s="229"/>
      <c r="E44" s="229"/>
      <c r="F44" s="229"/>
    </row>
    <row r="45" spans="1:6" ht="15" customHeight="1" x14ac:dyDescent="0.25">
      <c r="A45" s="229"/>
      <c r="B45" s="229"/>
      <c r="C45" s="229"/>
      <c r="D45" s="229"/>
      <c r="E45" s="229"/>
      <c r="F45" s="229"/>
    </row>
    <row r="46" spans="1:6" ht="15" customHeight="1" x14ac:dyDescent="0.25">
      <c r="A46" s="229"/>
      <c r="B46" s="229"/>
      <c r="C46" s="229"/>
      <c r="D46" s="229"/>
      <c r="E46" s="229"/>
      <c r="F46" s="229"/>
    </row>
    <row r="47" spans="1:6" ht="15" customHeight="1" x14ac:dyDescent="0.25">
      <c r="A47" s="229"/>
      <c r="B47" s="229"/>
      <c r="C47" s="229"/>
      <c r="D47" s="229"/>
      <c r="E47" s="229"/>
      <c r="F47" s="229"/>
    </row>
    <row r="48" spans="1:6" ht="15" customHeight="1" x14ac:dyDescent="0.25">
      <c r="A48" s="229"/>
      <c r="B48" s="229"/>
      <c r="C48" s="229"/>
      <c r="D48" s="229"/>
      <c r="E48" s="229"/>
      <c r="F48" s="229"/>
    </row>
    <row r="49" spans="1:6" ht="15" customHeight="1" x14ac:dyDescent="0.25">
      <c r="A49" s="229"/>
      <c r="B49" s="229"/>
      <c r="C49" s="229"/>
      <c r="D49" s="229"/>
      <c r="E49" s="229"/>
      <c r="F49" s="229"/>
    </row>
    <row r="50" spans="1:6" ht="15" customHeight="1" x14ac:dyDescent="0.25">
      <c r="A50" s="229"/>
      <c r="B50" s="229"/>
      <c r="C50" s="229"/>
      <c r="D50" s="229"/>
      <c r="E50" s="229"/>
      <c r="F50" s="229"/>
    </row>
    <row r="51" spans="1:6" ht="15" customHeight="1" x14ac:dyDescent="0.25">
      <c r="A51" s="229"/>
      <c r="B51" s="229"/>
      <c r="C51" s="229"/>
      <c r="D51" s="229"/>
      <c r="E51" s="229"/>
      <c r="F51" s="229"/>
    </row>
    <row r="52" spans="1:6" ht="15" customHeight="1" x14ac:dyDescent="0.25">
      <c r="A52" s="229"/>
      <c r="B52" s="229"/>
      <c r="C52" s="229"/>
      <c r="D52" s="229"/>
      <c r="E52" s="229"/>
      <c r="F52" s="229"/>
    </row>
    <row r="53" spans="1:6" ht="15" customHeight="1" x14ac:dyDescent="0.25">
      <c r="A53" s="229"/>
      <c r="B53" s="229"/>
      <c r="C53" s="229"/>
      <c r="D53" s="229"/>
      <c r="E53" s="229"/>
      <c r="F53" s="229"/>
    </row>
    <row r="54" spans="1:6" ht="15" customHeight="1" x14ac:dyDescent="0.25">
      <c r="A54" s="229"/>
      <c r="B54" s="229"/>
      <c r="C54" s="229"/>
      <c r="D54" s="229"/>
      <c r="E54" s="229"/>
      <c r="F54" s="229"/>
    </row>
    <row r="55" spans="1:6" ht="15" customHeight="1" x14ac:dyDescent="0.25">
      <c r="A55" s="229"/>
      <c r="B55" s="229"/>
      <c r="C55" s="229"/>
      <c r="D55" s="229"/>
      <c r="E55" s="229"/>
      <c r="F55" s="229"/>
    </row>
    <row r="56" spans="1:6" ht="15" customHeight="1" x14ac:dyDescent="0.25">
      <c r="A56" s="229"/>
      <c r="B56" s="229"/>
      <c r="C56" s="229"/>
      <c r="D56" s="229"/>
      <c r="E56" s="229"/>
      <c r="F56" s="229"/>
    </row>
    <row r="57" spans="1:6" ht="15" customHeight="1" x14ac:dyDescent="0.25">
      <c r="A57" s="522" t="s">
        <v>419</v>
      </c>
      <c r="B57" s="229"/>
      <c r="C57" s="229"/>
      <c r="D57" s="229"/>
      <c r="E57" s="229"/>
      <c r="F57" s="229"/>
    </row>
    <row r="58" spans="1:6" ht="15" customHeight="1" x14ac:dyDescent="0.25">
      <c r="A58" s="229"/>
      <c r="B58" s="229"/>
      <c r="C58" s="229"/>
      <c r="D58" s="229"/>
      <c r="E58" s="229"/>
      <c r="F58" s="229"/>
    </row>
    <row r="59" spans="1:6" ht="15" customHeight="1" x14ac:dyDescent="0.25">
      <c r="A59" s="229"/>
      <c r="B59" s="229"/>
      <c r="C59" s="229"/>
      <c r="D59" s="229"/>
      <c r="E59" s="229"/>
      <c r="F59" s="229"/>
    </row>
  </sheetData>
  <mergeCells count="15">
    <mergeCell ref="A29:F29"/>
    <mergeCell ref="B30:D30"/>
    <mergeCell ref="E30:E31"/>
    <mergeCell ref="F30:F31"/>
    <mergeCell ref="A1:G1"/>
    <mergeCell ref="A3:G3"/>
    <mergeCell ref="A4:G8"/>
    <mergeCell ref="A14:G14"/>
    <mergeCell ref="A25:G25"/>
    <mergeCell ref="A10:G10"/>
    <mergeCell ref="A11:A12"/>
    <mergeCell ref="B11:C11"/>
    <mergeCell ref="D11:E11"/>
    <mergeCell ref="F11:F12"/>
    <mergeCell ref="G11:G12"/>
  </mergeCells>
  <hyperlinks>
    <hyperlink ref="J30" location="Contents!A1" display="Back to Contents"/>
  </hyperlinks>
  <pageMargins left="0.25" right="0.25" top="0.75" bottom="0.75" header="0.3" footer="0.3"/>
  <pageSetup orientation="landscape"/>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topLeftCell="A22" workbookViewId="0">
      <selection activeCell="A2" sqref="A2:K2"/>
    </sheetView>
  </sheetViews>
  <sheetFormatPr defaultColWidth="8.85546875" defaultRowHeight="15" x14ac:dyDescent="0.25"/>
  <cols>
    <col min="1" max="11" width="11.7109375" style="12" customWidth="1"/>
    <col min="12" max="12" width="10.42578125" style="12" bestFit="1" customWidth="1"/>
    <col min="13" max="22" width="8.85546875" style="12"/>
  </cols>
  <sheetData>
    <row r="1" spans="1:24" ht="15" customHeight="1" x14ac:dyDescent="0.25">
      <c r="A1" s="549" t="s">
        <v>23</v>
      </c>
      <c r="B1" s="550"/>
      <c r="C1" s="550"/>
      <c r="D1" s="550"/>
      <c r="E1" s="550"/>
      <c r="F1" s="550"/>
      <c r="G1" s="550"/>
      <c r="H1" s="550"/>
      <c r="I1" s="550"/>
      <c r="J1" s="550"/>
      <c r="K1" s="551"/>
      <c r="M1" s="15"/>
      <c r="N1" s="15"/>
      <c r="O1" s="15"/>
      <c r="W1" s="12"/>
      <c r="X1" s="12"/>
    </row>
    <row r="2" spans="1:24" ht="15" customHeight="1" x14ac:dyDescent="0.25">
      <c r="A2" s="597"/>
      <c r="B2" s="598"/>
      <c r="C2" s="598"/>
      <c r="D2" s="598"/>
      <c r="E2" s="598"/>
      <c r="F2" s="598"/>
      <c r="G2" s="598"/>
      <c r="H2" s="598"/>
      <c r="I2" s="598"/>
      <c r="J2" s="598"/>
      <c r="K2" s="599"/>
      <c r="M2" s="100"/>
      <c r="N2" s="100"/>
      <c r="O2" s="100"/>
      <c r="W2" s="12"/>
      <c r="X2" s="12"/>
    </row>
    <row r="3" spans="1:24" s="28" customFormat="1" ht="15" customHeight="1" x14ac:dyDescent="0.25">
      <c r="A3" s="600" t="s">
        <v>304</v>
      </c>
      <c r="B3" s="601"/>
      <c r="C3" s="601"/>
      <c r="D3" s="601"/>
      <c r="E3" s="601"/>
      <c r="F3" s="601"/>
      <c r="G3" s="601"/>
      <c r="H3" s="601"/>
      <c r="I3" s="601"/>
      <c r="J3" s="601"/>
      <c r="K3" s="601"/>
      <c r="L3" s="12"/>
      <c r="M3" s="12"/>
      <c r="N3" s="12"/>
      <c r="O3" s="12"/>
      <c r="P3" s="12"/>
      <c r="Q3" s="12"/>
      <c r="R3" s="12"/>
      <c r="S3" s="12"/>
      <c r="T3" s="12"/>
      <c r="U3" s="12"/>
      <c r="V3" s="12"/>
      <c r="W3" s="12"/>
      <c r="X3" s="12"/>
    </row>
    <row r="4" spans="1:24" s="28" customFormat="1" ht="15" customHeight="1" x14ac:dyDescent="0.25">
      <c r="A4" s="555" t="s">
        <v>375</v>
      </c>
      <c r="B4" s="556"/>
      <c r="C4" s="556"/>
      <c r="D4" s="556"/>
      <c r="E4" s="556"/>
      <c r="F4" s="556"/>
      <c r="G4" s="556"/>
      <c r="H4" s="556"/>
      <c r="I4" s="556"/>
      <c r="J4" s="556"/>
      <c r="K4" s="557"/>
      <c r="L4" s="12"/>
      <c r="M4" s="12"/>
      <c r="N4" s="12"/>
      <c r="O4" s="12"/>
      <c r="P4" s="12"/>
      <c r="Q4" s="12"/>
      <c r="R4" s="12"/>
      <c r="S4" s="12"/>
      <c r="T4" s="12"/>
      <c r="U4" s="12"/>
      <c r="V4" s="12"/>
      <c r="W4" s="12"/>
      <c r="X4" s="12"/>
    </row>
    <row r="5" spans="1:24" s="28" customFormat="1" x14ac:dyDescent="0.25">
      <c r="A5" s="558"/>
      <c r="B5" s="559"/>
      <c r="C5" s="559"/>
      <c r="D5" s="559"/>
      <c r="E5" s="559"/>
      <c r="F5" s="559"/>
      <c r="G5" s="559"/>
      <c r="H5" s="559"/>
      <c r="I5" s="559"/>
      <c r="J5" s="559"/>
      <c r="K5" s="560"/>
      <c r="L5" s="12"/>
      <c r="M5" s="12"/>
      <c r="N5" s="12"/>
      <c r="O5" s="12"/>
      <c r="P5" s="12"/>
      <c r="Q5" s="12"/>
      <c r="R5" s="12"/>
      <c r="S5" s="12"/>
      <c r="T5" s="12"/>
      <c r="U5" s="12"/>
      <c r="V5" s="12"/>
      <c r="W5" s="12"/>
      <c r="X5" s="12"/>
    </row>
    <row r="6" spans="1:24" s="28" customFormat="1" x14ac:dyDescent="0.25">
      <c r="A6" s="558"/>
      <c r="B6" s="559"/>
      <c r="C6" s="559"/>
      <c r="D6" s="559"/>
      <c r="E6" s="559"/>
      <c r="F6" s="559"/>
      <c r="G6" s="559"/>
      <c r="H6" s="559"/>
      <c r="I6" s="559"/>
      <c r="J6" s="559"/>
      <c r="K6" s="560"/>
      <c r="L6" s="12"/>
      <c r="M6" s="12"/>
      <c r="N6" s="12"/>
      <c r="O6" s="12"/>
      <c r="P6" s="12"/>
      <c r="Q6" s="12"/>
      <c r="R6" s="12"/>
      <c r="S6" s="12"/>
      <c r="T6" s="12"/>
      <c r="U6" s="12"/>
      <c r="V6" s="12"/>
      <c r="W6" s="12"/>
      <c r="X6" s="12"/>
    </row>
    <row r="7" spans="1:24" s="28" customFormat="1" x14ac:dyDescent="0.25">
      <c r="A7" s="558"/>
      <c r="B7" s="559"/>
      <c r="C7" s="559"/>
      <c r="D7" s="559"/>
      <c r="E7" s="559"/>
      <c r="F7" s="559"/>
      <c r="G7" s="559"/>
      <c r="H7" s="559"/>
      <c r="I7" s="559"/>
      <c r="J7" s="559"/>
      <c r="K7" s="560"/>
      <c r="L7" s="12"/>
      <c r="M7" s="12"/>
      <c r="N7" s="12"/>
      <c r="O7" s="12"/>
      <c r="P7" s="12"/>
      <c r="Q7" s="12"/>
      <c r="R7" s="12"/>
      <c r="S7" s="12"/>
      <c r="T7" s="12"/>
      <c r="U7" s="12"/>
      <c r="V7" s="12"/>
      <c r="W7" s="12"/>
      <c r="X7" s="12"/>
    </row>
    <row r="8" spans="1:24" s="28" customFormat="1" x14ac:dyDescent="0.25">
      <c r="A8" s="561"/>
      <c r="B8" s="562"/>
      <c r="C8" s="562"/>
      <c r="D8" s="562"/>
      <c r="E8" s="562"/>
      <c r="F8" s="562"/>
      <c r="G8" s="562"/>
      <c r="H8" s="562"/>
      <c r="I8" s="562"/>
      <c r="J8" s="562"/>
      <c r="K8" s="563"/>
      <c r="L8" s="12"/>
      <c r="M8" s="12"/>
      <c r="N8" s="12"/>
      <c r="O8" s="12"/>
      <c r="P8" s="12"/>
      <c r="Q8" s="12"/>
      <c r="R8" s="12"/>
      <c r="S8" s="12"/>
      <c r="T8" s="12"/>
      <c r="U8" s="12"/>
      <c r="V8" s="12"/>
      <c r="W8" s="12"/>
      <c r="X8" s="12"/>
    </row>
    <row r="9" spans="1:24" s="28" customFormat="1" x14ac:dyDescent="0.25">
      <c r="A9" s="12"/>
      <c r="B9" s="12"/>
      <c r="C9" s="12"/>
      <c r="D9" s="12"/>
      <c r="E9" s="12"/>
      <c r="F9" s="12"/>
      <c r="G9" s="12"/>
      <c r="H9" s="12"/>
      <c r="I9" s="12"/>
      <c r="J9" s="101"/>
      <c r="K9" s="12"/>
      <c r="L9" s="12"/>
      <c r="M9" s="12"/>
      <c r="N9" s="12"/>
      <c r="O9" s="12"/>
      <c r="P9" s="12"/>
      <c r="Q9" s="12"/>
      <c r="R9" s="12"/>
      <c r="S9" s="12"/>
      <c r="T9" s="12"/>
      <c r="U9" s="12"/>
      <c r="V9" s="12"/>
    </row>
    <row r="22" spans="1:26" s="28"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8"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8"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8"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8"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8"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93" t="s">
        <v>267</v>
      </c>
      <c r="B29" s="595" t="s">
        <v>6</v>
      </c>
      <c r="C29" s="604" t="s">
        <v>3</v>
      </c>
      <c r="D29" s="605"/>
      <c r="E29" s="604" t="s">
        <v>5</v>
      </c>
      <c r="F29" s="605"/>
      <c r="G29" s="604" t="s">
        <v>4</v>
      </c>
      <c r="H29" s="605"/>
      <c r="I29" s="604" t="s">
        <v>266</v>
      </c>
      <c r="J29" s="605"/>
      <c r="K29" s="602" t="s">
        <v>15</v>
      </c>
      <c r="W29" s="12"/>
      <c r="X29" s="12"/>
      <c r="Y29" s="12"/>
    </row>
    <row r="30" spans="1:26" s="28" customFormat="1" ht="15" customHeight="1" thickBot="1" x14ac:dyDescent="0.3">
      <c r="A30" s="594"/>
      <c r="B30" s="596"/>
      <c r="C30" s="126" t="s">
        <v>313</v>
      </c>
      <c r="D30" s="127" t="s">
        <v>314</v>
      </c>
      <c r="E30" s="126" t="s">
        <v>313</v>
      </c>
      <c r="F30" s="127" t="s">
        <v>314</v>
      </c>
      <c r="G30" s="126" t="s">
        <v>313</v>
      </c>
      <c r="H30" s="127" t="s">
        <v>314</v>
      </c>
      <c r="I30" s="126" t="s">
        <v>313</v>
      </c>
      <c r="J30" s="127" t="s">
        <v>314</v>
      </c>
      <c r="K30" s="603"/>
      <c r="L30" s="12"/>
      <c r="M30" s="12"/>
      <c r="N30" s="12"/>
      <c r="O30" s="12"/>
      <c r="P30" s="12"/>
      <c r="Q30" s="12"/>
      <c r="R30" s="12"/>
      <c r="S30" s="12"/>
      <c r="T30" s="12"/>
      <c r="U30" s="12"/>
      <c r="V30" s="12"/>
      <c r="W30" s="12"/>
      <c r="X30" s="12"/>
      <c r="Y30" s="12"/>
      <c r="Z30" s="12"/>
    </row>
    <row r="31" spans="1:26" ht="15" customHeight="1" x14ac:dyDescent="0.25">
      <c r="A31" s="263" t="s">
        <v>262</v>
      </c>
      <c r="B31" s="122">
        <v>2017</v>
      </c>
      <c r="C31" s="131">
        <v>234608</v>
      </c>
      <c r="D31" s="133">
        <f>C31/K31</f>
        <v>0.16325087798282792</v>
      </c>
      <c r="E31" s="131">
        <v>1121020</v>
      </c>
      <c r="F31" s="133">
        <f>E31/K31</f>
        <v>0.78005651655659558</v>
      </c>
      <c r="G31" s="129">
        <v>42817</v>
      </c>
      <c r="H31" s="133">
        <f>G31/K31</f>
        <v>2.979400891099512E-2</v>
      </c>
      <c r="I31" s="129">
        <v>38656</v>
      </c>
      <c r="J31" s="133">
        <f>I31/K31</f>
        <v>2.6898596549581415E-2</v>
      </c>
      <c r="K31" s="134">
        <f>C31+E31+G31+I31</f>
        <v>1437101</v>
      </c>
      <c r="L31" s="128"/>
      <c r="W31" s="12"/>
      <c r="X31" s="12"/>
      <c r="Y31" s="12"/>
      <c r="Z31" s="12"/>
    </row>
    <row r="32" spans="1:26" x14ac:dyDescent="0.25">
      <c r="A32" s="264"/>
      <c r="B32" s="123">
        <v>2020</v>
      </c>
      <c r="C32" s="266">
        <v>235103</v>
      </c>
      <c r="D32" s="267">
        <f>C32/K32</f>
        <v>0.16023027611597498</v>
      </c>
      <c r="E32" s="266">
        <v>1147683</v>
      </c>
      <c r="F32" s="267">
        <f>E32/K32</f>
        <v>0.78218297505183054</v>
      </c>
      <c r="G32" s="268">
        <v>43561</v>
      </c>
      <c r="H32" s="267">
        <f>G32/K32</f>
        <v>2.968822625780184E-2</v>
      </c>
      <c r="I32" s="268">
        <v>40935</v>
      </c>
      <c r="J32" s="267">
        <f>I32/K32</f>
        <v>2.7898522574392653E-2</v>
      </c>
      <c r="K32" s="269">
        <v>1467282</v>
      </c>
      <c r="L32" s="128"/>
      <c r="W32" s="12"/>
      <c r="X32" s="12"/>
      <c r="Y32" s="12"/>
      <c r="Z32" s="12"/>
    </row>
    <row r="33" spans="1:26" x14ac:dyDescent="0.25">
      <c r="A33" s="264"/>
      <c r="B33" s="124">
        <v>2025</v>
      </c>
      <c r="C33" s="132">
        <v>237030</v>
      </c>
      <c r="D33" s="135">
        <f>C33/K33</f>
        <v>0.15358617199603708</v>
      </c>
      <c r="E33" s="132">
        <v>1215786</v>
      </c>
      <c r="F33" s="135">
        <f>E33/K33</f>
        <v>0.78778179009565852</v>
      </c>
      <c r="G33" s="130">
        <v>45981</v>
      </c>
      <c r="H33" s="135">
        <f>G33/K33</f>
        <v>2.979389011749475E-2</v>
      </c>
      <c r="I33" s="130">
        <v>44506</v>
      </c>
      <c r="J33" s="135">
        <f>I33/K33</f>
        <v>2.8838147790809711E-2</v>
      </c>
      <c r="K33" s="136">
        <v>1543303</v>
      </c>
      <c r="L33" s="128"/>
      <c r="W33" s="12"/>
      <c r="X33" s="12"/>
      <c r="Y33" s="12"/>
      <c r="Z33" s="12"/>
    </row>
    <row r="34" spans="1:26" x14ac:dyDescent="0.25">
      <c r="A34" s="264"/>
      <c r="B34" s="124">
        <v>2030</v>
      </c>
      <c r="C34" s="266">
        <v>235431</v>
      </c>
      <c r="D34" s="267">
        <f>C34/K34</f>
        <v>0.14386479711868322</v>
      </c>
      <c r="E34" s="266">
        <v>1304783</v>
      </c>
      <c r="F34" s="267">
        <f>E34/K34</f>
        <v>0.79731361451510996</v>
      </c>
      <c r="G34" s="268">
        <v>47765</v>
      </c>
      <c r="H34" s="267">
        <f>G34/K34</f>
        <v>2.918775367039134E-2</v>
      </c>
      <c r="I34" s="268">
        <v>48495</v>
      </c>
      <c r="J34" s="267">
        <f>I34/K34</f>
        <v>2.9633834695815514E-2</v>
      </c>
      <c r="K34" s="269">
        <v>1636474</v>
      </c>
      <c r="L34" s="128"/>
      <c r="M34" s="102"/>
      <c r="N34" s="102"/>
      <c r="W34" s="12"/>
      <c r="X34" s="12"/>
      <c r="Y34" s="12"/>
      <c r="Z34" s="12"/>
    </row>
    <row r="35" spans="1:26" x14ac:dyDescent="0.25">
      <c r="A35" s="264"/>
      <c r="B35" s="124"/>
      <c r="C35" s="132"/>
      <c r="D35" s="137"/>
      <c r="E35" s="132"/>
      <c r="F35" s="137"/>
      <c r="G35" s="130"/>
      <c r="H35" s="137"/>
      <c r="I35" s="130"/>
      <c r="J35" s="137"/>
      <c r="K35" s="136"/>
      <c r="L35" s="128"/>
      <c r="W35" s="12"/>
      <c r="X35" s="12"/>
      <c r="Y35" s="12"/>
      <c r="Z35" s="12"/>
    </row>
    <row r="36" spans="1:26" x14ac:dyDescent="0.25">
      <c r="A36" s="264" t="s">
        <v>263</v>
      </c>
      <c r="B36" s="123">
        <v>2017</v>
      </c>
      <c r="C36" s="132">
        <v>96255</v>
      </c>
      <c r="D36" s="135">
        <f>C36/K36</f>
        <v>0.6475800266419085</v>
      </c>
      <c r="E36" s="132">
        <v>15774</v>
      </c>
      <c r="F36" s="135">
        <f>E36/K36</f>
        <v>0.10612360230896541</v>
      </c>
      <c r="G36" s="130">
        <v>21058</v>
      </c>
      <c r="H36" s="135">
        <f>G36/K36</f>
        <v>0.14167305803361185</v>
      </c>
      <c r="I36" s="130">
        <v>15551</v>
      </c>
      <c r="J36" s="135">
        <f>I36/K36</f>
        <v>0.1046233130155142</v>
      </c>
      <c r="K36" s="134">
        <f>C36+E36+G36+I36</f>
        <v>148638</v>
      </c>
      <c r="L36" s="128"/>
      <c r="W36" s="12"/>
      <c r="X36" s="12"/>
      <c r="Y36" s="12"/>
      <c r="Z36" s="12"/>
    </row>
    <row r="37" spans="1:26" x14ac:dyDescent="0.25">
      <c r="A37" s="264"/>
      <c r="B37" s="123">
        <v>2020</v>
      </c>
      <c r="C37" s="266">
        <v>94537</v>
      </c>
      <c r="D37" s="267">
        <f>C37/K37</f>
        <v>0.16379090787811795</v>
      </c>
      <c r="E37" s="266">
        <v>444818</v>
      </c>
      <c r="F37" s="267">
        <f>E37/K37</f>
        <v>0.77067332431247737</v>
      </c>
      <c r="G37" s="268">
        <v>20972</v>
      </c>
      <c r="H37" s="267">
        <f>G37/K37</f>
        <v>3.6335222399905748E-2</v>
      </c>
      <c r="I37" s="268">
        <v>16854</v>
      </c>
      <c r="J37" s="267">
        <f>I37/K37</f>
        <v>2.9200545409498926E-2</v>
      </c>
      <c r="K37" s="269">
        <v>577181</v>
      </c>
      <c r="L37" s="128"/>
      <c r="W37" s="12"/>
      <c r="X37" s="12"/>
      <c r="Y37" s="12"/>
      <c r="Z37" s="12"/>
    </row>
    <row r="38" spans="1:26" x14ac:dyDescent="0.25">
      <c r="A38" s="264"/>
      <c r="B38" s="124">
        <v>2025</v>
      </c>
      <c r="C38" s="132">
        <v>90721</v>
      </c>
      <c r="D38" s="135">
        <f>C38/K38</f>
        <v>0.15272998471370178</v>
      </c>
      <c r="E38" s="132">
        <v>463945</v>
      </c>
      <c r="F38" s="135">
        <f>E38/K38</f>
        <v>0.78105744819830436</v>
      </c>
      <c r="G38" s="130">
        <v>20152</v>
      </c>
      <c r="H38" s="135">
        <f>G38/K38</f>
        <v>3.3926154384878011E-2</v>
      </c>
      <c r="I38" s="130">
        <v>19178</v>
      </c>
      <c r="J38" s="135">
        <f>I38/K38</f>
        <v>3.2286412703115844E-2</v>
      </c>
      <c r="K38" s="136">
        <v>593996</v>
      </c>
      <c r="L38" s="128"/>
      <c r="W38" s="12"/>
      <c r="X38" s="12"/>
      <c r="Y38" s="12"/>
      <c r="Z38" s="12"/>
    </row>
    <row r="39" spans="1:26" x14ac:dyDescent="0.25">
      <c r="A39" s="264"/>
      <c r="B39" s="124">
        <v>2030</v>
      </c>
      <c r="C39" s="266">
        <v>89953</v>
      </c>
      <c r="D39" s="267">
        <f>C39/K39</f>
        <v>0.15213909396115044</v>
      </c>
      <c r="E39" s="266">
        <v>460160</v>
      </c>
      <c r="F39" s="267">
        <f>E39/K39</f>
        <v>0.77827671647597063</v>
      </c>
      <c r="G39" s="268">
        <v>20110</v>
      </c>
      <c r="H39" s="267">
        <f>G39/K39</f>
        <v>3.4012397358161875E-2</v>
      </c>
      <c r="I39" s="268">
        <v>21032</v>
      </c>
      <c r="J39" s="267">
        <f>I39/K39</f>
        <v>3.5571792204717081E-2</v>
      </c>
      <c r="K39" s="269">
        <v>591255</v>
      </c>
      <c r="L39" s="128"/>
      <c r="W39" s="12"/>
      <c r="X39" s="12"/>
      <c r="Y39" s="12"/>
      <c r="Z39" s="12"/>
    </row>
    <row r="40" spans="1:26" x14ac:dyDescent="0.25">
      <c r="A40" s="264"/>
      <c r="B40" s="124"/>
      <c r="C40" s="132"/>
      <c r="D40" s="137"/>
      <c r="E40" s="132"/>
      <c r="F40" s="137"/>
      <c r="G40" s="130"/>
      <c r="H40" s="137"/>
      <c r="I40" s="130"/>
      <c r="J40" s="137"/>
      <c r="K40" s="136"/>
      <c r="L40" s="128"/>
      <c r="W40" s="12"/>
      <c r="X40" s="12"/>
      <c r="Y40" s="12"/>
      <c r="Z40" s="12"/>
    </row>
    <row r="41" spans="1:26" x14ac:dyDescent="0.25">
      <c r="A41" s="264" t="s">
        <v>264</v>
      </c>
      <c r="B41" s="123">
        <v>2017</v>
      </c>
      <c r="C41" s="132">
        <v>152738</v>
      </c>
      <c r="D41" s="135">
        <f>C41/K41</f>
        <v>0.21749618372787133</v>
      </c>
      <c r="E41" s="132">
        <v>499433</v>
      </c>
      <c r="F41" s="135">
        <f>E41/K41</f>
        <v>0.71118367091203205</v>
      </c>
      <c r="G41" s="130">
        <v>27654</v>
      </c>
      <c r="H41" s="135">
        <f>G41/K41</f>
        <v>3.9378802032307307E-2</v>
      </c>
      <c r="I41" s="130">
        <v>22431</v>
      </c>
      <c r="J41" s="135">
        <f>I41/K41</f>
        <v>3.1941343327789293E-2</v>
      </c>
      <c r="K41" s="134">
        <f>C41+E41+G41+I41</f>
        <v>702256</v>
      </c>
      <c r="L41" s="128"/>
      <c r="W41" s="12"/>
      <c r="X41" s="12"/>
      <c r="Y41" s="12"/>
      <c r="Z41" s="12"/>
    </row>
    <row r="42" spans="1:26" x14ac:dyDescent="0.25">
      <c r="A42" s="264"/>
      <c r="B42" s="123">
        <v>2020</v>
      </c>
      <c r="C42" s="266">
        <v>151273</v>
      </c>
      <c r="D42" s="267">
        <f>C42/K42</f>
        <v>0.20245261656151883</v>
      </c>
      <c r="E42" s="266">
        <v>543098</v>
      </c>
      <c r="F42" s="267">
        <f>E42/K42</f>
        <v>0.7268422729061218</v>
      </c>
      <c r="G42" s="268">
        <v>28846</v>
      </c>
      <c r="H42" s="267">
        <f>G42/K42</f>
        <v>3.8605357052042155E-2</v>
      </c>
      <c r="I42" s="268">
        <v>23985</v>
      </c>
      <c r="J42" s="267">
        <f>I42/K42</f>
        <v>3.2099753480317239E-2</v>
      </c>
      <c r="K42" s="269">
        <v>747202</v>
      </c>
      <c r="L42" s="128"/>
      <c r="W42" s="12"/>
      <c r="X42" s="12"/>
      <c r="Y42" s="12"/>
      <c r="Z42" s="12"/>
    </row>
    <row r="43" spans="1:26" x14ac:dyDescent="0.25">
      <c r="A43" s="264"/>
      <c r="B43" s="124">
        <v>2025</v>
      </c>
      <c r="C43" s="132">
        <v>145375</v>
      </c>
      <c r="D43" s="135">
        <f>C43/K43</f>
        <v>0.17750045176383253</v>
      </c>
      <c r="E43" s="132">
        <v>617442</v>
      </c>
      <c r="F43" s="135">
        <f>E43/K43</f>
        <v>0.7538863899430045</v>
      </c>
      <c r="G43" s="130">
        <v>29191</v>
      </c>
      <c r="H43" s="135">
        <f>G43/K43</f>
        <v>3.5641724419178226E-2</v>
      </c>
      <c r="I43" s="130">
        <v>27004</v>
      </c>
      <c r="J43" s="135">
        <f>I43/K43</f>
        <v>3.2971433873984754E-2</v>
      </c>
      <c r="K43" s="136">
        <v>819012</v>
      </c>
      <c r="L43" s="128"/>
      <c r="W43" s="12"/>
      <c r="X43" s="12"/>
      <c r="Y43" s="12"/>
      <c r="Z43" s="12"/>
    </row>
    <row r="44" spans="1:26" ht="15.75" thickBot="1" x14ac:dyDescent="0.3">
      <c r="A44" s="265"/>
      <c r="B44" s="125">
        <v>2030</v>
      </c>
      <c r="C44" s="270">
        <v>137988</v>
      </c>
      <c r="D44" s="271">
        <f>C44/K44</f>
        <v>0.16125971148362486</v>
      </c>
      <c r="E44" s="270">
        <v>660289</v>
      </c>
      <c r="F44" s="271">
        <f>E44/K44</f>
        <v>0.77164690868634367</v>
      </c>
      <c r="G44" s="272">
        <v>27771</v>
      </c>
      <c r="H44" s="271">
        <f>G44/K44</f>
        <v>3.2454586251063469E-2</v>
      </c>
      <c r="I44" s="272">
        <v>29640</v>
      </c>
      <c r="J44" s="271">
        <f>I44/K44</f>
        <v>3.4638793578968034E-2</v>
      </c>
      <c r="K44" s="273">
        <v>855688</v>
      </c>
      <c r="L44" s="128"/>
      <c r="W44" s="12"/>
      <c r="X44" s="12"/>
      <c r="Y44" s="12"/>
      <c r="Z44" s="12"/>
    </row>
    <row r="46" spans="1:26" x14ac:dyDescent="0.25">
      <c r="A46" s="12" t="s">
        <v>265</v>
      </c>
    </row>
    <row r="47" spans="1:26" x14ac:dyDescent="0.25">
      <c r="A47" s="12" t="s">
        <v>322</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topLeftCell="A19" workbookViewId="0">
      <selection activeCell="I41" sqref="I41"/>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13" t="s">
        <v>23</v>
      </c>
      <c r="B1" s="613"/>
      <c r="C1" s="613"/>
      <c r="D1" s="613"/>
      <c r="E1" s="613"/>
      <c r="F1" s="613"/>
      <c r="G1" s="1"/>
      <c r="H1" s="1"/>
      <c r="J1" s="1"/>
    </row>
    <row r="2" spans="1:10" ht="15" customHeight="1" x14ac:dyDescent="0.2">
      <c r="A2" s="614"/>
      <c r="B2" s="614"/>
      <c r="C2" s="614"/>
      <c r="D2" s="614"/>
      <c r="E2" s="614"/>
      <c r="F2" s="614"/>
      <c r="G2" s="1"/>
      <c r="H2" s="1"/>
      <c r="J2" s="1"/>
    </row>
    <row r="3" spans="1:10" ht="15" customHeight="1" x14ac:dyDescent="0.2">
      <c r="A3" s="613" t="s">
        <v>305</v>
      </c>
      <c r="B3" s="613"/>
      <c r="C3" s="613"/>
      <c r="D3" s="613"/>
      <c r="E3" s="613"/>
      <c r="F3" s="613"/>
      <c r="G3" s="1"/>
      <c r="H3" s="1"/>
      <c r="J3" s="1"/>
    </row>
    <row r="4" spans="1:10" ht="15" customHeight="1" x14ac:dyDescent="0.2">
      <c r="A4" s="615" t="s">
        <v>376</v>
      </c>
      <c r="B4" s="615"/>
      <c r="C4" s="615"/>
      <c r="D4" s="615"/>
      <c r="E4" s="615"/>
      <c r="F4" s="615"/>
      <c r="G4" s="1"/>
      <c r="H4" s="1"/>
      <c r="J4" s="1"/>
    </row>
    <row r="5" spans="1:10" x14ac:dyDescent="0.2">
      <c r="A5" s="615"/>
      <c r="B5" s="615"/>
      <c r="C5" s="615"/>
      <c r="D5" s="615"/>
      <c r="E5" s="615"/>
      <c r="F5" s="615"/>
      <c r="G5" s="1"/>
      <c r="H5" s="1"/>
      <c r="J5" s="1"/>
    </row>
    <row r="6" spans="1:10" x14ac:dyDescent="0.2">
      <c r="A6" s="615"/>
      <c r="B6" s="615"/>
      <c r="C6" s="615"/>
      <c r="D6" s="615"/>
      <c r="E6" s="615"/>
      <c r="F6" s="615"/>
      <c r="G6" s="1"/>
      <c r="H6" s="1"/>
      <c r="J6" s="1"/>
    </row>
    <row r="7" spans="1:10" x14ac:dyDescent="0.2">
      <c r="A7" s="615"/>
      <c r="B7" s="615"/>
      <c r="C7" s="615"/>
      <c r="D7" s="615"/>
      <c r="E7" s="615"/>
      <c r="F7" s="615"/>
      <c r="G7" s="1"/>
      <c r="H7" s="1"/>
      <c r="J7" s="1"/>
    </row>
    <row r="8" spans="1:10" x14ac:dyDescent="0.2">
      <c r="A8" s="615"/>
      <c r="B8" s="615"/>
      <c r="C8" s="615"/>
      <c r="D8" s="615"/>
      <c r="E8" s="615"/>
      <c r="F8" s="615"/>
      <c r="J8" s="1"/>
    </row>
    <row r="9" spans="1:10" x14ac:dyDescent="0.2">
      <c r="G9" s="1"/>
      <c r="H9" s="1"/>
      <c r="I9" s="1"/>
      <c r="J9" s="1"/>
    </row>
    <row r="10" spans="1:10" x14ac:dyDescent="0.2">
      <c r="F10" s="1"/>
      <c r="G10" s="1"/>
      <c r="H10" s="1"/>
      <c r="I10" s="1"/>
      <c r="J10" s="1"/>
    </row>
    <row r="11" spans="1:10" ht="75" customHeight="1" x14ac:dyDescent="0.2">
      <c r="A11" s="12"/>
      <c r="B11" s="616" t="s">
        <v>383</v>
      </c>
      <c r="C11" s="617"/>
      <c r="D11" s="617"/>
      <c r="E11" s="618"/>
      <c r="F11" s="1"/>
      <c r="G11" s="1"/>
      <c r="H11" s="1"/>
      <c r="I11" s="1"/>
      <c r="J11" s="1"/>
    </row>
    <row r="12" spans="1:10" x14ac:dyDescent="0.2">
      <c r="A12" s="12"/>
      <c r="B12" s="619"/>
      <c r="C12" s="620"/>
      <c r="D12" s="417"/>
      <c r="E12" s="542" t="s">
        <v>221</v>
      </c>
      <c r="F12" s="1"/>
      <c r="G12" s="1"/>
      <c r="H12" s="1"/>
      <c r="I12" s="1"/>
      <c r="J12" s="1"/>
    </row>
    <row r="13" spans="1:10" ht="25.5" x14ac:dyDescent="0.2">
      <c r="A13" s="12"/>
      <c r="B13" s="621"/>
      <c r="C13" s="622"/>
      <c r="D13" s="416" t="s">
        <v>11</v>
      </c>
      <c r="E13" s="543" t="s">
        <v>220</v>
      </c>
      <c r="G13" s="1"/>
      <c r="H13" s="1"/>
      <c r="I13" s="1"/>
      <c r="J13" s="1"/>
    </row>
    <row r="14" spans="1:10" x14ac:dyDescent="0.2">
      <c r="A14" s="12"/>
      <c r="B14" s="606">
        <v>2016</v>
      </c>
      <c r="C14" s="415" t="s">
        <v>222</v>
      </c>
      <c r="D14" s="104">
        <v>1721152</v>
      </c>
      <c r="E14" s="104">
        <v>251543</v>
      </c>
      <c r="G14" s="1"/>
      <c r="H14" s="1"/>
      <c r="I14" s="1"/>
      <c r="J14" s="1"/>
    </row>
    <row r="15" spans="1:10" x14ac:dyDescent="0.2">
      <c r="A15" s="12"/>
      <c r="B15" s="606"/>
      <c r="C15" s="103" t="s">
        <v>223</v>
      </c>
      <c r="D15" s="105">
        <v>4069422</v>
      </c>
      <c r="E15" s="105">
        <v>716884</v>
      </c>
      <c r="G15" s="1"/>
      <c r="H15" s="1"/>
      <c r="I15" s="1"/>
      <c r="J15" s="1"/>
    </row>
    <row r="16" spans="1:10" x14ac:dyDescent="0.2">
      <c r="A16" s="12"/>
      <c r="B16" s="606"/>
      <c r="C16" s="103" t="s">
        <v>246</v>
      </c>
      <c r="D16" s="106">
        <v>0.42299999999999999</v>
      </c>
      <c r="E16" s="106">
        <v>0.35099999999999998</v>
      </c>
      <c r="G16" s="1"/>
      <c r="H16" s="1"/>
      <c r="I16" s="1"/>
      <c r="J16" s="1"/>
    </row>
    <row r="17" spans="1:10" s="12" customFormat="1" ht="15" thickBot="1" x14ac:dyDescent="0.25">
      <c r="B17" s="606"/>
      <c r="C17" s="107"/>
      <c r="D17" s="108"/>
      <c r="E17" s="108"/>
      <c r="G17" s="1"/>
      <c r="H17" s="1"/>
      <c r="I17" s="1"/>
      <c r="J17" s="1"/>
    </row>
    <row r="18" spans="1:10" s="12" customFormat="1" x14ac:dyDescent="0.2">
      <c r="B18" s="607">
        <v>2020</v>
      </c>
      <c r="C18" s="418" t="s">
        <v>328</v>
      </c>
      <c r="D18" s="419">
        <v>1897087.4171666331</v>
      </c>
      <c r="E18" s="420">
        <v>277868.29942640063</v>
      </c>
      <c r="G18" s="1"/>
      <c r="H18" s="1"/>
      <c r="I18" s="1"/>
      <c r="J18" s="1"/>
    </row>
    <row r="19" spans="1:10" s="12" customFormat="1" x14ac:dyDescent="0.2">
      <c r="B19" s="608"/>
      <c r="C19" s="109" t="s">
        <v>268</v>
      </c>
      <c r="D19" s="110">
        <v>3976856</v>
      </c>
      <c r="E19" s="421">
        <v>747202</v>
      </c>
      <c r="G19" s="1"/>
      <c r="H19" s="1"/>
      <c r="I19" s="1"/>
      <c r="J19" s="1"/>
    </row>
    <row r="20" spans="1:10" s="12" customFormat="1" x14ac:dyDescent="0.2">
      <c r="B20" s="608"/>
      <c r="C20" s="109" t="s">
        <v>384</v>
      </c>
      <c r="D20" s="111">
        <v>0.47703196121927299</v>
      </c>
      <c r="E20" s="422">
        <v>0.37187842032864021</v>
      </c>
      <c r="G20" s="1"/>
      <c r="H20" s="1"/>
      <c r="I20" s="1"/>
      <c r="J20" s="1"/>
    </row>
    <row r="21" spans="1:10" s="12" customFormat="1" x14ac:dyDescent="0.2">
      <c r="B21" s="609"/>
      <c r="C21" s="112"/>
      <c r="D21" s="111"/>
      <c r="E21" s="422"/>
      <c r="G21" s="1"/>
      <c r="H21" s="1"/>
      <c r="I21" s="1"/>
      <c r="J21" s="1"/>
    </row>
    <row r="22" spans="1:10" s="12" customFormat="1" x14ac:dyDescent="0.2">
      <c r="B22" s="610">
        <v>2025</v>
      </c>
      <c r="C22" s="113" t="s">
        <v>329</v>
      </c>
      <c r="D22" s="110">
        <v>2262464.9595403941</v>
      </c>
      <c r="E22" s="421">
        <v>335456.99600602721</v>
      </c>
      <c r="G22" s="1"/>
      <c r="H22" s="1"/>
      <c r="I22" s="1"/>
      <c r="J22" s="1"/>
    </row>
    <row r="23" spans="1:10" s="12" customFormat="1" x14ac:dyDescent="0.2">
      <c r="B23" s="608"/>
      <c r="C23" s="109" t="s">
        <v>268</v>
      </c>
      <c r="D23" s="110">
        <v>4225965</v>
      </c>
      <c r="E23" s="421">
        <v>819012</v>
      </c>
      <c r="G23" s="1"/>
      <c r="H23" s="1"/>
      <c r="I23" s="1"/>
      <c r="J23" s="1"/>
    </row>
    <row r="24" spans="1:10" s="12" customFormat="1" x14ac:dyDescent="0.2">
      <c r="B24" s="608"/>
      <c r="C24" s="109" t="s">
        <v>384</v>
      </c>
      <c r="D24" s="111">
        <v>0.53537238466016501</v>
      </c>
      <c r="E24" s="422">
        <v>0.40958740043616848</v>
      </c>
      <c r="G24" s="1"/>
      <c r="H24" s="1"/>
      <c r="I24" s="1"/>
      <c r="J24" s="1"/>
    </row>
    <row r="25" spans="1:10" s="12" customFormat="1" x14ac:dyDescent="0.2">
      <c r="B25" s="609"/>
      <c r="C25" s="109"/>
      <c r="D25" s="111"/>
      <c r="E25" s="422"/>
      <c r="G25" s="1"/>
      <c r="H25" s="1"/>
      <c r="I25" s="1"/>
      <c r="J25" s="1"/>
    </row>
    <row r="26" spans="1:10" s="12" customFormat="1" x14ac:dyDescent="0.2">
      <c r="B26" s="611">
        <v>2030</v>
      </c>
      <c r="C26" s="109" t="s">
        <v>269</v>
      </c>
      <c r="D26" s="110">
        <v>2690822.1421688553</v>
      </c>
      <c r="E26" s="421">
        <v>399112.71138098923</v>
      </c>
      <c r="G26" s="1"/>
      <c r="H26" s="1"/>
      <c r="I26" s="1"/>
      <c r="J26" s="1"/>
    </row>
    <row r="27" spans="1:10" s="12" customFormat="1" x14ac:dyDescent="0.2">
      <c r="B27" s="611"/>
      <c r="C27" s="109" t="s">
        <v>268</v>
      </c>
      <c r="D27" s="114">
        <v>4484352</v>
      </c>
      <c r="E27" s="421">
        <v>855688</v>
      </c>
      <c r="G27" s="1"/>
      <c r="H27" s="1"/>
      <c r="I27" s="1"/>
      <c r="J27" s="1"/>
    </row>
    <row r="28" spans="1:10" s="12" customFormat="1" ht="15" thickBot="1" x14ac:dyDescent="0.25">
      <c r="B28" s="612"/>
      <c r="C28" s="423" t="s">
        <v>384</v>
      </c>
      <c r="D28" s="424">
        <v>0.600047039609927</v>
      </c>
      <c r="E28" s="425">
        <v>0.46642317220878315</v>
      </c>
      <c r="G28" s="1"/>
      <c r="H28" s="1"/>
      <c r="I28" s="1"/>
      <c r="J28" s="1"/>
    </row>
    <row r="29" spans="1:10" s="12" customFormat="1" x14ac:dyDescent="0.2">
      <c r="A29" s="1"/>
      <c r="C29" s="101"/>
    </row>
    <row r="52" spans="3:9" s="12" customFormat="1" ht="12.75" x14ac:dyDescent="0.2">
      <c r="C52" s="12" t="s">
        <v>283</v>
      </c>
      <c r="I52" s="14" t="s">
        <v>31</v>
      </c>
    </row>
    <row r="53" spans="3:9" s="12" customFormat="1" ht="15" x14ac:dyDescent="0.25">
      <c r="C53" s="434" t="s">
        <v>395</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hyperlinks>
  <pageMargins left="0.25" right="0.25" top="0.75" bottom="0.75" header="0.3" footer="0.3"/>
  <pageSetup scale="63" orientation="landscape"/>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5"/>
  <sheetViews>
    <sheetView workbookViewId="0">
      <selection activeCell="A70" sqref="A70:I70"/>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5" customWidth="1"/>
    <col min="15" max="16384" width="9.140625" style="25"/>
  </cols>
  <sheetData>
    <row r="1" spans="1:14" ht="15" customHeight="1" x14ac:dyDescent="0.2">
      <c r="A1" s="600" t="s">
        <v>23</v>
      </c>
      <c r="B1" s="601"/>
      <c r="C1" s="601"/>
      <c r="D1" s="601"/>
      <c r="E1" s="601"/>
      <c r="F1" s="601"/>
      <c r="G1" s="601"/>
      <c r="H1" s="601"/>
      <c r="I1" s="601"/>
      <c r="J1" s="601"/>
      <c r="K1" s="601"/>
      <c r="L1" s="601"/>
      <c r="M1" s="601"/>
      <c r="N1" s="601"/>
    </row>
    <row r="2" spans="1:14" ht="15" customHeight="1" x14ac:dyDescent="0.2">
      <c r="A2" s="626"/>
      <c r="B2" s="627"/>
      <c r="C2" s="627"/>
      <c r="D2" s="627"/>
      <c r="E2" s="627"/>
      <c r="F2" s="627"/>
      <c r="G2" s="627"/>
      <c r="H2" s="627"/>
      <c r="I2" s="627"/>
      <c r="J2" s="627"/>
      <c r="K2" s="627"/>
      <c r="L2" s="627"/>
      <c r="M2" s="627"/>
      <c r="N2" s="627"/>
    </row>
    <row r="3" spans="1:14" ht="28.5" customHeight="1" x14ac:dyDescent="0.2">
      <c r="A3" s="600" t="s">
        <v>342</v>
      </c>
      <c r="B3" s="601"/>
      <c r="C3" s="601"/>
      <c r="D3" s="601"/>
      <c r="E3" s="601"/>
      <c r="F3" s="601"/>
      <c r="G3" s="601"/>
      <c r="H3" s="601"/>
      <c r="I3" s="601"/>
      <c r="J3" s="601"/>
      <c r="K3" s="601"/>
      <c r="L3" s="601"/>
      <c r="M3" s="601"/>
      <c r="N3" s="601"/>
    </row>
    <row r="4" spans="1:14" ht="15" customHeight="1" x14ac:dyDescent="0.2">
      <c r="A4" s="558" t="s">
        <v>420</v>
      </c>
      <c r="B4" s="559"/>
      <c r="C4" s="559"/>
      <c r="D4" s="559"/>
      <c r="E4" s="559"/>
      <c r="F4" s="559"/>
      <c r="G4" s="559"/>
      <c r="H4" s="559"/>
      <c r="I4" s="559"/>
      <c r="J4" s="559"/>
      <c r="K4" s="559"/>
      <c r="L4" s="559"/>
      <c r="M4" s="559"/>
      <c r="N4" s="559"/>
    </row>
    <row r="5" spans="1:14" x14ac:dyDescent="0.2">
      <c r="A5" s="558"/>
      <c r="B5" s="559"/>
      <c r="C5" s="559"/>
      <c r="D5" s="559"/>
      <c r="E5" s="559"/>
      <c r="F5" s="559"/>
      <c r="G5" s="559"/>
      <c r="H5" s="559"/>
      <c r="I5" s="559"/>
      <c r="J5" s="559"/>
      <c r="K5" s="559"/>
      <c r="L5" s="559"/>
      <c r="M5" s="559"/>
      <c r="N5" s="559"/>
    </row>
    <row r="6" spans="1:14" x14ac:dyDescent="0.2">
      <c r="A6" s="558"/>
      <c r="B6" s="559"/>
      <c r="C6" s="559"/>
      <c r="D6" s="559"/>
      <c r="E6" s="559"/>
      <c r="F6" s="559"/>
      <c r="G6" s="559"/>
      <c r="H6" s="559"/>
      <c r="I6" s="559"/>
      <c r="J6" s="559"/>
      <c r="K6" s="559"/>
      <c r="L6" s="559"/>
      <c r="M6" s="559"/>
      <c r="N6" s="559"/>
    </row>
    <row r="7" spans="1:14" x14ac:dyDescent="0.2">
      <c r="A7" s="558"/>
      <c r="B7" s="559"/>
      <c r="C7" s="559"/>
      <c r="D7" s="559"/>
      <c r="E7" s="559"/>
      <c r="F7" s="559"/>
      <c r="G7" s="559"/>
      <c r="H7" s="559"/>
      <c r="I7" s="559"/>
      <c r="J7" s="559"/>
      <c r="K7" s="559"/>
      <c r="L7" s="559"/>
      <c r="M7" s="559"/>
      <c r="N7" s="559"/>
    </row>
    <row r="8" spans="1:14" ht="51" customHeight="1" x14ac:dyDescent="0.2">
      <c r="A8" s="558"/>
      <c r="B8" s="559"/>
      <c r="C8" s="559"/>
      <c r="D8" s="559"/>
      <c r="E8" s="559"/>
      <c r="F8" s="559"/>
      <c r="G8" s="559"/>
      <c r="H8" s="559"/>
      <c r="I8" s="559"/>
      <c r="J8" s="559"/>
      <c r="K8" s="559"/>
      <c r="L8" s="559"/>
      <c r="M8" s="559"/>
      <c r="N8" s="559"/>
    </row>
    <row r="9" spans="1:14" x14ac:dyDescent="0.2">
      <c r="A9" s="479"/>
      <c r="B9" s="479"/>
      <c r="C9" s="479"/>
      <c r="D9" s="479"/>
      <c r="E9" s="479"/>
      <c r="F9" s="479"/>
      <c r="G9" s="479"/>
      <c r="H9" s="479"/>
      <c r="I9" s="479"/>
      <c r="L9" s="128"/>
    </row>
    <row r="10" spans="1:14" x14ac:dyDescent="0.2">
      <c r="A10" s="493" t="s">
        <v>343</v>
      </c>
      <c r="B10" s="494"/>
      <c r="C10" s="494"/>
      <c r="D10" s="494"/>
      <c r="E10" s="495"/>
      <c r="F10" s="479"/>
      <c r="G10" s="479"/>
      <c r="H10" s="479"/>
      <c r="I10" s="479"/>
      <c r="L10" s="128"/>
    </row>
    <row r="11" spans="1:14" x14ac:dyDescent="0.2">
      <c r="A11" s="485" t="s">
        <v>274</v>
      </c>
      <c r="B11" s="486"/>
      <c r="C11" s="486"/>
      <c r="D11" s="486"/>
      <c r="E11" s="487"/>
      <c r="F11" s="479"/>
      <c r="G11" s="479"/>
      <c r="H11" s="479"/>
      <c r="I11" s="479"/>
      <c r="L11" s="128"/>
    </row>
    <row r="12" spans="1:14" ht="13.5" thickBot="1" x14ac:dyDescent="0.25">
      <c r="A12" s="499"/>
      <c r="B12" s="500"/>
      <c r="C12" s="500"/>
      <c r="D12" s="500"/>
      <c r="E12" s="501"/>
      <c r="F12" s="479"/>
      <c r="G12" s="479"/>
      <c r="H12" s="479"/>
      <c r="I12" s="479"/>
      <c r="L12" s="128"/>
    </row>
    <row r="13" spans="1:14" ht="13.5" thickTop="1" x14ac:dyDescent="0.2">
      <c r="A13" s="138"/>
      <c r="B13" s="139">
        <v>2017</v>
      </c>
      <c r="C13" s="341">
        <v>2020</v>
      </c>
      <c r="D13" s="342">
        <v>2025</v>
      </c>
      <c r="E13" s="343">
        <v>2030</v>
      </c>
      <c r="F13" s="479"/>
      <c r="G13" s="479"/>
      <c r="H13" s="479"/>
      <c r="I13" s="479"/>
      <c r="J13" s="479"/>
      <c r="L13" s="128"/>
    </row>
    <row r="14" spans="1:14" ht="16.5" customHeight="1" x14ac:dyDescent="0.2">
      <c r="A14" s="144" t="s">
        <v>354</v>
      </c>
      <c r="B14" s="140">
        <v>51976</v>
      </c>
      <c r="C14" s="344">
        <v>63644</v>
      </c>
      <c r="D14" s="141">
        <v>77020</v>
      </c>
      <c r="E14" s="345">
        <v>93113</v>
      </c>
      <c r="F14" s="479"/>
      <c r="G14" s="479"/>
      <c r="H14" s="479"/>
      <c r="I14" s="479"/>
      <c r="J14" s="479"/>
    </row>
    <row r="15" spans="1:14" ht="16.5" customHeight="1" x14ac:dyDescent="0.2">
      <c r="A15" s="144" t="s">
        <v>330</v>
      </c>
      <c r="B15" s="140">
        <v>333920</v>
      </c>
      <c r="C15" s="344">
        <v>376000</v>
      </c>
      <c r="D15" s="141">
        <v>455000</v>
      </c>
      <c r="E15" s="345">
        <v>550000</v>
      </c>
      <c r="F15" s="479"/>
      <c r="G15" s="479"/>
      <c r="H15" s="479"/>
      <c r="I15" s="479"/>
      <c r="J15" s="479"/>
    </row>
    <row r="16" spans="1:14" ht="16.5" customHeight="1" x14ac:dyDescent="0.2">
      <c r="A16" s="297" t="s">
        <v>316</v>
      </c>
      <c r="B16" s="140">
        <v>111344</v>
      </c>
      <c r="C16" s="344">
        <v>138000</v>
      </c>
      <c r="D16" s="141">
        <v>198000</v>
      </c>
      <c r="E16" s="345">
        <v>285000</v>
      </c>
      <c r="F16" s="479"/>
      <c r="G16" s="479"/>
      <c r="H16" s="479"/>
      <c r="I16" s="479"/>
      <c r="J16" s="479"/>
    </row>
    <row r="17" spans="1:14" ht="16.5" customHeight="1" x14ac:dyDescent="0.2">
      <c r="A17" s="297" t="s">
        <v>317</v>
      </c>
      <c r="B17" s="140">
        <v>41027</v>
      </c>
      <c r="C17" s="344">
        <v>48000</v>
      </c>
      <c r="D17" s="141">
        <v>59000</v>
      </c>
      <c r="E17" s="345">
        <v>76000</v>
      </c>
      <c r="F17" s="479"/>
      <c r="G17" s="479"/>
      <c r="H17" s="479"/>
      <c r="I17" s="479"/>
      <c r="J17" s="479"/>
    </row>
    <row r="18" spans="1:14" ht="16.5" customHeight="1" x14ac:dyDescent="0.2">
      <c r="A18" s="297" t="s">
        <v>319</v>
      </c>
      <c r="B18" s="140">
        <v>141564</v>
      </c>
      <c r="C18" s="344">
        <v>168000</v>
      </c>
      <c r="D18" s="141">
        <v>215000</v>
      </c>
      <c r="E18" s="345">
        <v>275000</v>
      </c>
      <c r="F18" s="479"/>
      <c r="G18" s="479"/>
      <c r="H18" s="479"/>
      <c r="I18" s="479"/>
      <c r="J18" s="479"/>
      <c r="N18" s="12"/>
    </row>
    <row r="19" spans="1:14" ht="16.5" customHeight="1" thickBot="1" x14ac:dyDescent="0.25">
      <c r="A19" s="297" t="s">
        <v>318</v>
      </c>
      <c r="B19" s="140">
        <v>124177</v>
      </c>
      <c r="C19" s="346">
        <v>146000</v>
      </c>
      <c r="D19" s="347">
        <v>190000</v>
      </c>
      <c r="E19" s="348">
        <v>246000</v>
      </c>
      <c r="F19" s="479"/>
      <c r="G19" s="479"/>
      <c r="H19" s="479"/>
      <c r="I19" s="479"/>
      <c r="J19" s="479"/>
      <c r="N19" s="12"/>
    </row>
    <row r="20" spans="1:14" ht="13.5" thickTop="1" x14ac:dyDescent="0.2">
      <c r="C20" s="152"/>
      <c r="D20" s="152"/>
      <c r="N20" s="12"/>
    </row>
    <row r="21" spans="1:14" ht="48.75" customHeight="1" x14ac:dyDescent="0.2">
      <c r="A21" s="623" t="s">
        <v>400</v>
      </c>
      <c r="B21" s="624"/>
      <c r="C21" s="624"/>
      <c r="D21" s="624"/>
      <c r="E21" s="624"/>
      <c r="F21" s="624"/>
      <c r="G21" s="624"/>
      <c r="H21" s="625"/>
      <c r="I21" s="153"/>
      <c r="J21" s="153"/>
      <c r="L21" s="628" t="s">
        <v>421</v>
      </c>
      <c r="M21" s="629"/>
      <c r="N21" s="630"/>
    </row>
    <row r="22" spans="1:14" ht="12.75" customHeight="1" thickBot="1" x14ac:dyDescent="0.25">
      <c r="A22" s="496"/>
      <c r="B22" s="497"/>
      <c r="C22" s="497"/>
      <c r="D22" s="497"/>
      <c r="E22" s="497"/>
      <c r="F22" s="497"/>
      <c r="G22" s="497"/>
      <c r="H22" s="498"/>
      <c r="I22" s="153"/>
      <c r="J22" s="153"/>
      <c r="N22" s="12"/>
    </row>
    <row r="23" spans="1:14" ht="29.25" customHeight="1" thickTop="1" x14ac:dyDescent="0.2">
      <c r="A23" s="222" t="s">
        <v>242</v>
      </c>
      <c r="B23" s="452" t="s">
        <v>15</v>
      </c>
      <c r="C23" s="274" t="s">
        <v>239</v>
      </c>
      <c r="D23" s="274" t="s">
        <v>5</v>
      </c>
      <c r="E23" s="275" t="s">
        <v>4</v>
      </c>
      <c r="F23" s="274" t="s">
        <v>16</v>
      </c>
      <c r="G23" s="274" t="s">
        <v>240</v>
      </c>
      <c r="H23" s="276" t="s">
        <v>2</v>
      </c>
      <c r="I23" s="277"/>
      <c r="J23" s="453" t="s">
        <v>288</v>
      </c>
      <c r="L23" s="341">
        <v>2020</v>
      </c>
      <c r="M23" s="342">
        <v>2025</v>
      </c>
      <c r="N23" s="343">
        <v>2030</v>
      </c>
    </row>
    <row r="24" spans="1:14" ht="15" customHeight="1" x14ac:dyDescent="0.25">
      <c r="A24" s="154" t="s">
        <v>44</v>
      </c>
      <c r="B24" s="445">
        <v>141</v>
      </c>
      <c r="C24" s="426">
        <v>74</v>
      </c>
      <c r="D24" s="426">
        <v>50</v>
      </c>
      <c r="E24" s="426">
        <v>9</v>
      </c>
      <c r="F24" s="426">
        <v>8</v>
      </c>
      <c r="G24" s="426">
        <v>69</v>
      </c>
      <c r="H24" s="446">
        <v>72</v>
      </c>
      <c r="I24" s="155"/>
      <c r="J24" s="508">
        <v>30</v>
      </c>
      <c r="K24" s="143"/>
      <c r="L24" s="533"/>
      <c r="M24" s="534"/>
      <c r="N24" s="535"/>
    </row>
    <row r="25" spans="1:14" ht="15" customHeight="1" x14ac:dyDescent="0.25">
      <c r="A25" s="154" t="s">
        <v>45</v>
      </c>
      <c r="B25" s="447">
        <v>3265</v>
      </c>
      <c r="C25" s="444">
        <v>802</v>
      </c>
      <c r="D25" s="444">
        <v>2024</v>
      </c>
      <c r="E25" s="444">
        <v>207</v>
      </c>
      <c r="F25" s="444">
        <v>232</v>
      </c>
      <c r="G25" s="444">
        <v>1421</v>
      </c>
      <c r="H25" s="448">
        <v>1844</v>
      </c>
      <c r="I25" s="155"/>
      <c r="J25" s="509">
        <v>1596</v>
      </c>
      <c r="K25" s="143"/>
      <c r="L25" s="533"/>
      <c r="M25" s="534"/>
      <c r="N25" s="535"/>
    </row>
    <row r="26" spans="1:14" ht="15" x14ac:dyDescent="0.25">
      <c r="A26" s="154" t="s">
        <v>155</v>
      </c>
      <c r="B26" s="447">
        <v>1549</v>
      </c>
      <c r="C26" s="444">
        <v>268</v>
      </c>
      <c r="D26" s="444">
        <v>1201</v>
      </c>
      <c r="E26" s="444">
        <v>46</v>
      </c>
      <c r="F26" s="444">
        <v>34</v>
      </c>
      <c r="G26" s="444">
        <v>509</v>
      </c>
      <c r="H26" s="448">
        <v>1040</v>
      </c>
      <c r="I26" s="155"/>
      <c r="J26" s="509">
        <v>897</v>
      </c>
      <c r="K26" s="143"/>
      <c r="L26" s="533"/>
      <c r="M26" s="534"/>
      <c r="N26" s="535"/>
    </row>
    <row r="27" spans="1:14" ht="15" x14ac:dyDescent="0.25">
      <c r="A27" s="154" t="s">
        <v>156</v>
      </c>
      <c r="B27" s="447">
        <v>5769</v>
      </c>
      <c r="C27" s="444">
        <v>1702</v>
      </c>
      <c r="D27" s="444">
        <v>3273</v>
      </c>
      <c r="E27" s="444">
        <v>422</v>
      </c>
      <c r="F27" s="444">
        <v>372</v>
      </c>
      <c r="G27" s="444">
        <v>2444</v>
      </c>
      <c r="H27" s="448">
        <v>3325</v>
      </c>
      <c r="I27" s="155"/>
      <c r="J27" s="509">
        <v>3130</v>
      </c>
      <c r="K27" s="164"/>
      <c r="L27" s="533"/>
      <c r="M27" s="534"/>
      <c r="N27" s="535"/>
    </row>
    <row r="28" spans="1:14" ht="15" customHeight="1" x14ac:dyDescent="0.25">
      <c r="A28" s="154" t="s">
        <v>157</v>
      </c>
      <c r="B28" s="447">
        <v>2007</v>
      </c>
      <c r="C28" s="444">
        <v>455</v>
      </c>
      <c r="D28" s="444">
        <v>1213</v>
      </c>
      <c r="E28" s="444">
        <v>237</v>
      </c>
      <c r="F28" s="444">
        <v>102</v>
      </c>
      <c r="G28" s="444">
        <v>1105</v>
      </c>
      <c r="H28" s="448">
        <v>902</v>
      </c>
      <c r="I28" s="155"/>
      <c r="J28" s="509">
        <v>973</v>
      </c>
      <c r="K28" s="143"/>
      <c r="L28" s="533"/>
      <c r="M28" s="534"/>
      <c r="N28" s="535"/>
    </row>
    <row r="29" spans="1:14" ht="15" customHeight="1" x14ac:dyDescent="0.25">
      <c r="A29" s="154" t="s">
        <v>422</v>
      </c>
      <c r="B29" s="447"/>
      <c r="C29" s="444"/>
      <c r="D29" s="444"/>
      <c r="E29" s="444"/>
      <c r="F29" s="444"/>
      <c r="G29" s="444"/>
      <c r="H29" s="448"/>
      <c r="I29" s="155"/>
      <c r="J29" s="509"/>
      <c r="K29" s="143"/>
      <c r="L29" s="533">
        <v>12373</v>
      </c>
      <c r="M29" s="534">
        <v>13703</v>
      </c>
      <c r="N29" s="535">
        <v>16566</v>
      </c>
    </row>
    <row r="30" spans="1:14" ht="15" x14ac:dyDescent="0.25">
      <c r="A30" s="154" t="s">
        <v>46</v>
      </c>
      <c r="B30" s="447">
        <v>820</v>
      </c>
      <c r="C30" s="444">
        <v>195</v>
      </c>
      <c r="D30" s="444">
        <v>570</v>
      </c>
      <c r="E30" s="444">
        <v>25</v>
      </c>
      <c r="F30" s="444">
        <v>30</v>
      </c>
      <c r="G30" s="444">
        <v>329</v>
      </c>
      <c r="H30" s="448">
        <v>491</v>
      </c>
      <c r="I30" s="155"/>
      <c r="J30" s="509">
        <v>391</v>
      </c>
      <c r="K30" s="143"/>
      <c r="L30" s="533">
        <v>793</v>
      </c>
      <c r="M30" s="534">
        <v>959</v>
      </c>
      <c r="N30" s="535">
        <v>1160</v>
      </c>
    </row>
    <row r="31" spans="1:14" ht="15" x14ac:dyDescent="0.25">
      <c r="A31" s="154" t="s">
        <v>47</v>
      </c>
      <c r="B31" s="447">
        <v>1789</v>
      </c>
      <c r="C31" s="444">
        <v>465</v>
      </c>
      <c r="D31" s="444">
        <v>1135</v>
      </c>
      <c r="E31" s="444">
        <v>73</v>
      </c>
      <c r="F31" s="444">
        <v>116</v>
      </c>
      <c r="G31" s="444">
        <v>832</v>
      </c>
      <c r="H31" s="448">
        <v>957</v>
      </c>
      <c r="I31" s="155"/>
      <c r="J31" s="509">
        <v>913</v>
      </c>
      <c r="K31" s="143"/>
      <c r="L31" s="533">
        <v>1962</v>
      </c>
      <c r="M31" s="534">
        <v>2374</v>
      </c>
      <c r="N31" s="535">
        <v>2873</v>
      </c>
    </row>
    <row r="32" spans="1:14" ht="15" x14ac:dyDescent="0.25">
      <c r="A32" s="154" t="s">
        <v>48</v>
      </c>
      <c r="B32" s="447">
        <v>1683</v>
      </c>
      <c r="C32" s="444">
        <v>20</v>
      </c>
      <c r="D32" s="444">
        <v>1610</v>
      </c>
      <c r="E32" s="444">
        <v>4</v>
      </c>
      <c r="F32" s="444">
        <v>49</v>
      </c>
      <c r="G32" s="444">
        <v>776</v>
      </c>
      <c r="H32" s="448">
        <v>907</v>
      </c>
      <c r="I32" s="155"/>
      <c r="J32" s="509">
        <v>1094</v>
      </c>
      <c r="K32" s="143"/>
      <c r="L32" s="533">
        <v>2192</v>
      </c>
      <c r="M32" s="534">
        <v>2813</v>
      </c>
      <c r="N32" s="535">
        <v>3435</v>
      </c>
    </row>
    <row r="33" spans="1:14" ht="15" x14ac:dyDescent="0.25">
      <c r="A33" s="154" t="s">
        <v>49</v>
      </c>
      <c r="B33" s="447">
        <v>5993</v>
      </c>
      <c r="C33" s="444">
        <v>153</v>
      </c>
      <c r="D33" s="444">
        <v>5726</v>
      </c>
      <c r="E33" s="444">
        <v>13</v>
      </c>
      <c r="F33" s="444">
        <v>101</v>
      </c>
      <c r="G33" s="444">
        <v>2549</v>
      </c>
      <c r="H33" s="448">
        <v>3444</v>
      </c>
      <c r="I33" s="155"/>
      <c r="J33" s="509">
        <v>3353</v>
      </c>
      <c r="K33" s="143"/>
      <c r="L33" s="533">
        <v>7260</v>
      </c>
      <c r="M33" s="534">
        <v>8785</v>
      </c>
      <c r="N33" s="535">
        <v>10629</v>
      </c>
    </row>
    <row r="34" spans="1:14" ht="15" x14ac:dyDescent="0.25">
      <c r="A34" s="154" t="s">
        <v>50</v>
      </c>
      <c r="B34" s="447">
        <v>1031</v>
      </c>
      <c r="C34" s="444">
        <v>98</v>
      </c>
      <c r="D34" s="444">
        <v>887</v>
      </c>
      <c r="E34" s="444">
        <v>16</v>
      </c>
      <c r="F34" s="444">
        <v>30</v>
      </c>
      <c r="G34" s="444">
        <v>506</v>
      </c>
      <c r="H34" s="448">
        <v>525</v>
      </c>
      <c r="I34" s="155"/>
      <c r="J34" s="509">
        <v>734</v>
      </c>
      <c r="K34" s="143"/>
      <c r="L34" s="533">
        <v>1206</v>
      </c>
      <c r="M34" s="534">
        <v>1459</v>
      </c>
      <c r="N34" s="535">
        <v>1764</v>
      </c>
    </row>
    <row r="35" spans="1:14" ht="15" x14ac:dyDescent="0.25">
      <c r="A35" s="154" t="s">
        <v>51</v>
      </c>
      <c r="B35" s="447">
        <v>575</v>
      </c>
      <c r="C35" s="444">
        <v>20</v>
      </c>
      <c r="D35" s="444">
        <v>539</v>
      </c>
      <c r="E35" s="444">
        <v>0</v>
      </c>
      <c r="F35" s="444">
        <v>16</v>
      </c>
      <c r="G35" s="444">
        <v>252</v>
      </c>
      <c r="H35" s="448">
        <v>323</v>
      </c>
      <c r="I35" s="155"/>
      <c r="J35" s="509">
        <v>495</v>
      </c>
      <c r="K35" s="143"/>
      <c r="L35" s="533">
        <v>611</v>
      </c>
      <c r="M35" s="534">
        <v>677</v>
      </c>
      <c r="N35" s="535">
        <v>750</v>
      </c>
    </row>
    <row r="36" spans="1:14" ht="15" x14ac:dyDescent="0.25">
      <c r="A36" s="154" t="s">
        <v>52</v>
      </c>
      <c r="B36" s="447">
        <v>917</v>
      </c>
      <c r="C36" s="444">
        <v>63</v>
      </c>
      <c r="D36" s="444">
        <v>812</v>
      </c>
      <c r="E36" s="444">
        <v>3</v>
      </c>
      <c r="F36" s="444">
        <v>39</v>
      </c>
      <c r="G36" s="444">
        <v>520</v>
      </c>
      <c r="H36" s="448">
        <v>397</v>
      </c>
      <c r="I36" s="155"/>
      <c r="J36" s="509">
        <v>727</v>
      </c>
      <c r="K36" s="143"/>
      <c r="L36" s="533">
        <v>1084</v>
      </c>
      <c r="M36" s="534">
        <v>1128</v>
      </c>
      <c r="N36" s="535">
        <v>1175</v>
      </c>
    </row>
    <row r="37" spans="1:14" ht="15" customHeight="1" x14ac:dyDescent="0.25">
      <c r="A37" s="156" t="s">
        <v>83</v>
      </c>
      <c r="B37" s="449">
        <v>800</v>
      </c>
      <c r="C37" s="450">
        <v>415</v>
      </c>
      <c r="D37" s="450">
        <v>314</v>
      </c>
      <c r="E37" s="450">
        <v>41</v>
      </c>
      <c r="F37" s="450">
        <v>30</v>
      </c>
      <c r="G37" s="450">
        <v>394</v>
      </c>
      <c r="H37" s="451">
        <v>406</v>
      </c>
      <c r="I37" s="155"/>
      <c r="J37" s="510">
        <v>331</v>
      </c>
      <c r="K37" s="143"/>
      <c r="L37" s="533">
        <v>1062</v>
      </c>
      <c r="M37" s="534">
        <v>1285</v>
      </c>
      <c r="N37" s="535">
        <v>1554</v>
      </c>
    </row>
    <row r="38" spans="1:14" ht="15" customHeight="1" thickBot="1" x14ac:dyDescent="0.25">
      <c r="A38" s="158" t="s">
        <v>76</v>
      </c>
      <c r="B38" s="454">
        <v>26339</v>
      </c>
      <c r="C38" s="159">
        <v>4730</v>
      </c>
      <c r="D38" s="159">
        <v>19354</v>
      </c>
      <c r="E38" s="159">
        <v>1096</v>
      </c>
      <c r="F38" s="159">
        <v>1159</v>
      </c>
      <c r="G38" s="160">
        <v>11706</v>
      </c>
      <c r="H38" s="157">
        <v>14633</v>
      </c>
      <c r="I38" s="155"/>
      <c r="J38" s="511">
        <v>14664</v>
      </c>
      <c r="K38" s="143"/>
      <c r="L38" s="536">
        <f>SUM(L29:L37)</f>
        <v>28543</v>
      </c>
      <c r="M38" s="537">
        <f t="shared" ref="M38:N38" si="0">SUM(M29:M37)</f>
        <v>33183</v>
      </c>
      <c r="N38" s="538">
        <f t="shared" si="0"/>
        <v>39906</v>
      </c>
    </row>
    <row r="39" spans="1:14" ht="15" customHeight="1" thickTop="1" x14ac:dyDescent="0.2">
      <c r="B39" s="161"/>
      <c r="C39" s="161"/>
      <c r="D39" s="161"/>
      <c r="E39" s="161"/>
      <c r="F39" s="161"/>
      <c r="G39" s="161"/>
      <c r="H39" s="162"/>
      <c r="I39" s="162"/>
      <c r="J39" s="161"/>
      <c r="K39" s="143"/>
    </row>
    <row r="40" spans="1:14" ht="15" customHeight="1" thickBot="1" x14ac:dyDescent="0.25">
      <c r="A40" s="163"/>
      <c r="B40" s="164"/>
      <c r="C40" s="164"/>
      <c r="D40" s="164"/>
      <c r="E40" s="164"/>
      <c r="F40" s="164"/>
      <c r="G40" s="164"/>
      <c r="H40" s="128"/>
      <c r="I40" s="162"/>
      <c r="J40" s="164"/>
      <c r="K40" s="143"/>
    </row>
    <row r="41" spans="1:14" ht="26.25" thickTop="1" x14ac:dyDescent="0.2">
      <c r="A41" s="222" t="s">
        <v>243</v>
      </c>
      <c r="B41" s="452" t="s">
        <v>15</v>
      </c>
      <c r="C41" s="274" t="s">
        <v>239</v>
      </c>
      <c r="D41" s="274" t="s">
        <v>5</v>
      </c>
      <c r="E41" s="275" t="s">
        <v>4</v>
      </c>
      <c r="F41" s="274" t="s">
        <v>16</v>
      </c>
      <c r="G41" s="274" t="s">
        <v>240</v>
      </c>
      <c r="H41" s="276" t="s">
        <v>2</v>
      </c>
      <c r="I41" s="277"/>
      <c r="J41" s="512" t="s">
        <v>288</v>
      </c>
      <c r="K41" s="143"/>
      <c r="L41" s="341">
        <v>2020</v>
      </c>
      <c r="M41" s="342">
        <v>2025</v>
      </c>
      <c r="N41" s="343">
        <v>2030</v>
      </c>
    </row>
    <row r="42" spans="1:14" ht="15" x14ac:dyDescent="0.25">
      <c r="A42" s="165" t="s">
        <v>53</v>
      </c>
      <c r="B42" s="445">
        <v>197</v>
      </c>
      <c r="C42" s="426">
        <v>18</v>
      </c>
      <c r="D42" s="426">
        <v>177</v>
      </c>
      <c r="E42" s="426">
        <v>1</v>
      </c>
      <c r="F42" s="426">
        <v>1</v>
      </c>
      <c r="G42" s="426">
        <v>53</v>
      </c>
      <c r="H42" s="446">
        <v>144</v>
      </c>
      <c r="I42" s="155"/>
      <c r="J42" s="513">
        <v>157</v>
      </c>
      <c r="K42" s="143"/>
      <c r="L42" s="533">
        <v>235</v>
      </c>
      <c r="M42" s="534">
        <v>272</v>
      </c>
      <c r="N42" s="535">
        <v>323</v>
      </c>
    </row>
    <row r="43" spans="1:14" ht="15" x14ac:dyDescent="0.25">
      <c r="A43" s="154" t="s">
        <v>54</v>
      </c>
      <c r="B43" s="447">
        <v>1346</v>
      </c>
      <c r="C43" s="444">
        <v>25</v>
      </c>
      <c r="D43" s="444">
        <v>1216</v>
      </c>
      <c r="E43" s="444">
        <v>8</v>
      </c>
      <c r="F43" s="444">
        <v>97</v>
      </c>
      <c r="G43" s="444">
        <v>515</v>
      </c>
      <c r="H43" s="448">
        <v>831</v>
      </c>
      <c r="I43" s="155"/>
      <c r="J43" s="509">
        <v>903</v>
      </c>
      <c r="K43" s="143"/>
      <c r="L43" s="533">
        <v>1780</v>
      </c>
      <c r="M43" s="534">
        <v>2154</v>
      </c>
      <c r="N43" s="535">
        <v>2605</v>
      </c>
    </row>
    <row r="44" spans="1:14" ht="15" x14ac:dyDescent="0.25">
      <c r="A44" s="154" t="s">
        <v>55</v>
      </c>
      <c r="B44" s="447">
        <v>2355</v>
      </c>
      <c r="C44" s="444">
        <v>932</v>
      </c>
      <c r="D44" s="444">
        <v>993</v>
      </c>
      <c r="E44" s="444">
        <v>150</v>
      </c>
      <c r="F44" s="444">
        <v>280</v>
      </c>
      <c r="G44" s="444">
        <v>890</v>
      </c>
      <c r="H44" s="448">
        <v>1465</v>
      </c>
      <c r="I44" s="155"/>
      <c r="J44" s="509">
        <v>979</v>
      </c>
      <c r="K44" s="143"/>
      <c r="L44" s="533">
        <v>2871</v>
      </c>
      <c r="M44" s="534">
        <v>3473</v>
      </c>
      <c r="N44" s="535">
        <v>4202</v>
      </c>
    </row>
    <row r="45" spans="1:14" ht="15" x14ac:dyDescent="0.25">
      <c r="A45" s="154" t="s">
        <v>56</v>
      </c>
      <c r="B45" s="447">
        <v>2216</v>
      </c>
      <c r="C45" s="444">
        <v>296</v>
      </c>
      <c r="D45" s="444">
        <v>908</v>
      </c>
      <c r="E45" s="444">
        <v>72</v>
      </c>
      <c r="F45" s="444">
        <v>940</v>
      </c>
      <c r="G45" s="444">
        <v>1312</v>
      </c>
      <c r="H45" s="448">
        <v>904</v>
      </c>
      <c r="I45" s="155"/>
      <c r="J45" s="509">
        <v>668</v>
      </c>
      <c r="K45" s="143"/>
      <c r="L45" s="533">
        <v>2260</v>
      </c>
      <c r="M45" s="534">
        <v>3440</v>
      </c>
      <c r="N45" s="535">
        <v>4158</v>
      </c>
    </row>
    <row r="46" spans="1:14" ht="15" x14ac:dyDescent="0.25">
      <c r="A46" s="154" t="s">
        <v>57</v>
      </c>
      <c r="B46" s="447">
        <v>1396</v>
      </c>
      <c r="C46" s="444">
        <v>321</v>
      </c>
      <c r="D46" s="444">
        <v>926</v>
      </c>
      <c r="E46" s="444">
        <v>79</v>
      </c>
      <c r="F46" s="444">
        <v>70</v>
      </c>
      <c r="G46" s="444">
        <v>490</v>
      </c>
      <c r="H46" s="448">
        <v>906</v>
      </c>
      <c r="I46" s="155"/>
      <c r="J46" s="509">
        <v>867</v>
      </c>
      <c r="K46" s="143"/>
      <c r="L46" s="533">
        <v>1585</v>
      </c>
      <c r="M46" s="534">
        <v>2020</v>
      </c>
      <c r="N46" s="535">
        <v>2580</v>
      </c>
    </row>
    <row r="47" spans="1:14" ht="15" x14ac:dyDescent="0.25">
      <c r="A47" s="154" t="s">
        <v>58</v>
      </c>
      <c r="B47" s="447">
        <v>976</v>
      </c>
      <c r="C47" s="444">
        <v>391</v>
      </c>
      <c r="D47" s="444">
        <v>275</v>
      </c>
      <c r="E47" s="444">
        <v>143</v>
      </c>
      <c r="F47" s="444">
        <v>167</v>
      </c>
      <c r="G47" s="444">
        <v>320</v>
      </c>
      <c r="H47" s="448">
        <v>656</v>
      </c>
      <c r="I47" s="155"/>
      <c r="J47" s="509">
        <v>386</v>
      </c>
      <c r="K47" s="143"/>
      <c r="L47" s="533">
        <v>1080</v>
      </c>
      <c r="M47" s="534">
        <v>1370</v>
      </c>
      <c r="N47" s="535">
        <v>1990</v>
      </c>
    </row>
    <row r="48" spans="1:14" ht="15" x14ac:dyDescent="0.25">
      <c r="A48" s="154" t="s">
        <v>60</v>
      </c>
      <c r="B48" s="447">
        <v>5948</v>
      </c>
      <c r="C48" s="444">
        <v>1648</v>
      </c>
      <c r="D48" s="444">
        <v>2877</v>
      </c>
      <c r="E48" s="444">
        <v>541</v>
      </c>
      <c r="F48" s="444">
        <v>882</v>
      </c>
      <c r="G48" s="444">
        <v>2852</v>
      </c>
      <c r="H48" s="448">
        <v>3096</v>
      </c>
      <c r="I48" s="155"/>
      <c r="J48" s="509">
        <v>2837</v>
      </c>
      <c r="K48" s="143"/>
      <c r="L48" s="533">
        <v>6600</v>
      </c>
      <c r="M48" s="534">
        <v>7500</v>
      </c>
      <c r="N48" s="535">
        <v>8500</v>
      </c>
    </row>
    <row r="49" spans="1:14" ht="15" x14ac:dyDescent="0.25">
      <c r="A49" s="156" t="s">
        <v>213</v>
      </c>
      <c r="B49" s="449">
        <v>5241</v>
      </c>
      <c r="C49" s="450">
        <v>163</v>
      </c>
      <c r="D49" s="450">
        <v>4541</v>
      </c>
      <c r="E49" s="450">
        <v>39</v>
      </c>
      <c r="F49" s="450">
        <v>498</v>
      </c>
      <c r="G49" s="450">
        <v>2030</v>
      </c>
      <c r="H49" s="451">
        <v>3211</v>
      </c>
      <c r="I49" s="155"/>
      <c r="J49" s="510">
        <v>3223</v>
      </c>
      <c r="K49" s="143"/>
      <c r="L49" s="533">
        <v>5842</v>
      </c>
      <c r="M49" s="534">
        <v>7300</v>
      </c>
      <c r="N49" s="535">
        <v>8616</v>
      </c>
    </row>
    <row r="50" spans="1:14" ht="13.5" thickBot="1" x14ac:dyDescent="0.25">
      <c r="A50" s="158" t="s">
        <v>15</v>
      </c>
      <c r="B50" s="454">
        <v>19675</v>
      </c>
      <c r="C50" s="159">
        <v>3794</v>
      </c>
      <c r="D50" s="159">
        <v>11913</v>
      </c>
      <c r="E50" s="159">
        <v>1033</v>
      </c>
      <c r="F50" s="159">
        <v>2935</v>
      </c>
      <c r="G50" s="159">
        <v>8462</v>
      </c>
      <c r="H50" s="160">
        <v>11213</v>
      </c>
      <c r="I50" s="155"/>
      <c r="J50" s="511">
        <v>10020</v>
      </c>
      <c r="K50" s="143"/>
      <c r="L50" s="536">
        <f>SUM(L42:L49)</f>
        <v>22253</v>
      </c>
      <c r="M50" s="537">
        <f t="shared" ref="M50:N50" si="1">SUM(M42:M49)</f>
        <v>27529</v>
      </c>
      <c r="N50" s="538">
        <f t="shared" si="1"/>
        <v>32974</v>
      </c>
    </row>
    <row r="51" spans="1:14" ht="14.25" thickTop="1" thickBot="1" x14ac:dyDescent="0.25">
      <c r="I51" s="101"/>
      <c r="J51" s="143"/>
      <c r="K51" s="143"/>
    </row>
    <row r="52" spans="1:14" ht="26.25" thickTop="1" x14ac:dyDescent="0.2">
      <c r="A52" s="222" t="s">
        <v>241</v>
      </c>
      <c r="B52" s="274" t="s">
        <v>15</v>
      </c>
      <c r="C52" s="274" t="s">
        <v>239</v>
      </c>
      <c r="D52" s="274" t="s">
        <v>5</v>
      </c>
      <c r="E52" s="275" t="s">
        <v>4</v>
      </c>
      <c r="F52" s="274" t="s">
        <v>16</v>
      </c>
      <c r="G52" s="274" t="s">
        <v>240</v>
      </c>
      <c r="H52" s="276" t="s">
        <v>2</v>
      </c>
      <c r="I52" s="277"/>
      <c r="J52" s="514" t="s">
        <v>288</v>
      </c>
      <c r="K52" s="143"/>
      <c r="L52" s="341">
        <v>2020</v>
      </c>
      <c r="M52" s="342">
        <v>2025</v>
      </c>
      <c r="N52" s="343">
        <v>2030</v>
      </c>
    </row>
    <row r="53" spans="1:14" ht="15" x14ac:dyDescent="0.25">
      <c r="A53" s="154" t="s">
        <v>149</v>
      </c>
      <c r="B53" s="445">
        <v>950</v>
      </c>
      <c r="C53" s="426">
        <v>438</v>
      </c>
      <c r="D53" s="426">
        <v>343</v>
      </c>
      <c r="E53" s="426">
        <v>45</v>
      </c>
      <c r="F53" s="426">
        <v>124</v>
      </c>
      <c r="G53" s="426">
        <v>481</v>
      </c>
      <c r="H53" s="446">
        <v>469</v>
      </c>
      <c r="I53" s="166"/>
      <c r="J53" s="513">
        <v>275</v>
      </c>
      <c r="K53" s="143"/>
      <c r="L53" s="533">
        <v>80</v>
      </c>
      <c r="M53" s="534">
        <v>82</v>
      </c>
      <c r="N53" s="535">
        <v>85</v>
      </c>
    </row>
    <row r="54" spans="1:14" x14ac:dyDescent="0.2">
      <c r="A54" s="167" t="s">
        <v>250</v>
      </c>
      <c r="B54" s="455" t="s">
        <v>249</v>
      </c>
      <c r="C54" s="456" t="s">
        <v>249</v>
      </c>
      <c r="D54" s="456" t="s">
        <v>249</v>
      </c>
      <c r="E54" s="456" t="s">
        <v>249</v>
      </c>
      <c r="F54" s="456" t="s">
        <v>249</v>
      </c>
      <c r="G54" s="456" t="s">
        <v>249</v>
      </c>
      <c r="H54" s="457" t="s">
        <v>249</v>
      </c>
      <c r="I54" s="168"/>
      <c r="J54" s="515" t="s">
        <v>249</v>
      </c>
      <c r="K54" s="143"/>
      <c r="L54" s="533"/>
      <c r="M54" s="534"/>
      <c r="N54" s="535"/>
    </row>
    <row r="55" spans="1:14" ht="13.5" thickBot="1" x14ac:dyDescent="0.25">
      <c r="A55" s="158" t="s">
        <v>15</v>
      </c>
      <c r="B55" s="458">
        <v>950</v>
      </c>
      <c r="C55" s="169">
        <v>438</v>
      </c>
      <c r="D55" s="169">
        <v>343</v>
      </c>
      <c r="E55" s="169">
        <v>45</v>
      </c>
      <c r="F55" s="169">
        <v>124</v>
      </c>
      <c r="G55" s="169">
        <v>481</v>
      </c>
      <c r="H55" s="170">
        <v>469</v>
      </c>
      <c r="I55" s="166"/>
      <c r="J55" s="516">
        <f>SUM(J53:J54)</f>
        <v>275</v>
      </c>
      <c r="K55" s="143"/>
      <c r="L55" s="536">
        <f>SUM(L53:L54)</f>
        <v>80</v>
      </c>
      <c r="M55" s="537">
        <f t="shared" ref="M55:N55" si="2">SUM(M53:M54)</f>
        <v>82</v>
      </c>
      <c r="N55" s="538">
        <f t="shared" si="2"/>
        <v>85</v>
      </c>
    </row>
    <row r="56" spans="1:14" ht="14.25" thickTop="1" thickBot="1" x14ac:dyDescent="0.25">
      <c r="I56" s="101"/>
      <c r="J56" s="143"/>
      <c r="K56" s="143"/>
    </row>
    <row r="57" spans="1:14" ht="26.25" thickTop="1" x14ac:dyDescent="0.2">
      <c r="A57" s="222" t="s">
        <v>29</v>
      </c>
      <c r="B57" s="441" t="s">
        <v>15</v>
      </c>
      <c r="C57" s="441" t="s">
        <v>239</v>
      </c>
      <c r="D57" s="441" t="s">
        <v>5</v>
      </c>
      <c r="E57" s="442" t="s">
        <v>4</v>
      </c>
      <c r="F57" s="441" t="s">
        <v>16</v>
      </c>
      <c r="G57" s="441" t="s">
        <v>240</v>
      </c>
      <c r="H57" s="443" t="s">
        <v>2</v>
      </c>
      <c r="I57" s="277"/>
      <c r="J57" s="512" t="s">
        <v>288</v>
      </c>
      <c r="K57" s="143"/>
      <c r="L57" s="341">
        <v>2020</v>
      </c>
      <c r="M57" s="342">
        <v>2025</v>
      </c>
      <c r="N57" s="343">
        <v>2030</v>
      </c>
    </row>
    <row r="58" spans="1:14" ht="15" x14ac:dyDescent="0.25">
      <c r="A58" s="154" t="s">
        <v>62</v>
      </c>
      <c r="B58" s="445">
        <v>310</v>
      </c>
      <c r="C58" s="426"/>
      <c r="D58" s="426"/>
      <c r="E58" s="426"/>
      <c r="F58" s="426"/>
      <c r="G58" s="426"/>
      <c r="H58" s="446"/>
      <c r="I58" s="171"/>
      <c r="J58" s="513"/>
      <c r="K58" s="143"/>
      <c r="L58" s="533">
        <v>370</v>
      </c>
      <c r="M58" s="534">
        <v>570</v>
      </c>
      <c r="N58" s="535">
        <v>670</v>
      </c>
    </row>
    <row r="59" spans="1:14" ht="15" x14ac:dyDescent="0.25">
      <c r="A59" s="154" t="s">
        <v>63</v>
      </c>
      <c r="B59" s="447">
        <v>670</v>
      </c>
      <c r="C59" s="444"/>
      <c r="D59" s="444"/>
      <c r="E59" s="444"/>
      <c r="F59" s="444"/>
      <c r="G59" s="444"/>
      <c r="H59" s="448"/>
      <c r="I59" s="171"/>
      <c r="J59" s="509"/>
      <c r="K59" s="143"/>
      <c r="L59" s="533">
        <v>670</v>
      </c>
      <c r="M59" s="534">
        <v>670</v>
      </c>
      <c r="N59" s="535">
        <v>670</v>
      </c>
    </row>
    <row r="60" spans="1:14" ht="15" x14ac:dyDescent="0.25">
      <c r="A60" s="154" t="s">
        <v>66</v>
      </c>
      <c r="B60" s="447">
        <v>2320</v>
      </c>
      <c r="C60" s="444"/>
      <c r="D60" s="444"/>
      <c r="E60" s="444"/>
      <c r="F60" s="444"/>
      <c r="G60" s="444"/>
      <c r="H60" s="448"/>
      <c r="I60" s="171"/>
      <c r="J60" s="509"/>
      <c r="K60" s="143"/>
      <c r="L60" s="533">
        <v>2300</v>
      </c>
      <c r="M60" s="534">
        <v>2200</v>
      </c>
      <c r="N60" s="535">
        <v>2300</v>
      </c>
    </row>
    <row r="61" spans="1:14" ht="15" x14ac:dyDescent="0.25">
      <c r="A61" s="154" t="s">
        <v>65</v>
      </c>
      <c r="B61" s="447">
        <v>559</v>
      </c>
      <c r="C61" s="444"/>
      <c r="D61" s="444"/>
      <c r="E61" s="444"/>
      <c r="F61" s="444"/>
      <c r="G61" s="444"/>
      <c r="H61" s="448"/>
      <c r="I61" s="171"/>
      <c r="J61" s="509"/>
      <c r="K61" s="143"/>
      <c r="L61" s="533">
        <v>635</v>
      </c>
      <c r="M61" s="534">
        <v>635</v>
      </c>
      <c r="N61" s="535">
        <v>635</v>
      </c>
    </row>
    <row r="62" spans="1:14" ht="15" x14ac:dyDescent="0.25">
      <c r="A62" s="154" t="s">
        <v>61</v>
      </c>
      <c r="B62" s="447">
        <v>894</v>
      </c>
      <c r="C62" s="444"/>
      <c r="D62" s="444"/>
      <c r="E62" s="444"/>
      <c r="F62" s="444"/>
      <c r="G62" s="444"/>
      <c r="H62" s="448"/>
      <c r="I62" s="171"/>
      <c r="J62" s="509"/>
      <c r="K62" s="143"/>
      <c r="L62" s="533">
        <v>945</v>
      </c>
      <c r="M62" s="534">
        <v>979</v>
      </c>
      <c r="N62" s="535">
        <v>1018</v>
      </c>
    </row>
    <row r="63" spans="1:14" ht="15" x14ac:dyDescent="0.25">
      <c r="A63" s="156" t="s">
        <v>64</v>
      </c>
      <c r="B63" s="449">
        <v>259</v>
      </c>
      <c r="C63" s="450"/>
      <c r="D63" s="450"/>
      <c r="E63" s="450"/>
      <c r="F63" s="450"/>
      <c r="G63" s="450"/>
      <c r="H63" s="451"/>
      <c r="I63" s="171"/>
      <c r="J63" s="510"/>
      <c r="K63" s="143"/>
      <c r="L63" s="533">
        <v>300</v>
      </c>
      <c r="M63" s="534">
        <v>350</v>
      </c>
      <c r="N63" s="535">
        <v>400</v>
      </c>
    </row>
    <row r="64" spans="1:14" ht="13.5" thickBot="1" x14ac:dyDescent="0.25">
      <c r="A64" s="172" t="s">
        <v>15</v>
      </c>
      <c r="B64" s="173">
        <v>5012</v>
      </c>
      <c r="C64" s="173">
        <v>1508</v>
      </c>
      <c r="D64" s="173">
        <v>2371</v>
      </c>
      <c r="E64" s="173">
        <v>466</v>
      </c>
      <c r="F64" s="173">
        <v>667</v>
      </c>
      <c r="G64" s="173">
        <v>1962</v>
      </c>
      <c r="H64" s="173">
        <v>3050</v>
      </c>
      <c r="I64" s="166"/>
      <c r="J64" s="511">
        <v>1700</v>
      </c>
      <c r="K64" s="143"/>
      <c r="L64" s="536">
        <f>SUM(L58:L63)</f>
        <v>5220</v>
      </c>
      <c r="M64" s="537">
        <f t="shared" ref="M64:N64" si="3">SUM(M58:M63)</f>
        <v>5404</v>
      </c>
      <c r="N64" s="538">
        <f t="shared" si="3"/>
        <v>5693</v>
      </c>
    </row>
    <row r="65" spans="1:14" ht="14.25" thickTop="1" thickBot="1" x14ac:dyDescent="0.25">
      <c r="A65" s="174"/>
      <c r="B65" s="173"/>
      <c r="C65" s="173"/>
      <c r="D65" s="173"/>
      <c r="E65" s="173"/>
      <c r="F65" s="173"/>
      <c r="G65" s="173"/>
      <c r="H65" s="173"/>
      <c r="I65" s="166"/>
      <c r="J65" s="517"/>
      <c r="K65" s="143"/>
    </row>
    <row r="66" spans="1:14" ht="26.25" thickTop="1" x14ac:dyDescent="0.2">
      <c r="A66" s="39" t="s">
        <v>273</v>
      </c>
      <c r="B66" s="274" t="s">
        <v>15</v>
      </c>
      <c r="C66" s="274" t="s">
        <v>239</v>
      </c>
      <c r="D66" s="274" t="s">
        <v>5</v>
      </c>
      <c r="E66" s="275" t="s">
        <v>4</v>
      </c>
      <c r="F66" s="274" t="s">
        <v>16</v>
      </c>
      <c r="G66" s="274" t="s">
        <v>240</v>
      </c>
      <c r="H66" s="276" t="s">
        <v>2</v>
      </c>
      <c r="I66" s="277"/>
      <c r="J66" s="514" t="s">
        <v>288</v>
      </c>
      <c r="K66" s="143"/>
      <c r="L66" s="341">
        <v>2020</v>
      </c>
      <c r="M66" s="342">
        <v>2025</v>
      </c>
      <c r="N66" s="343">
        <v>2030</v>
      </c>
    </row>
    <row r="67" spans="1:14" x14ac:dyDescent="0.2">
      <c r="A67" s="175" t="s">
        <v>272</v>
      </c>
      <c r="B67" s="169">
        <v>46964</v>
      </c>
      <c r="C67" s="169">
        <v>8962</v>
      </c>
      <c r="D67" s="169">
        <v>31610</v>
      </c>
      <c r="E67" s="169">
        <v>2174</v>
      </c>
      <c r="F67" s="169">
        <v>4218</v>
      </c>
      <c r="G67" s="169">
        <v>20649</v>
      </c>
      <c r="H67" s="170">
        <v>26315</v>
      </c>
      <c r="I67" s="166"/>
      <c r="J67" s="516">
        <v>24962</v>
      </c>
      <c r="K67" s="143"/>
      <c r="L67" s="533">
        <f>L38+L50+L55</f>
        <v>50876</v>
      </c>
      <c r="M67" s="534">
        <f t="shared" ref="M67:N67" si="4">M38+M50+M55</f>
        <v>60794</v>
      </c>
      <c r="N67" s="535">
        <f t="shared" si="4"/>
        <v>72965</v>
      </c>
    </row>
    <row r="68" spans="1:14" ht="13.5" thickBot="1" x14ac:dyDescent="0.25">
      <c r="A68" s="175" t="s">
        <v>271</v>
      </c>
      <c r="B68" s="169">
        <v>51976</v>
      </c>
      <c r="C68" s="169">
        <v>10470</v>
      </c>
      <c r="D68" s="169">
        <v>33981</v>
      </c>
      <c r="E68" s="169">
        <v>2640</v>
      </c>
      <c r="F68" s="169">
        <v>4885</v>
      </c>
      <c r="G68" s="169">
        <v>22611</v>
      </c>
      <c r="H68" s="170">
        <v>29365</v>
      </c>
      <c r="I68" s="166"/>
      <c r="J68" s="516">
        <f>SUM(J38,J50,J55,J64)</f>
        <v>26659</v>
      </c>
      <c r="K68" s="143"/>
      <c r="L68" s="536">
        <f>L38+L50+L55+L64</f>
        <v>56096</v>
      </c>
      <c r="M68" s="537">
        <f t="shared" ref="M68:N68" si="5">M38+M50+M55+M64</f>
        <v>66198</v>
      </c>
      <c r="N68" s="538">
        <f t="shared" si="5"/>
        <v>78658</v>
      </c>
    </row>
    <row r="69" spans="1:14" ht="13.5" thickTop="1" x14ac:dyDescent="0.2">
      <c r="A69" s="176"/>
      <c r="B69" s="166"/>
      <c r="C69" s="166"/>
      <c r="D69" s="166"/>
      <c r="E69" s="166"/>
      <c r="F69" s="166"/>
      <c r="G69" s="166"/>
      <c r="H69" s="166"/>
      <c r="I69" s="166"/>
      <c r="J69" s="178"/>
      <c r="K69" s="143"/>
    </row>
    <row r="70" spans="1:14" x14ac:dyDescent="0.2">
      <c r="A70" s="540"/>
      <c r="B70" s="540"/>
      <c r="C70" s="540"/>
      <c r="D70" s="540"/>
      <c r="E70" s="540"/>
      <c r="F70" s="540"/>
      <c r="G70" s="540"/>
      <c r="H70" s="540"/>
      <c r="I70" s="540"/>
      <c r="J70" s="100"/>
      <c r="K70" s="100"/>
    </row>
    <row r="72" spans="1:14" x14ac:dyDescent="0.2">
      <c r="A72" s="490" t="s">
        <v>398</v>
      </c>
      <c r="B72" s="491"/>
      <c r="C72" s="491"/>
      <c r="D72" s="491"/>
      <c r="E72" s="491"/>
      <c r="F72" s="491"/>
      <c r="G72" s="491"/>
      <c r="H72" s="492"/>
    </row>
    <row r="73" spans="1:14" x14ac:dyDescent="0.2">
      <c r="A73" s="490" t="s">
        <v>344</v>
      </c>
      <c r="B73" s="491"/>
      <c r="C73" s="491"/>
      <c r="D73" s="491"/>
      <c r="E73" s="491"/>
      <c r="F73" s="491"/>
      <c r="G73" s="491"/>
      <c r="H73" s="492"/>
      <c r="I73" s="143"/>
    </row>
    <row r="74" spans="1:14" x14ac:dyDescent="0.2">
      <c r="A74" s="290"/>
      <c r="B74" s="197"/>
      <c r="C74" s="197"/>
      <c r="D74" s="197"/>
      <c r="E74" s="197"/>
      <c r="F74" s="291"/>
      <c r="G74" s="197"/>
      <c r="H74" s="292"/>
      <c r="I74" s="101"/>
    </row>
    <row r="75" spans="1:14" ht="25.5" x14ac:dyDescent="0.2">
      <c r="A75" s="138"/>
      <c r="B75" s="280" t="s">
        <v>15</v>
      </c>
      <c r="C75" s="280" t="s">
        <v>3</v>
      </c>
      <c r="D75" s="280" t="s">
        <v>5</v>
      </c>
      <c r="E75" s="279" t="s">
        <v>4</v>
      </c>
      <c r="F75" s="280" t="s">
        <v>16</v>
      </c>
      <c r="G75" s="280" t="s">
        <v>1</v>
      </c>
      <c r="H75" s="502" t="s">
        <v>2</v>
      </c>
      <c r="I75" s="82"/>
      <c r="J75" s="278" t="s">
        <v>247</v>
      </c>
      <c r="K75" s="518"/>
    </row>
    <row r="76" spans="1:14" x14ac:dyDescent="0.2">
      <c r="A76" s="144" t="s">
        <v>39</v>
      </c>
      <c r="B76" s="145">
        <v>7687</v>
      </c>
      <c r="C76" s="145">
        <v>1380</v>
      </c>
      <c r="D76" s="145">
        <v>5783</v>
      </c>
      <c r="E76" s="145">
        <v>244</v>
      </c>
      <c r="F76" s="145">
        <v>280</v>
      </c>
      <c r="G76" s="145">
        <v>4749</v>
      </c>
      <c r="H76" s="145">
        <v>2938</v>
      </c>
      <c r="I76" s="146"/>
      <c r="J76" s="145">
        <v>2933</v>
      </c>
      <c r="K76" s="316"/>
    </row>
    <row r="77" spans="1:14" x14ac:dyDescent="0.2">
      <c r="A77" s="144" t="s">
        <v>244</v>
      </c>
      <c r="B77" s="147">
        <v>18872</v>
      </c>
      <c r="C77" s="147">
        <v>3635</v>
      </c>
      <c r="D77" s="147">
        <v>13415</v>
      </c>
      <c r="E77" s="147">
        <v>903</v>
      </c>
      <c r="F77" s="147">
        <v>919</v>
      </c>
      <c r="G77" s="147">
        <v>7277</v>
      </c>
      <c r="H77" s="147">
        <v>11595</v>
      </c>
      <c r="I77" s="146"/>
      <c r="J77" s="147">
        <v>11559</v>
      </c>
      <c r="K77" s="316"/>
    </row>
    <row r="78" spans="1:14" x14ac:dyDescent="0.2">
      <c r="A78" s="144" t="s">
        <v>40</v>
      </c>
      <c r="B78" s="147">
        <v>18486</v>
      </c>
      <c r="C78" s="147">
        <v>3844</v>
      </c>
      <c r="D78" s="147">
        <v>11952</v>
      </c>
      <c r="E78" s="147">
        <v>1026</v>
      </c>
      <c r="F78" s="147">
        <v>1664</v>
      </c>
      <c r="G78" s="147">
        <v>7591</v>
      </c>
      <c r="H78" s="147">
        <v>10895</v>
      </c>
      <c r="I78" s="146"/>
      <c r="J78" s="145">
        <v>12167</v>
      </c>
      <c r="K78" s="316"/>
    </row>
    <row r="79" spans="1:14" x14ac:dyDescent="0.2">
      <c r="A79" s="144" t="s">
        <v>245</v>
      </c>
      <c r="B79" s="147">
        <v>6931</v>
      </c>
      <c r="C79" s="147">
        <v>1611</v>
      </c>
      <c r="D79" s="147">
        <v>2831</v>
      </c>
      <c r="E79" s="147">
        <v>467</v>
      </c>
      <c r="F79" s="147">
        <v>2022</v>
      </c>
      <c r="G79" s="147">
        <v>2994</v>
      </c>
      <c r="H79" s="147">
        <v>3937</v>
      </c>
      <c r="I79" s="146"/>
      <c r="J79" s="148" t="s">
        <v>249</v>
      </c>
      <c r="K79" s="519"/>
    </row>
    <row r="80" spans="1:14" x14ac:dyDescent="0.2">
      <c r="A80" s="293" t="s">
        <v>15</v>
      </c>
      <c r="B80" s="149">
        <v>51976</v>
      </c>
      <c r="C80" s="149">
        <v>10470</v>
      </c>
      <c r="D80" s="149">
        <v>33981</v>
      </c>
      <c r="E80" s="149">
        <v>2640</v>
      </c>
      <c r="F80" s="149">
        <v>4885</v>
      </c>
      <c r="G80" s="149">
        <v>22611</v>
      </c>
      <c r="H80" s="149">
        <v>29365</v>
      </c>
      <c r="I80" s="150"/>
      <c r="J80" s="149">
        <f>SUM(J76:J79)</f>
        <v>26659</v>
      </c>
      <c r="K80" s="316"/>
    </row>
    <row r="81" spans="1:11" x14ac:dyDescent="0.2">
      <c r="A81" s="151"/>
      <c r="B81" s="150"/>
      <c r="C81" s="150"/>
      <c r="D81" s="150"/>
      <c r="E81" s="150"/>
      <c r="F81" s="150"/>
      <c r="G81" s="150"/>
      <c r="H81" s="150"/>
      <c r="I81" s="150"/>
      <c r="J81" s="150"/>
      <c r="K81" s="146"/>
    </row>
    <row r="82" spans="1:11" x14ac:dyDescent="0.2">
      <c r="A82" s="493" t="s">
        <v>401</v>
      </c>
      <c r="B82" s="494"/>
      <c r="C82" s="494"/>
      <c r="D82" s="494"/>
      <c r="E82" s="495"/>
      <c r="F82" s="142"/>
      <c r="G82" s="143"/>
    </row>
    <row r="83" spans="1:11" x14ac:dyDescent="0.2">
      <c r="A83" s="482" t="s">
        <v>345</v>
      </c>
      <c r="B83" s="483"/>
      <c r="C83" s="483"/>
      <c r="D83" s="483"/>
      <c r="E83" s="484"/>
      <c r="F83" s="142"/>
      <c r="G83" s="100"/>
    </row>
    <row r="84" spans="1:11" x14ac:dyDescent="0.2">
      <c r="A84" s="485" t="s">
        <v>346</v>
      </c>
      <c r="B84" s="486"/>
      <c r="C84" s="486"/>
      <c r="D84" s="486"/>
      <c r="E84" s="487"/>
      <c r="F84" s="142"/>
      <c r="G84" s="143"/>
      <c r="H84" s="143"/>
    </row>
    <row r="85" spans="1:11" x14ac:dyDescent="0.2">
      <c r="A85" s="223"/>
      <c r="B85" s="294"/>
      <c r="C85" s="295"/>
      <c r="D85" s="295"/>
      <c r="E85" s="296"/>
      <c r="F85" s="143"/>
      <c r="G85" s="143"/>
      <c r="H85" s="143"/>
    </row>
    <row r="86" spans="1:11" x14ac:dyDescent="0.2">
      <c r="A86" s="488"/>
      <c r="B86" s="489"/>
      <c r="C86" s="279" t="s">
        <v>15</v>
      </c>
      <c r="D86" s="280" t="s">
        <v>248</v>
      </c>
      <c r="E86" s="280" t="s">
        <v>37</v>
      </c>
    </row>
    <row r="87" spans="1:11" x14ac:dyDescent="0.2">
      <c r="A87" s="503" t="s">
        <v>11</v>
      </c>
      <c r="B87" s="504"/>
      <c r="C87" s="530">
        <v>233401</v>
      </c>
      <c r="D87" s="180">
        <v>124177</v>
      </c>
      <c r="E87" s="507">
        <v>0.5320328533296772</v>
      </c>
    </row>
    <row r="88" spans="1:11" x14ac:dyDescent="0.2">
      <c r="A88" s="505" t="s">
        <v>347</v>
      </c>
      <c r="B88" s="506"/>
      <c r="C88" s="180">
        <v>44453</v>
      </c>
      <c r="D88" s="180">
        <v>28442</v>
      </c>
      <c r="E88" s="507">
        <v>0.63982183429689787</v>
      </c>
    </row>
    <row r="89" spans="1:11" ht="12.75" customHeight="1" x14ac:dyDescent="0.2">
      <c r="A89" s="480" t="s">
        <v>348</v>
      </c>
      <c r="B89" s="481"/>
      <c r="C89" s="180">
        <v>51976</v>
      </c>
      <c r="D89" s="180">
        <v>26374</v>
      </c>
      <c r="E89" s="507">
        <v>0.50742650454055716</v>
      </c>
    </row>
    <row r="90" spans="1:11" x14ac:dyDescent="0.2">
      <c r="A90" s="176"/>
      <c r="B90" s="166"/>
      <c r="C90" s="166"/>
      <c r="D90" s="166"/>
      <c r="E90" s="166"/>
      <c r="F90" s="166"/>
      <c r="G90" s="166"/>
      <c r="H90" s="166"/>
      <c r="I90" s="166"/>
      <c r="J90" s="166"/>
    </row>
    <row r="91" spans="1:11" x14ac:dyDescent="0.2">
      <c r="A91" s="177" t="s">
        <v>315</v>
      </c>
      <c r="G91" s="163"/>
      <c r="H91" s="163"/>
      <c r="I91" s="163"/>
      <c r="J91" s="178"/>
    </row>
    <row r="92" spans="1:11" x14ac:dyDescent="0.2">
      <c r="A92" s="177" t="s">
        <v>323</v>
      </c>
      <c r="G92" s="163"/>
      <c r="H92" s="163"/>
      <c r="I92" s="163"/>
      <c r="J92" s="178"/>
    </row>
    <row r="93" spans="1:11" x14ac:dyDescent="0.2">
      <c r="A93" s="12" t="s">
        <v>284</v>
      </c>
      <c r="G93" s="163"/>
      <c r="H93" s="163"/>
      <c r="I93" s="163"/>
      <c r="J93" s="163"/>
    </row>
    <row r="94" spans="1:11" x14ac:dyDescent="0.2">
      <c r="A94" s="12" t="s">
        <v>331</v>
      </c>
    </row>
    <row r="95" spans="1:11" x14ac:dyDescent="0.2">
      <c r="J95" s="14" t="s">
        <v>31</v>
      </c>
    </row>
  </sheetData>
  <sortState ref="A24:N37">
    <sortCondition ref="A24"/>
  </sortState>
  <mergeCells count="6">
    <mergeCell ref="A21:H21"/>
    <mergeCell ref="A1:N1"/>
    <mergeCell ref="A2:N2"/>
    <mergeCell ref="A3:N3"/>
    <mergeCell ref="A4:N8"/>
    <mergeCell ref="L21:N21"/>
  </mergeCells>
  <hyperlinks>
    <hyperlink ref="J95" location="Contents!A1" display="Back to Contents"/>
  </hyperlinks>
  <pageMargins left="0.25" right="0.25" top="0.75" bottom="0.75" header="0.3" footer="0.3"/>
  <pageSetup scale="47" orientation="portrait"/>
  <ignoredErrors>
    <ignoredError sqref="L50:N50 L55:N55 L64:N64"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5"/>
  <sheetViews>
    <sheetView workbookViewId="0">
      <selection activeCell="A59" sqref="A59:K59"/>
    </sheetView>
  </sheetViews>
  <sheetFormatPr defaultColWidth="9.140625" defaultRowHeight="14.25" x14ac:dyDescent="0.2"/>
  <cols>
    <col min="1" max="1" width="37.7109375" style="12" customWidth="1"/>
    <col min="2" max="8" width="15.7109375" style="12" customWidth="1"/>
    <col min="9" max="9" width="5.7109375" style="12" customWidth="1"/>
    <col min="10" max="11" width="15.42578125" style="12" customWidth="1"/>
    <col min="12" max="12" width="14.7109375" style="1" customWidth="1"/>
    <col min="13" max="17" width="10.7109375" style="1" customWidth="1"/>
    <col min="18" max="18" width="6.42578125" style="1" customWidth="1"/>
    <col min="19" max="20" width="14.85546875" style="1" customWidth="1"/>
    <col min="21" max="22" width="15.7109375" style="1" customWidth="1"/>
    <col min="23" max="23" width="11.42578125" style="1" bestFit="1" customWidth="1"/>
    <col min="24" max="16384" width="9.140625" style="1"/>
  </cols>
  <sheetData>
    <row r="1" spans="1:23" x14ac:dyDescent="0.2">
      <c r="A1" s="549" t="s">
        <v>23</v>
      </c>
      <c r="B1" s="550"/>
      <c r="C1" s="550"/>
      <c r="D1" s="550"/>
      <c r="E1" s="550"/>
      <c r="F1" s="550"/>
      <c r="G1" s="550"/>
      <c r="H1" s="550"/>
      <c r="I1" s="550"/>
      <c r="J1" s="550"/>
      <c r="K1" s="551"/>
      <c r="L1" s="181"/>
      <c r="M1" s="181"/>
      <c r="N1" s="97"/>
      <c r="O1" s="97"/>
      <c r="P1" s="97"/>
      <c r="Q1" s="97"/>
      <c r="R1" s="97"/>
      <c r="S1" s="97"/>
      <c r="T1" s="97"/>
      <c r="U1" s="97"/>
      <c r="V1" s="97"/>
      <c r="W1" s="97"/>
    </row>
    <row r="2" spans="1:23" x14ac:dyDescent="0.2">
      <c r="A2" s="597"/>
      <c r="B2" s="598"/>
      <c r="C2" s="598"/>
      <c r="D2" s="598"/>
      <c r="E2" s="598"/>
      <c r="F2" s="598"/>
      <c r="G2" s="598"/>
      <c r="H2" s="598"/>
      <c r="I2" s="598"/>
      <c r="J2" s="598"/>
      <c r="K2" s="599"/>
      <c r="L2" s="9"/>
      <c r="M2" s="9"/>
      <c r="N2" s="9"/>
      <c r="O2" s="9"/>
      <c r="P2" s="9"/>
      <c r="Q2" s="9"/>
      <c r="R2" s="9"/>
      <c r="S2" s="9"/>
      <c r="T2" s="9"/>
      <c r="U2" s="9"/>
      <c r="V2" s="9"/>
      <c r="W2" s="97"/>
    </row>
    <row r="3" spans="1:23" s="97" customFormat="1" ht="15" customHeight="1" x14ac:dyDescent="0.2">
      <c r="A3" s="549" t="s">
        <v>349</v>
      </c>
      <c r="B3" s="550"/>
      <c r="C3" s="550"/>
      <c r="D3" s="550"/>
      <c r="E3" s="550"/>
      <c r="F3" s="550"/>
      <c r="G3" s="550"/>
      <c r="H3" s="550"/>
      <c r="I3" s="550"/>
      <c r="J3" s="550"/>
      <c r="K3" s="551"/>
      <c r="L3" s="9"/>
      <c r="M3" s="9"/>
      <c r="N3" s="9"/>
      <c r="O3" s="9"/>
      <c r="P3" s="9"/>
      <c r="Q3" s="9"/>
      <c r="R3" s="9"/>
      <c r="S3" s="9"/>
      <c r="T3" s="9"/>
    </row>
    <row r="4" spans="1:23" s="97" customFormat="1" ht="15" customHeight="1" x14ac:dyDescent="0.2">
      <c r="A4" s="555" t="s">
        <v>377</v>
      </c>
      <c r="B4" s="556"/>
      <c r="C4" s="556"/>
      <c r="D4" s="556"/>
      <c r="E4" s="556"/>
      <c r="F4" s="556"/>
      <c r="G4" s="556"/>
      <c r="H4" s="556"/>
      <c r="I4" s="556"/>
      <c r="J4" s="556"/>
      <c r="K4" s="557"/>
      <c r="L4" s="9"/>
      <c r="M4" s="9"/>
      <c r="N4" s="9"/>
      <c r="O4" s="9"/>
      <c r="P4" s="9"/>
      <c r="Q4" s="9"/>
      <c r="R4" s="9"/>
      <c r="S4" s="9"/>
      <c r="T4" s="9"/>
    </row>
    <row r="5" spans="1:23" s="97" customFormat="1" x14ac:dyDescent="0.2">
      <c r="A5" s="558"/>
      <c r="B5" s="559"/>
      <c r="C5" s="559"/>
      <c r="D5" s="559"/>
      <c r="E5" s="559"/>
      <c r="F5" s="559"/>
      <c r="G5" s="559"/>
      <c r="H5" s="559"/>
      <c r="I5" s="559"/>
      <c r="J5" s="559"/>
      <c r="K5" s="560"/>
      <c r="L5" s="9"/>
      <c r="M5" s="9"/>
      <c r="N5" s="9"/>
      <c r="O5" s="9"/>
      <c r="P5" s="9"/>
      <c r="Q5" s="9"/>
      <c r="R5" s="9"/>
      <c r="S5" s="9"/>
      <c r="T5" s="9"/>
    </row>
    <row r="6" spans="1:23" s="97" customFormat="1" x14ac:dyDescent="0.2">
      <c r="A6" s="558"/>
      <c r="B6" s="559"/>
      <c r="C6" s="559"/>
      <c r="D6" s="559"/>
      <c r="E6" s="559"/>
      <c r="F6" s="559"/>
      <c r="G6" s="559"/>
      <c r="H6" s="559"/>
      <c r="I6" s="559"/>
      <c r="J6" s="559"/>
      <c r="K6" s="560"/>
      <c r="L6" s="9"/>
      <c r="M6" s="9"/>
      <c r="N6" s="9"/>
      <c r="O6" s="9"/>
      <c r="P6" s="9"/>
      <c r="Q6" s="9"/>
      <c r="R6" s="9"/>
      <c r="S6" s="9"/>
      <c r="T6" s="9"/>
    </row>
    <row r="7" spans="1:23" s="97" customFormat="1" x14ac:dyDescent="0.2">
      <c r="A7" s="558"/>
      <c r="B7" s="559"/>
      <c r="C7" s="559"/>
      <c r="D7" s="559"/>
      <c r="E7" s="559"/>
      <c r="F7" s="559"/>
      <c r="G7" s="559"/>
      <c r="H7" s="559"/>
      <c r="I7" s="559"/>
      <c r="J7" s="559"/>
      <c r="K7" s="560"/>
      <c r="L7" s="9"/>
      <c r="M7" s="9"/>
      <c r="N7" s="9"/>
      <c r="O7" s="9"/>
      <c r="P7" s="9"/>
      <c r="Q7" s="9"/>
      <c r="R7" s="9"/>
      <c r="S7" s="9"/>
      <c r="T7" s="9"/>
    </row>
    <row r="8" spans="1:23" s="97" customFormat="1" ht="31.35" customHeight="1" x14ac:dyDescent="0.2">
      <c r="A8" s="561"/>
      <c r="B8" s="562"/>
      <c r="C8" s="562"/>
      <c r="D8" s="562"/>
      <c r="E8" s="562"/>
      <c r="F8" s="562"/>
      <c r="G8" s="562"/>
      <c r="H8" s="562"/>
      <c r="I8" s="562"/>
      <c r="J8" s="562"/>
      <c r="K8" s="563"/>
      <c r="L8" s="9"/>
      <c r="M8" s="9"/>
      <c r="N8" s="9"/>
      <c r="O8" s="9"/>
      <c r="P8" s="9"/>
      <c r="Q8" s="9"/>
      <c r="R8" s="9"/>
    </row>
    <row r="9" spans="1:23" s="97" customFormat="1" x14ac:dyDescent="0.2">
      <c r="A9" s="120"/>
      <c r="B9" s="120"/>
      <c r="C9" s="120"/>
      <c r="D9" s="120"/>
      <c r="E9" s="120"/>
      <c r="F9" s="120"/>
      <c r="G9" s="120"/>
      <c r="H9" s="120"/>
      <c r="I9" s="120"/>
      <c r="J9" s="100"/>
      <c r="K9" s="143"/>
      <c r="L9" s="9"/>
      <c r="M9" s="9"/>
      <c r="N9" s="9"/>
      <c r="O9" s="9"/>
      <c r="P9" s="9"/>
      <c r="Q9" s="9"/>
      <c r="R9" s="9"/>
    </row>
    <row r="10" spans="1:23" s="97" customFormat="1" x14ac:dyDescent="0.2">
      <c r="A10" s="623" t="s">
        <v>399</v>
      </c>
      <c r="B10" s="624"/>
      <c r="C10" s="624"/>
      <c r="D10" s="624"/>
      <c r="E10" s="624"/>
      <c r="F10" s="624"/>
      <c r="G10" s="624"/>
      <c r="H10" s="625"/>
      <c r="I10" s="189"/>
      <c r="J10" s="100"/>
      <c r="K10" s="12"/>
      <c r="L10" s="9"/>
      <c r="M10" s="9"/>
      <c r="N10" s="9"/>
      <c r="O10" s="9"/>
      <c r="P10" s="9"/>
      <c r="Q10" s="9"/>
      <c r="R10" s="9"/>
    </row>
    <row r="11" spans="1:23" s="97" customFormat="1" x14ac:dyDescent="0.2">
      <c r="A11" s="631"/>
      <c r="B11" s="632"/>
      <c r="C11" s="632"/>
      <c r="D11" s="632"/>
      <c r="E11" s="632"/>
      <c r="F11" s="632"/>
      <c r="G11" s="632"/>
      <c r="H11" s="633"/>
      <c r="I11" s="189"/>
      <c r="J11" s="100"/>
      <c r="K11" s="12"/>
      <c r="L11" s="9"/>
      <c r="M11" s="9"/>
      <c r="N11" s="9"/>
      <c r="O11" s="9"/>
      <c r="P11" s="9"/>
      <c r="Q11" s="9"/>
      <c r="R11" s="9"/>
    </row>
    <row r="12" spans="1:23" s="97" customFormat="1" ht="25.5" x14ac:dyDescent="0.2">
      <c r="A12" s="222" t="s">
        <v>242</v>
      </c>
      <c r="B12" s="441" t="s">
        <v>15</v>
      </c>
      <c r="C12" s="441" t="s">
        <v>239</v>
      </c>
      <c r="D12" s="441" t="s">
        <v>5</v>
      </c>
      <c r="E12" s="442" t="s">
        <v>4</v>
      </c>
      <c r="F12" s="441" t="s">
        <v>16</v>
      </c>
      <c r="G12" s="441" t="s">
        <v>240</v>
      </c>
      <c r="H12" s="443" t="s">
        <v>2</v>
      </c>
      <c r="I12" s="189"/>
      <c r="J12" s="453" t="s">
        <v>270</v>
      </c>
      <c r="K12" s="12"/>
      <c r="L12" s="9"/>
      <c r="M12" s="9"/>
      <c r="N12" s="9"/>
      <c r="O12" s="9"/>
      <c r="P12" s="9"/>
      <c r="Q12" s="9"/>
      <c r="R12" s="9"/>
    </row>
    <row r="13" spans="1:23" s="97" customFormat="1" x14ac:dyDescent="0.2">
      <c r="A13" s="165" t="s">
        <v>44</v>
      </c>
      <c r="B13" s="459">
        <f>'Comp by Inst Reg-counts'!B24</f>
        <v>141</v>
      </c>
      <c r="C13" s="193">
        <f>'Comp by Inst Reg-counts'!C24/'Comp by Inst Reg-percent'!$B13</f>
        <v>0.52482269503546097</v>
      </c>
      <c r="D13" s="193">
        <f>'Comp by Inst Reg-counts'!D24/'Comp by Inst Reg-percent'!$B13</f>
        <v>0.3546099290780142</v>
      </c>
      <c r="E13" s="193">
        <f>'Comp by Inst Reg-counts'!E24/'Comp by Inst Reg-percent'!$B13</f>
        <v>6.3829787234042548E-2</v>
      </c>
      <c r="F13" s="193">
        <f>'Comp by Inst Reg-counts'!F24/'Comp by Inst Reg-percent'!$B13</f>
        <v>5.6737588652482268E-2</v>
      </c>
      <c r="G13" s="193">
        <f>'Comp by Inst Reg-counts'!G24/'Comp by Inst Reg-percent'!$B13</f>
        <v>0.48936170212765956</v>
      </c>
      <c r="H13" s="460">
        <f>'Comp by Inst Reg-counts'!H24/'Comp by Inst Reg-percent'!$B13</f>
        <v>0.51063829787234039</v>
      </c>
      <c r="I13" s="189"/>
      <c r="J13" s="468">
        <f>'Comp by Inst Reg-counts'!J24/'Comp by Inst Reg-percent'!$B13</f>
        <v>0.21276595744680851</v>
      </c>
      <c r="K13" s="260"/>
      <c r="L13" s="9"/>
      <c r="M13" s="9"/>
      <c r="N13" s="9"/>
      <c r="O13" s="9"/>
      <c r="P13" s="9"/>
      <c r="Q13" s="9"/>
      <c r="R13" s="9"/>
    </row>
    <row r="14" spans="1:23" s="97" customFormat="1" x14ac:dyDescent="0.2">
      <c r="A14" s="154" t="s">
        <v>45</v>
      </c>
      <c r="B14" s="316">
        <f>'Comp by Inst Reg-counts'!B25</f>
        <v>3265</v>
      </c>
      <c r="C14" s="189">
        <f>'Comp by Inst Reg-counts'!C25/'Comp by Inst Reg-percent'!$B14</f>
        <v>0.24563552833078101</v>
      </c>
      <c r="D14" s="189">
        <f>'Comp by Inst Reg-counts'!D25/'Comp by Inst Reg-percent'!$B14</f>
        <v>0.61990811638591115</v>
      </c>
      <c r="E14" s="189">
        <f>'Comp by Inst Reg-counts'!E25/'Comp by Inst Reg-percent'!$B14</f>
        <v>6.3399693721286371E-2</v>
      </c>
      <c r="F14" s="189">
        <f>'Comp by Inst Reg-counts'!F25/'Comp by Inst Reg-percent'!$B14</f>
        <v>7.1056661562021436E-2</v>
      </c>
      <c r="G14" s="189">
        <f>'Comp by Inst Reg-counts'!G25/'Comp by Inst Reg-percent'!$B14</f>
        <v>0.43522205206738129</v>
      </c>
      <c r="H14" s="461">
        <f>'Comp by Inst Reg-counts'!H25/'Comp by Inst Reg-percent'!$B14</f>
        <v>0.56477794793261871</v>
      </c>
      <c r="I14" s="189"/>
      <c r="J14" s="469">
        <f>'Comp by Inst Reg-counts'!J25/'Comp by Inst Reg-percent'!$B14</f>
        <v>0.48882082695252682</v>
      </c>
      <c r="K14" s="260"/>
      <c r="L14" s="9"/>
      <c r="M14" s="9"/>
      <c r="N14" s="9"/>
      <c r="O14" s="9"/>
      <c r="P14" s="9"/>
      <c r="Q14" s="9"/>
      <c r="R14" s="9"/>
    </row>
    <row r="15" spans="1:23" s="97" customFormat="1" x14ac:dyDescent="0.2">
      <c r="A15" s="154" t="s">
        <v>155</v>
      </c>
      <c r="B15" s="316">
        <f>'Comp by Inst Reg-counts'!B26</f>
        <v>1549</v>
      </c>
      <c r="C15" s="189">
        <f>'Comp by Inst Reg-counts'!C26/'Comp by Inst Reg-percent'!$B15</f>
        <v>0.17301484828921884</v>
      </c>
      <c r="D15" s="189">
        <f>'Comp by Inst Reg-counts'!D26/'Comp by Inst Reg-percent'!$B15</f>
        <v>0.77533892834086504</v>
      </c>
      <c r="E15" s="189">
        <f>'Comp by Inst Reg-counts'!E26/'Comp by Inst Reg-percent'!$B15</f>
        <v>2.9696578437701744E-2</v>
      </c>
      <c r="F15" s="189">
        <f>'Comp by Inst Reg-counts'!F26/'Comp by Inst Reg-percent'!$B15</f>
        <v>2.1949644932214331E-2</v>
      </c>
      <c r="G15" s="189">
        <f>'Comp by Inst Reg-counts'!G26/'Comp by Inst Reg-percent'!$B15</f>
        <v>0.32859909619109101</v>
      </c>
      <c r="H15" s="461">
        <f>'Comp by Inst Reg-counts'!H26/'Comp by Inst Reg-percent'!$B15</f>
        <v>0.67140090380890893</v>
      </c>
      <c r="I15" s="101"/>
      <c r="J15" s="469">
        <f>'Comp by Inst Reg-counts'!J26/'Comp by Inst Reg-percent'!$B15</f>
        <v>0.57908327953518401</v>
      </c>
      <c r="K15" s="260"/>
      <c r="L15" s="9"/>
      <c r="M15" s="9"/>
      <c r="N15" s="9"/>
      <c r="O15" s="9"/>
      <c r="P15" s="9"/>
      <c r="Q15" s="9"/>
      <c r="R15" s="9"/>
    </row>
    <row r="16" spans="1:23" s="97" customFormat="1" x14ac:dyDescent="0.2">
      <c r="A16" s="154" t="s">
        <v>156</v>
      </c>
      <c r="B16" s="316">
        <f>'Comp by Inst Reg-counts'!B27</f>
        <v>5769</v>
      </c>
      <c r="C16" s="189">
        <f>'Comp by Inst Reg-counts'!C27/'Comp by Inst Reg-percent'!$B16</f>
        <v>0.29502513433870686</v>
      </c>
      <c r="D16" s="189">
        <f>'Comp by Inst Reg-counts'!D27/'Comp by Inst Reg-percent'!$B16</f>
        <v>0.56734269370774826</v>
      </c>
      <c r="E16" s="189">
        <f>'Comp by Inst Reg-counts'!E27/'Comp by Inst Reg-percent'!$B16</f>
        <v>7.3149592650372686E-2</v>
      </c>
      <c r="F16" s="189">
        <f>'Comp by Inst Reg-counts'!F27/'Comp by Inst Reg-percent'!$B16</f>
        <v>6.4482579303172124E-2</v>
      </c>
      <c r="G16" s="189">
        <f>'Comp by Inst Reg-counts'!G27/'Comp by Inst Reg-percent'!$B16</f>
        <v>0.42364361241116311</v>
      </c>
      <c r="H16" s="461">
        <f>'Comp by Inst Reg-counts'!H27/'Comp by Inst Reg-percent'!$B16</f>
        <v>0.57635638758883689</v>
      </c>
      <c r="I16" s="78"/>
      <c r="J16" s="469">
        <f>'Comp by Inst Reg-counts'!J27/'Comp by Inst Reg-percent'!$B16</f>
        <v>0.5425550355347547</v>
      </c>
      <c r="K16" s="260"/>
      <c r="L16" s="9"/>
      <c r="M16" s="9"/>
      <c r="N16" s="9"/>
      <c r="O16" s="9"/>
      <c r="P16" s="9"/>
      <c r="Q16" s="9"/>
      <c r="R16" s="9"/>
    </row>
    <row r="17" spans="1:22" s="97" customFormat="1" x14ac:dyDescent="0.2">
      <c r="A17" s="154" t="s">
        <v>157</v>
      </c>
      <c r="B17" s="316">
        <f>'Comp by Inst Reg-counts'!B28</f>
        <v>2007</v>
      </c>
      <c r="C17" s="189">
        <f>'Comp by Inst Reg-counts'!C28/'Comp by Inst Reg-percent'!$B17</f>
        <v>0.22670652715495765</v>
      </c>
      <c r="D17" s="189">
        <f>'Comp by Inst Reg-counts'!D28/'Comp by Inst Reg-percent'!$B17</f>
        <v>0.604384653712008</v>
      </c>
      <c r="E17" s="189">
        <f>'Comp by Inst Reg-counts'!E28/'Comp by Inst Reg-percent'!$B17</f>
        <v>0.11808669656203288</v>
      </c>
      <c r="F17" s="189">
        <f>'Comp by Inst Reg-counts'!F28/'Comp by Inst Reg-percent'!$B17</f>
        <v>5.0822122571001493E-2</v>
      </c>
      <c r="G17" s="189">
        <f>'Comp by Inst Reg-counts'!G28/'Comp by Inst Reg-percent'!$B17</f>
        <v>0.55057299451918285</v>
      </c>
      <c r="H17" s="461">
        <f>'Comp by Inst Reg-counts'!H28/'Comp by Inst Reg-percent'!$B17</f>
        <v>0.44942700548081715</v>
      </c>
      <c r="I17" s="189"/>
      <c r="J17" s="469">
        <f>'Comp by Inst Reg-counts'!J28/'Comp by Inst Reg-percent'!$B17</f>
        <v>0.48480318883906326</v>
      </c>
      <c r="K17" s="260"/>
      <c r="L17" s="9"/>
      <c r="M17" s="9"/>
      <c r="N17" s="9"/>
      <c r="O17" s="9"/>
      <c r="P17" s="9"/>
      <c r="Q17" s="9"/>
      <c r="R17" s="9"/>
    </row>
    <row r="18" spans="1:22" s="97" customFormat="1" x14ac:dyDescent="0.2">
      <c r="A18" s="154" t="s">
        <v>46</v>
      </c>
      <c r="B18" s="316">
        <f>'Comp by Inst Reg-counts'!B30</f>
        <v>820</v>
      </c>
      <c r="C18" s="189">
        <f>'Comp by Inst Reg-counts'!C30/'Comp by Inst Reg-percent'!$B18</f>
        <v>0.23780487804878048</v>
      </c>
      <c r="D18" s="189">
        <f>'Comp by Inst Reg-counts'!D30/'Comp by Inst Reg-percent'!$B18</f>
        <v>0.69512195121951215</v>
      </c>
      <c r="E18" s="189">
        <f>'Comp by Inst Reg-counts'!E30/'Comp by Inst Reg-percent'!$B18</f>
        <v>3.048780487804878E-2</v>
      </c>
      <c r="F18" s="189">
        <f>'Comp by Inst Reg-counts'!F30/'Comp by Inst Reg-percent'!$B18</f>
        <v>3.6585365853658534E-2</v>
      </c>
      <c r="G18" s="189">
        <f>'Comp by Inst Reg-counts'!G30/'Comp by Inst Reg-percent'!$B18</f>
        <v>0.40121951219512197</v>
      </c>
      <c r="H18" s="461">
        <f>'Comp by Inst Reg-counts'!H30/'Comp by Inst Reg-percent'!$B18</f>
        <v>0.59878048780487803</v>
      </c>
      <c r="I18" s="176"/>
      <c r="J18" s="469">
        <f>'Comp by Inst Reg-counts'!J30/'Comp by Inst Reg-percent'!$B18</f>
        <v>0.47682926829268291</v>
      </c>
      <c r="K18" s="260"/>
      <c r="L18" s="9"/>
      <c r="M18" s="9"/>
      <c r="N18" s="9"/>
      <c r="O18" s="9"/>
      <c r="P18" s="9"/>
      <c r="Q18" s="9"/>
      <c r="R18" s="9"/>
    </row>
    <row r="19" spans="1:22" s="97" customFormat="1" x14ac:dyDescent="0.2">
      <c r="A19" s="154" t="s">
        <v>47</v>
      </c>
      <c r="B19" s="316">
        <f>'Comp by Inst Reg-counts'!B31</f>
        <v>1789</v>
      </c>
      <c r="C19" s="189">
        <f>'Comp by Inst Reg-counts'!C31/'Comp by Inst Reg-percent'!$B19</f>
        <v>0.25992174399105644</v>
      </c>
      <c r="D19" s="189">
        <f>'Comp by Inst Reg-counts'!D31/'Comp by Inst Reg-percent'!$B19</f>
        <v>0.6344326439351593</v>
      </c>
      <c r="E19" s="189">
        <f>'Comp by Inst Reg-counts'!E31/'Comp by Inst Reg-percent'!$B19</f>
        <v>4.0804918949133594E-2</v>
      </c>
      <c r="F19" s="189">
        <f>'Comp by Inst Reg-counts'!F31/'Comp by Inst Reg-percent'!$B19</f>
        <v>6.4840693124650642E-2</v>
      </c>
      <c r="G19" s="189">
        <f>'Comp by Inst Reg-counts'!G31/'Comp by Inst Reg-percent'!$B19</f>
        <v>0.46506428172163222</v>
      </c>
      <c r="H19" s="461">
        <f>'Comp by Inst Reg-counts'!H31/'Comp by Inst Reg-percent'!$B19</f>
        <v>0.53493571827836783</v>
      </c>
      <c r="I19" s="189"/>
      <c r="J19" s="469">
        <f>'Comp by Inst Reg-counts'!J31/'Comp by Inst Reg-percent'!$B19</f>
        <v>0.5103409726103969</v>
      </c>
      <c r="K19" s="260"/>
      <c r="L19" s="9"/>
      <c r="M19" s="9"/>
      <c r="N19" s="9"/>
      <c r="O19" s="9"/>
      <c r="P19" s="9"/>
      <c r="Q19" s="9"/>
      <c r="R19" s="9"/>
    </row>
    <row r="20" spans="1:22" s="97" customFormat="1" x14ac:dyDescent="0.2">
      <c r="A20" s="154" t="s">
        <v>48</v>
      </c>
      <c r="B20" s="316">
        <f>'Comp by Inst Reg-counts'!B32</f>
        <v>1683</v>
      </c>
      <c r="C20" s="189">
        <f>'Comp by Inst Reg-counts'!C32/'Comp by Inst Reg-percent'!$B20</f>
        <v>1.1883541295306001E-2</v>
      </c>
      <c r="D20" s="189">
        <f>'Comp by Inst Reg-counts'!D32/'Comp by Inst Reg-percent'!$B20</f>
        <v>0.95662507427213306</v>
      </c>
      <c r="E20" s="189">
        <f>'Comp by Inst Reg-counts'!E32/'Comp by Inst Reg-percent'!$B20</f>
        <v>2.3767082590612004E-3</v>
      </c>
      <c r="F20" s="189">
        <f>'Comp by Inst Reg-counts'!F32/'Comp by Inst Reg-percent'!$B20</f>
        <v>2.9114676173499703E-2</v>
      </c>
      <c r="G20" s="189">
        <f>'Comp by Inst Reg-counts'!G32/'Comp by Inst Reg-percent'!$B20</f>
        <v>0.46108140225787286</v>
      </c>
      <c r="H20" s="461">
        <f>'Comp by Inst Reg-counts'!H32/'Comp by Inst Reg-percent'!$B20</f>
        <v>0.53891859774212714</v>
      </c>
      <c r="I20" s="101"/>
      <c r="J20" s="469">
        <f>'Comp by Inst Reg-counts'!J32/'Comp by Inst Reg-percent'!$B20</f>
        <v>0.6500297088532383</v>
      </c>
      <c r="K20" s="260"/>
      <c r="R20" s="9"/>
    </row>
    <row r="21" spans="1:22" ht="15" customHeight="1" x14ac:dyDescent="0.2">
      <c r="A21" s="154" t="s">
        <v>49</v>
      </c>
      <c r="B21" s="316">
        <f>'Comp by Inst Reg-counts'!B33</f>
        <v>5993</v>
      </c>
      <c r="C21" s="189">
        <f>'Comp by Inst Reg-counts'!C33/'Comp by Inst Reg-percent'!$B21</f>
        <v>2.5529784748873685E-2</v>
      </c>
      <c r="D21" s="189">
        <f>'Comp by Inst Reg-counts'!D33/'Comp by Inst Reg-percent'!$B21</f>
        <v>0.955448022693142</v>
      </c>
      <c r="E21" s="189">
        <f>'Comp by Inst Reg-counts'!E33/'Comp by Inst Reg-percent'!$B21</f>
        <v>2.1691973969631237E-3</v>
      </c>
      <c r="F21" s="189">
        <f>'Comp by Inst Reg-counts'!F33/'Comp by Inst Reg-percent'!$B21</f>
        <v>1.6852995161021192E-2</v>
      </c>
      <c r="G21" s="189">
        <f>'Comp by Inst Reg-counts'!G33/'Comp by Inst Reg-percent'!$B21</f>
        <v>0.42532955114300014</v>
      </c>
      <c r="H21" s="461">
        <f>'Comp by Inst Reg-counts'!H33/'Comp by Inst Reg-percent'!$B21</f>
        <v>0.5746704488569998</v>
      </c>
      <c r="I21" s="78"/>
      <c r="J21" s="469">
        <f>'Comp by Inst Reg-counts'!J33/'Comp by Inst Reg-percent'!$B21</f>
        <v>0.55948606707825799</v>
      </c>
      <c r="K21" s="260"/>
      <c r="R21" s="119"/>
    </row>
    <row r="22" spans="1:22" x14ac:dyDescent="0.2">
      <c r="A22" s="154" t="s">
        <v>50</v>
      </c>
      <c r="B22" s="316">
        <f>'Comp by Inst Reg-counts'!B34</f>
        <v>1031</v>
      </c>
      <c r="C22" s="189">
        <f>'Comp by Inst Reg-counts'!C34/'Comp by Inst Reg-percent'!$B22</f>
        <v>9.5053346265761396E-2</v>
      </c>
      <c r="D22" s="189">
        <f>'Comp by Inst Reg-counts'!D34/'Comp by Inst Reg-percent'!$B22</f>
        <v>0.86032977691561585</v>
      </c>
      <c r="E22" s="189">
        <f>'Comp by Inst Reg-counts'!E34/'Comp by Inst Reg-percent'!$B22</f>
        <v>1.5518913676042677E-2</v>
      </c>
      <c r="F22" s="189">
        <f>'Comp by Inst Reg-counts'!F34/'Comp by Inst Reg-percent'!$B22</f>
        <v>2.9097963142580018E-2</v>
      </c>
      <c r="G22" s="189">
        <f>'Comp by Inst Reg-counts'!G34/'Comp by Inst Reg-percent'!$B22</f>
        <v>0.49078564500484967</v>
      </c>
      <c r="H22" s="461">
        <f>'Comp by Inst Reg-counts'!H34/'Comp by Inst Reg-percent'!$B22</f>
        <v>0.50921435499515033</v>
      </c>
      <c r="I22" s="194"/>
      <c r="J22" s="469">
        <f>'Comp by Inst Reg-counts'!J34/'Comp by Inst Reg-percent'!$B22</f>
        <v>0.71193016488845784</v>
      </c>
      <c r="K22" s="260"/>
      <c r="R22" s="99"/>
    </row>
    <row r="23" spans="1:22" ht="14.25" customHeight="1" x14ac:dyDescent="0.2">
      <c r="A23" s="154" t="s">
        <v>51</v>
      </c>
      <c r="B23" s="316">
        <f>'Comp by Inst Reg-counts'!B35</f>
        <v>575</v>
      </c>
      <c r="C23" s="189">
        <f>'Comp by Inst Reg-counts'!C35/'Comp by Inst Reg-percent'!$B23</f>
        <v>3.4782608695652174E-2</v>
      </c>
      <c r="D23" s="189">
        <f>'Comp by Inst Reg-counts'!D35/'Comp by Inst Reg-percent'!$B23</f>
        <v>0.93739130434782614</v>
      </c>
      <c r="E23" s="189">
        <f>'Comp by Inst Reg-counts'!E35/'Comp by Inst Reg-percent'!$B23</f>
        <v>0</v>
      </c>
      <c r="F23" s="189">
        <f>'Comp by Inst Reg-counts'!F35/'Comp by Inst Reg-percent'!$B23</f>
        <v>2.782608695652174E-2</v>
      </c>
      <c r="G23" s="189">
        <f>'Comp by Inst Reg-counts'!G35/'Comp by Inst Reg-percent'!$B23</f>
        <v>0.43826086956521737</v>
      </c>
      <c r="H23" s="461">
        <f>'Comp by Inst Reg-counts'!H35/'Comp by Inst Reg-percent'!$B23</f>
        <v>0.56173913043478263</v>
      </c>
      <c r="I23" s="194"/>
      <c r="J23" s="469">
        <f>'Comp by Inst Reg-counts'!J35/'Comp by Inst Reg-percent'!$B23</f>
        <v>0.86086956521739133</v>
      </c>
      <c r="K23" s="260"/>
      <c r="R23" s="82"/>
    </row>
    <row r="24" spans="1:22" ht="15" customHeight="1" x14ac:dyDescent="0.2">
      <c r="A24" s="154" t="s">
        <v>52</v>
      </c>
      <c r="B24" s="316">
        <f>'Comp by Inst Reg-counts'!B36</f>
        <v>917</v>
      </c>
      <c r="C24" s="189">
        <f>'Comp by Inst Reg-counts'!C36/'Comp by Inst Reg-percent'!$B24</f>
        <v>6.8702290076335881E-2</v>
      </c>
      <c r="D24" s="189">
        <f>'Comp by Inst Reg-counts'!D36/'Comp by Inst Reg-percent'!$B24</f>
        <v>0.8854961832061069</v>
      </c>
      <c r="E24" s="189">
        <f>'Comp by Inst Reg-counts'!E36/'Comp by Inst Reg-percent'!$B24</f>
        <v>3.2715376226826608E-3</v>
      </c>
      <c r="F24" s="189">
        <f>'Comp by Inst Reg-counts'!F36/'Comp by Inst Reg-percent'!$B24</f>
        <v>4.2529989094874592E-2</v>
      </c>
      <c r="G24" s="189">
        <f>'Comp by Inst Reg-counts'!G36/'Comp by Inst Reg-percent'!$B24</f>
        <v>0.56706652126499457</v>
      </c>
      <c r="H24" s="461">
        <f>'Comp by Inst Reg-counts'!H36/'Comp by Inst Reg-percent'!$B24</f>
        <v>0.43293347873500543</v>
      </c>
      <c r="I24" s="194"/>
      <c r="J24" s="469">
        <f>'Comp by Inst Reg-counts'!J36/'Comp by Inst Reg-percent'!$B24</f>
        <v>0.79280261723009815</v>
      </c>
      <c r="K24" s="260"/>
      <c r="R24" s="182"/>
      <c r="U24" s="116"/>
    </row>
    <row r="25" spans="1:22" x14ac:dyDescent="0.2">
      <c r="A25" s="156" t="s">
        <v>83</v>
      </c>
      <c r="B25" s="462">
        <f>'Comp by Inst Reg-counts'!B37</f>
        <v>800</v>
      </c>
      <c r="C25" s="463">
        <f>'Comp by Inst Reg-counts'!C37/'Comp by Inst Reg-percent'!$B25</f>
        <v>0.51875000000000004</v>
      </c>
      <c r="D25" s="463">
        <f>'Comp by Inst Reg-counts'!D37/'Comp by Inst Reg-percent'!$B25</f>
        <v>0.39250000000000002</v>
      </c>
      <c r="E25" s="463">
        <f>'Comp by Inst Reg-counts'!E37/'Comp by Inst Reg-percent'!$B25</f>
        <v>5.1249999999999997E-2</v>
      </c>
      <c r="F25" s="463">
        <f>'Comp by Inst Reg-counts'!F37/'Comp by Inst Reg-percent'!$B25</f>
        <v>3.7499999999999999E-2</v>
      </c>
      <c r="G25" s="463">
        <f>'Comp by Inst Reg-counts'!G37/'Comp by Inst Reg-percent'!$B25</f>
        <v>0.49249999999999999</v>
      </c>
      <c r="H25" s="464">
        <f>'Comp by Inst Reg-counts'!H37/'Comp by Inst Reg-percent'!$B25</f>
        <v>0.50749999999999995</v>
      </c>
      <c r="I25" s="194"/>
      <c r="J25" s="469">
        <f>'Comp by Inst Reg-counts'!J37/'Comp by Inst Reg-percent'!$B25</f>
        <v>0.41375000000000001</v>
      </c>
      <c r="K25" s="260"/>
      <c r="R25" s="182"/>
      <c r="U25" s="116"/>
    </row>
    <row r="26" spans="1:22" x14ac:dyDescent="0.2">
      <c r="A26" s="158" t="s">
        <v>76</v>
      </c>
      <c r="B26" s="465">
        <f>SUM(B13:B25)</f>
        <v>26339</v>
      </c>
      <c r="C26" s="466">
        <f>'Comp by Inst Reg-counts'!C38/'Comp by Inst Reg-percent'!$B26</f>
        <v>0.17958160902084361</v>
      </c>
      <c r="D26" s="466">
        <f>'Comp by Inst Reg-counts'!D38/'Comp by Inst Reg-percent'!$B26</f>
        <v>0.73480390295759146</v>
      </c>
      <c r="E26" s="466">
        <f>'Comp by Inst Reg-counts'!E38/'Comp by Inst Reg-percent'!$B26</f>
        <v>4.1611298834428032E-2</v>
      </c>
      <c r="F26" s="466">
        <f>'Comp by Inst Reg-counts'!F38/'Comp by Inst Reg-percent'!$B26</f>
        <v>4.4003189187136943E-2</v>
      </c>
      <c r="G26" s="466">
        <f>'Comp by Inst Reg-counts'!G38/'Comp by Inst Reg-percent'!$B26</f>
        <v>0.44443600744143663</v>
      </c>
      <c r="H26" s="467">
        <f>'Comp by Inst Reg-counts'!H38/'Comp by Inst Reg-percent'!$B26</f>
        <v>0.55556399255856337</v>
      </c>
      <c r="I26" s="194"/>
      <c r="J26" s="187">
        <f>'Comp by Inst Reg-counts'!J38/'Comp by Inst Reg-percent'!$B26</f>
        <v>0.55674095447815031</v>
      </c>
      <c r="K26" s="260"/>
      <c r="R26" s="182"/>
      <c r="U26" s="116"/>
    </row>
    <row r="27" spans="1:22" x14ac:dyDescent="0.2">
      <c r="B27" s="162"/>
      <c r="C27" s="189"/>
      <c r="D27" s="189"/>
      <c r="E27" s="189"/>
      <c r="F27" s="189"/>
      <c r="G27" s="189"/>
      <c r="H27" s="189"/>
      <c r="I27" s="194"/>
      <c r="J27" s="189"/>
      <c r="K27" s="260"/>
      <c r="R27" s="182"/>
      <c r="U27" s="116"/>
    </row>
    <row r="28" spans="1:22" x14ac:dyDescent="0.2">
      <c r="A28" s="163"/>
      <c r="B28" s="128"/>
      <c r="C28" s="128"/>
      <c r="D28" s="128"/>
      <c r="E28" s="128"/>
      <c r="F28" s="128"/>
      <c r="G28" s="128"/>
      <c r="H28" s="128"/>
      <c r="I28" s="189"/>
      <c r="J28" s="128"/>
      <c r="K28" s="260"/>
      <c r="R28" s="118"/>
      <c r="T28" s="115"/>
      <c r="U28" s="116"/>
    </row>
    <row r="29" spans="1:22" ht="25.5" x14ac:dyDescent="0.2">
      <c r="A29" s="222" t="s">
        <v>243</v>
      </c>
      <c r="B29" s="441" t="s">
        <v>15</v>
      </c>
      <c r="C29" s="441" t="s">
        <v>239</v>
      </c>
      <c r="D29" s="441" t="s">
        <v>5</v>
      </c>
      <c r="E29" s="442" t="s">
        <v>4</v>
      </c>
      <c r="F29" s="441" t="s">
        <v>16</v>
      </c>
      <c r="G29" s="441" t="s">
        <v>240</v>
      </c>
      <c r="H29" s="443" t="s">
        <v>2</v>
      </c>
      <c r="I29" s="189"/>
      <c r="J29" s="453" t="s">
        <v>270</v>
      </c>
      <c r="K29" s="260"/>
      <c r="L29" s="183"/>
      <c r="M29" s="119"/>
      <c r="N29" s="119"/>
      <c r="O29" s="119"/>
      <c r="P29" s="119"/>
      <c r="Q29" s="119"/>
      <c r="R29" s="119"/>
      <c r="S29" s="117"/>
      <c r="T29" s="119"/>
      <c r="U29" s="119"/>
      <c r="V29" s="119"/>
    </row>
    <row r="30" spans="1:22" x14ac:dyDescent="0.2">
      <c r="A30" s="165" t="s">
        <v>53</v>
      </c>
      <c r="B30" s="459">
        <f>'Comp by Inst Reg-counts'!B42</f>
        <v>197</v>
      </c>
      <c r="C30" s="193">
        <f>'Comp by Inst Reg-counts'!C42/'Comp by Inst Reg-percent'!$B30</f>
        <v>9.1370558375634514E-2</v>
      </c>
      <c r="D30" s="193">
        <f>'Comp by Inst Reg-counts'!D42/'Comp by Inst Reg-percent'!$B30</f>
        <v>0.89847715736040612</v>
      </c>
      <c r="E30" s="193">
        <f>'Comp by Inst Reg-counts'!E42/'Comp by Inst Reg-percent'!$B30</f>
        <v>5.076142131979695E-3</v>
      </c>
      <c r="F30" s="193">
        <f>'Comp by Inst Reg-counts'!F42/'Comp by Inst Reg-percent'!$B30</f>
        <v>5.076142131979695E-3</v>
      </c>
      <c r="G30" s="193">
        <f>'Comp by Inst Reg-counts'!G42/'Comp by Inst Reg-percent'!$B30</f>
        <v>0.26903553299492383</v>
      </c>
      <c r="H30" s="460">
        <f>'Comp by Inst Reg-counts'!H42/'Comp by Inst Reg-percent'!$B30</f>
        <v>0.73096446700507611</v>
      </c>
      <c r="I30" s="78"/>
      <c r="J30" s="468">
        <f>'Comp by Inst Reg-counts'!J42/'Comp by Inst Reg-percent'!$B30</f>
        <v>0.79695431472081213</v>
      </c>
      <c r="K30" s="260"/>
      <c r="L30" s="119"/>
      <c r="M30" s="119"/>
      <c r="N30" s="119"/>
      <c r="O30" s="119"/>
      <c r="P30" s="119"/>
      <c r="Q30" s="119"/>
      <c r="R30" s="119"/>
      <c r="S30" s="119"/>
      <c r="T30" s="119"/>
      <c r="U30" s="119"/>
      <c r="V30" s="119"/>
    </row>
    <row r="31" spans="1:22" x14ac:dyDescent="0.2">
      <c r="A31" s="154" t="s">
        <v>54</v>
      </c>
      <c r="B31" s="316">
        <f>'Comp by Inst Reg-counts'!B43</f>
        <v>1346</v>
      </c>
      <c r="C31" s="189">
        <f>'Comp by Inst Reg-counts'!C43/'Comp by Inst Reg-percent'!$B31</f>
        <v>1.8573551263001486E-2</v>
      </c>
      <c r="D31" s="189">
        <f>'Comp by Inst Reg-counts'!D43/'Comp by Inst Reg-percent'!$B31</f>
        <v>0.90341753343239228</v>
      </c>
      <c r="E31" s="189">
        <f>'Comp by Inst Reg-counts'!E43/'Comp by Inst Reg-percent'!$B31</f>
        <v>5.9435364041604752E-3</v>
      </c>
      <c r="F31" s="189">
        <f>'Comp by Inst Reg-counts'!F43/'Comp by Inst Reg-percent'!$B31</f>
        <v>7.2065378900445759E-2</v>
      </c>
      <c r="G31" s="189">
        <f>'Comp by Inst Reg-counts'!G43/'Comp by Inst Reg-percent'!$B31</f>
        <v>0.38261515601783058</v>
      </c>
      <c r="H31" s="461">
        <f>'Comp by Inst Reg-counts'!H43/'Comp by Inst Reg-percent'!$B31</f>
        <v>0.61738484398216942</v>
      </c>
      <c r="I31" s="195"/>
      <c r="J31" s="469">
        <f>'Comp by Inst Reg-counts'!J43/'Comp by Inst Reg-percent'!$B31</f>
        <v>0.67087667161961362</v>
      </c>
      <c r="K31" s="260"/>
      <c r="L31" s="9"/>
      <c r="M31" s="9"/>
      <c r="N31" s="9"/>
      <c r="O31" s="9"/>
      <c r="P31" s="9"/>
      <c r="Q31" s="9"/>
      <c r="R31" s="9"/>
      <c r="S31" s="119"/>
      <c r="T31" s="119"/>
      <c r="U31" s="119"/>
      <c r="V31" s="119"/>
    </row>
    <row r="32" spans="1:22" x14ac:dyDescent="0.2">
      <c r="A32" s="154" t="s">
        <v>55</v>
      </c>
      <c r="B32" s="316">
        <f>'Comp by Inst Reg-counts'!B44</f>
        <v>2355</v>
      </c>
      <c r="C32" s="189">
        <f>'Comp by Inst Reg-counts'!C44/'Comp by Inst Reg-percent'!$B32</f>
        <v>0.39575371549893845</v>
      </c>
      <c r="D32" s="189">
        <f>'Comp by Inst Reg-counts'!D44/'Comp by Inst Reg-percent'!$B32</f>
        <v>0.42165605095541403</v>
      </c>
      <c r="E32" s="189">
        <f>'Comp by Inst Reg-counts'!E44/'Comp by Inst Reg-percent'!$B32</f>
        <v>6.3694267515923567E-2</v>
      </c>
      <c r="F32" s="189">
        <f>'Comp by Inst Reg-counts'!F44/'Comp by Inst Reg-percent'!$B32</f>
        <v>0.11889596602972399</v>
      </c>
      <c r="G32" s="189">
        <f>'Comp by Inst Reg-counts'!G44/'Comp by Inst Reg-percent'!$B32</f>
        <v>0.37791932059447986</v>
      </c>
      <c r="H32" s="461">
        <f>'Comp by Inst Reg-counts'!H44/'Comp by Inst Reg-percent'!$B32</f>
        <v>0.62208067940552014</v>
      </c>
      <c r="I32" s="195"/>
      <c r="J32" s="469">
        <f>'Comp by Inst Reg-counts'!J44/'Comp by Inst Reg-percent'!$B32</f>
        <v>0.41571125265392783</v>
      </c>
      <c r="K32" s="260"/>
      <c r="L32" s="119"/>
      <c r="M32" s="119"/>
      <c r="N32" s="119"/>
      <c r="O32" s="119"/>
      <c r="P32" s="119"/>
      <c r="Q32" s="119"/>
      <c r="R32" s="119"/>
      <c r="S32" s="119"/>
      <c r="T32" s="119"/>
      <c r="U32" s="119"/>
      <c r="V32" s="119"/>
    </row>
    <row r="33" spans="1:24" x14ac:dyDescent="0.2">
      <c r="A33" s="154" t="s">
        <v>56</v>
      </c>
      <c r="B33" s="316">
        <f>'Comp by Inst Reg-counts'!B45</f>
        <v>2216</v>
      </c>
      <c r="C33" s="189">
        <f>'Comp by Inst Reg-counts'!C45/'Comp by Inst Reg-percent'!$B33</f>
        <v>0.13357400722021662</v>
      </c>
      <c r="D33" s="189">
        <f>'Comp by Inst Reg-counts'!D45/'Comp by Inst Reg-percent'!$B33</f>
        <v>0.40974729241877256</v>
      </c>
      <c r="E33" s="189">
        <f>'Comp by Inst Reg-counts'!E45/'Comp by Inst Reg-percent'!$B33</f>
        <v>3.2490974729241874E-2</v>
      </c>
      <c r="F33" s="189">
        <f>'Comp by Inst Reg-counts'!F45/'Comp by Inst Reg-percent'!$B33</f>
        <v>0.42418772563176893</v>
      </c>
      <c r="G33" s="189">
        <f>'Comp by Inst Reg-counts'!G45/'Comp by Inst Reg-percent'!$B33</f>
        <v>0.59205776173285196</v>
      </c>
      <c r="H33" s="461">
        <f>'Comp by Inst Reg-counts'!H45/'Comp by Inst Reg-percent'!$B33</f>
        <v>0.40794223826714804</v>
      </c>
      <c r="I33" s="163"/>
      <c r="J33" s="469">
        <f>'Comp by Inst Reg-counts'!J45/'Comp by Inst Reg-percent'!$B33</f>
        <v>0.30144404332129965</v>
      </c>
      <c r="K33" s="260"/>
      <c r="L33" s="119"/>
      <c r="M33" s="119"/>
      <c r="N33" s="184"/>
      <c r="O33" s="119"/>
      <c r="P33" s="119"/>
      <c r="Q33" s="119"/>
      <c r="R33" s="119"/>
      <c r="S33" s="184"/>
      <c r="T33" s="184"/>
      <c r="U33" s="119"/>
      <c r="V33" s="119"/>
      <c r="W33" s="119"/>
      <c r="X33" s="119"/>
    </row>
    <row r="34" spans="1:24" x14ac:dyDescent="0.2">
      <c r="A34" s="154" t="s">
        <v>57</v>
      </c>
      <c r="B34" s="316">
        <f>'Comp by Inst Reg-counts'!B46</f>
        <v>1396</v>
      </c>
      <c r="C34" s="189">
        <f>'Comp by Inst Reg-counts'!C46/'Comp by Inst Reg-percent'!$B34</f>
        <v>0.22994269340974213</v>
      </c>
      <c r="D34" s="189">
        <f>'Comp by Inst Reg-counts'!D46/'Comp by Inst Reg-percent'!$B34</f>
        <v>0.66332378223495703</v>
      </c>
      <c r="E34" s="189">
        <f>'Comp by Inst Reg-counts'!E46/'Comp by Inst Reg-percent'!$B34</f>
        <v>5.6590257879656158E-2</v>
      </c>
      <c r="F34" s="189">
        <f>'Comp by Inst Reg-counts'!F46/'Comp by Inst Reg-percent'!$B34</f>
        <v>5.0143266475644696E-2</v>
      </c>
      <c r="G34" s="189">
        <f>'Comp by Inst Reg-counts'!G46/'Comp by Inst Reg-percent'!$B34</f>
        <v>0.35100286532951291</v>
      </c>
      <c r="H34" s="461">
        <f>'Comp by Inst Reg-counts'!H46/'Comp by Inst Reg-percent'!$B34</f>
        <v>0.64899713467048714</v>
      </c>
      <c r="I34" s="101"/>
      <c r="J34" s="469">
        <f>'Comp by Inst Reg-counts'!J46/'Comp by Inst Reg-percent'!$B34</f>
        <v>0.62106017191977081</v>
      </c>
      <c r="K34" s="260"/>
      <c r="L34" s="119"/>
      <c r="M34" s="119"/>
      <c r="N34" s="184"/>
      <c r="O34" s="119"/>
      <c r="P34" s="119"/>
      <c r="Q34" s="119"/>
      <c r="R34" s="119"/>
      <c r="S34" s="184"/>
      <c r="T34" s="184"/>
      <c r="U34" s="119"/>
      <c r="V34" s="119"/>
      <c r="W34" s="119"/>
      <c r="X34" s="119"/>
    </row>
    <row r="35" spans="1:24" x14ac:dyDescent="0.2">
      <c r="A35" s="154" t="s">
        <v>58</v>
      </c>
      <c r="B35" s="316">
        <f>'Comp by Inst Reg-counts'!B47</f>
        <v>976</v>
      </c>
      <c r="C35" s="189">
        <f>'Comp by Inst Reg-counts'!C47/'Comp by Inst Reg-percent'!$B35</f>
        <v>0.40061475409836067</v>
      </c>
      <c r="D35" s="189">
        <f>'Comp by Inst Reg-counts'!D47/'Comp by Inst Reg-percent'!$B35</f>
        <v>0.28176229508196721</v>
      </c>
      <c r="E35" s="189">
        <f>'Comp by Inst Reg-counts'!E47/'Comp by Inst Reg-percent'!$B35</f>
        <v>0.14651639344262296</v>
      </c>
      <c r="F35" s="189">
        <f>'Comp by Inst Reg-counts'!F47/'Comp by Inst Reg-percent'!$B35</f>
        <v>0.17110655737704919</v>
      </c>
      <c r="G35" s="189">
        <f>'Comp by Inst Reg-counts'!G47/'Comp by Inst Reg-percent'!$B35</f>
        <v>0.32786885245901637</v>
      </c>
      <c r="H35" s="461">
        <f>'Comp by Inst Reg-counts'!H47/'Comp by Inst Reg-percent'!$B35</f>
        <v>0.67213114754098358</v>
      </c>
      <c r="I35" s="101"/>
      <c r="J35" s="469">
        <f>'Comp by Inst Reg-counts'!J47/'Comp by Inst Reg-percent'!$B35</f>
        <v>0.39549180327868855</v>
      </c>
      <c r="K35" s="260"/>
      <c r="L35" s="119"/>
      <c r="M35" s="119"/>
      <c r="N35" s="184"/>
      <c r="O35" s="119"/>
      <c r="P35" s="119"/>
      <c r="Q35" s="119"/>
      <c r="R35" s="119"/>
      <c r="S35" s="184"/>
      <c r="T35" s="184"/>
      <c r="U35" s="119"/>
      <c r="V35" s="119"/>
      <c r="W35" s="119"/>
      <c r="X35" s="119"/>
    </row>
    <row r="36" spans="1:24" x14ac:dyDescent="0.2">
      <c r="A36" s="154" t="s">
        <v>60</v>
      </c>
      <c r="B36" s="316">
        <f>'Comp by Inst Reg-counts'!B48</f>
        <v>5948</v>
      </c>
      <c r="C36" s="189">
        <f>'Comp by Inst Reg-counts'!C48/'Comp by Inst Reg-percent'!$B36</f>
        <v>0.27706792199058505</v>
      </c>
      <c r="D36" s="189">
        <f>'Comp by Inst Reg-counts'!D48/'Comp by Inst Reg-percent'!$B36</f>
        <v>0.48369199731002016</v>
      </c>
      <c r="E36" s="189">
        <f>'Comp by Inst Reg-counts'!E48/'Comp by Inst Reg-percent'!$B36</f>
        <v>9.0954942837928709E-2</v>
      </c>
      <c r="F36" s="189">
        <f>'Comp by Inst Reg-counts'!F48/'Comp by Inst Reg-percent'!$B36</f>
        <v>0.14828513786146605</v>
      </c>
      <c r="G36" s="189">
        <f>'Comp by Inst Reg-counts'!G48/'Comp by Inst Reg-percent'!$B36</f>
        <v>0.47948890383322124</v>
      </c>
      <c r="H36" s="461">
        <f>'Comp by Inst Reg-counts'!H48/'Comp by Inst Reg-percent'!$B36</f>
        <v>0.52051109616677871</v>
      </c>
      <c r="I36" s="101"/>
      <c r="J36" s="469">
        <f>'Comp by Inst Reg-counts'!J48/'Comp by Inst Reg-percent'!$B36</f>
        <v>0.47696704774714188</v>
      </c>
      <c r="K36" s="260"/>
      <c r="L36" s="119"/>
      <c r="M36" s="119"/>
      <c r="N36" s="117"/>
      <c r="O36" s="119"/>
      <c r="P36" s="119"/>
      <c r="Q36" s="119"/>
      <c r="R36" s="119"/>
      <c r="S36" s="117"/>
      <c r="T36" s="117"/>
      <c r="U36" s="119"/>
      <c r="V36" s="119"/>
      <c r="W36" s="119"/>
      <c r="X36" s="119"/>
    </row>
    <row r="37" spans="1:24" x14ac:dyDescent="0.2">
      <c r="A37" s="156" t="s">
        <v>213</v>
      </c>
      <c r="B37" s="462">
        <f>'Comp by Inst Reg-counts'!B49</f>
        <v>5241</v>
      </c>
      <c r="C37" s="463">
        <f>'Comp by Inst Reg-counts'!C49/'Comp by Inst Reg-percent'!$B37</f>
        <v>3.1100934936080901E-2</v>
      </c>
      <c r="D37" s="463">
        <f>'Comp by Inst Reg-counts'!D49/'Comp by Inst Reg-percent'!$B37</f>
        <v>0.86643770272848697</v>
      </c>
      <c r="E37" s="463">
        <f>'Comp by Inst Reg-counts'!E49/'Comp by Inst Reg-percent'!$B37</f>
        <v>7.4413279908414421E-3</v>
      </c>
      <c r="F37" s="463">
        <f>'Comp by Inst Reg-counts'!F49/'Comp by Inst Reg-percent'!$B37</f>
        <v>9.502003434459072E-2</v>
      </c>
      <c r="G37" s="463">
        <f>'Comp by Inst Reg-counts'!G49/'Comp by Inst Reg-percent'!$B37</f>
        <v>0.38733066208738792</v>
      </c>
      <c r="H37" s="464">
        <f>'Comp by Inst Reg-counts'!H49/'Comp by Inst Reg-percent'!$B37</f>
        <v>0.61266933791261213</v>
      </c>
      <c r="J37" s="470">
        <f>'Comp by Inst Reg-counts'!J49/'Comp by Inst Reg-percent'!$B37</f>
        <v>0.61495897729440951</v>
      </c>
      <c r="K37" s="260"/>
      <c r="L37" s="119"/>
      <c r="M37" s="119"/>
      <c r="N37" s="119"/>
      <c r="O37" s="119"/>
      <c r="P37" s="119"/>
      <c r="Q37" s="119"/>
      <c r="R37" s="119"/>
      <c r="S37" s="119"/>
      <c r="T37" s="119"/>
      <c r="U37" s="119"/>
      <c r="V37" s="119"/>
      <c r="W37" s="119"/>
      <c r="X37" s="119"/>
    </row>
    <row r="38" spans="1:24" x14ac:dyDescent="0.2">
      <c r="A38" s="158" t="s">
        <v>15</v>
      </c>
      <c r="B38" s="462">
        <f>SUM(B30:B37)</f>
        <v>19675</v>
      </c>
      <c r="C38" s="463">
        <f>'Comp by Inst Reg-counts'!C50/'Comp by Inst Reg-percent'!$B38</f>
        <v>0.19283354510800507</v>
      </c>
      <c r="D38" s="463">
        <f>'Comp by Inst Reg-counts'!D50/'Comp by Inst Reg-percent'!$B38</f>
        <v>0.60548919949174074</v>
      </c>
      <c r="E38" s="463">
        <f>'Comp by Inst Reg-counts'!E50/'Comp by Inst Reg-percent'!$B38</f>
        <v>5.2503176620076239E-2</v>
      </c>
      <c r="F38" s="463">
        <f>'Comp by Inst Reg-counts'!F50/'Comp by Inst Reg-percent'!$B38</f>
        <v>0.14917407878017788</v>
      </c>
      <c r="G38" s="463">
        <f>'Comp by Inst Reg-counts'!G50/'Comp by Inst Reg-percent'!$B38</f>
        <v>0.43008894536213471</v>
      </c>
      <c r="H38" s="464">
        <f>'Comp by Inst Reg-counts'!H50/'Comp by Inst Reg-percent'!$B38</f>
        <v>0.56991105463786529</v>
      </c>
      <c r="J38" s="470">
        <f>'Comp by Inst Reg-counts'!J50/'Comp by Inst Reg-percent'!$B38</f>
        <v>0.50927573062261755</v>
      </c>
      <c r="K38" s="260"/>
      <c r="L38" s="119"/>
      <c r="M38" s="119"/>
      <c r="N38" s="119"/>
      <c r="O38" s="119"/>
      <c r="P38" s="119"/>
      <c r="Q38" s="119"/>
      <c r="R38" s="119"/>
      <c r="S38" s="119"/>
      <c r="T38" s="119"/>
      <c r="U38" s="119"/>
      <c r="V38" s="119"/>
      <c r="W38" s="119"/>
      <c r="X38" s="119"/>
    </row>
    <row r="39" spans="1:24" x14ac:dyDescent="0.2">
      <c r="K39" s="260"/>
      <c r="L39" s="119"/>
      <c r="M39" s="119"/>
      <c r="N39" s="119"/>
      <c r="O39" s="119"/>
      <c r="P39" s="119"/>
      <c r="Q39" s="119"/>
      <c r="R39" s="119"/>
      <c r="S39" s="119"/>
      <c r="T39" s="119"/>
      <c r="U39" s="119"/>
      <c r="V39" s="119"/>
      <c r="W39" s="119"/>
      <c r="X39" s="119"/>
    </row>
    <row r="40" spans="1:24" ht="25.5" x14ac:dyDescent="0.2">
      <c r="A40" s="222" t="s">
        <v>241</v>
      </c>
      <c r="B40" s="274" t="s">
        <v>15</v>
      </c>
      <c r="C40" s="274" t="s">
        <v>239</v>
      </c>
      <c r="D40" s="274" t="s">
        <v>5</v>
      </c>
      <c r="E40" s="275" t="s">
        <v>4</v>
      </c>
      <c r="F40" s="274" t="s">
        <v>16</v>
      </c>
      <c r="G40" s="274" t="s">
        <v>240</v>
      </c>
      <c r="H40" s="276" t="s">
        <v>2</v>
      </c>
      <c r="J40" s="278" t="s">
        <v>270</v>
      </c>
      <c r="K40" s="260"/>
      <c r="M40" s="116"/>
    </row>
    <row r="41" spans="1:24" x14ac:dyDescent="0.2">
      <c r="A41" s="154" t="s">
        <v>149</v>
      </c>
      <c r="B41" s="459">
        <f>'Comp by Inst Reg-counts'!B53</f>
        <v>950</v>
      </c>
      <c r="C41" s="193">
        <f>'Comp by Inst Reg-counts'!C53/'Comp by Inst Reg-percent'!$B41</f>
        <v>0.46105263157894738</v>
      </c>
      <c r="D41" s="193">
        <f>'Comp by Inst Reg-counts'!D53/'Comp by Inst Reg-percent'!$B41</f>
        <v>0.36105263157894735</v>
      </c>
      <c r="E41" s="193">
        <f>'Comp by Inst Reg-counts'!E53/'Comp by Inst Reg-percent'!$B41</f>
        <v>4.736842105263158E-2</v>
      </c>
      <c r="F41" s="193">
        <f>'Comp by Inst Reg-counts'!F53/'Comp by Inst Reg-percent'!$B41</f>
        <v>0.13052631578947368</v>
      </c>
      <c r="G41" s="193">
        <f>'Comp by Inst Reg-counts'!G53/'Comp by Inst Reg-percent'!$B41</f>
        <v>0.50631578947368416</v>
      </c>
      <c r="H41" s="460">
        <f>'Comp by Inst Reg-counts'!H53/'Comp by Inst Reg-percent'!$B41</f>
        <v>0.49368421052631578</v>
      </c>
      <c r="J41" s="187">
        <f>'Comp by Inst Reg-counts'!J53/'Comp by Inst Reg-percent'!$B41</f>
        <v>0.28947368421052633</v>
      </c>
      <c r="K41" s="260"/>
      <c r="M41" s="116"/>
    </row>
    <row r="42" spans="1:24" x14ac:dyDescent="0.2">
      <c r="A42" s="167" t="s">
        <v>250</v>
      </c>
      <c r="B42" s="471" t="s">
        <v>249</v>
      </c>
      <c r="C42" s="472" t="s">
        <v>249</v>
      </c>
      <c r="D42" s="472" t="s">
        <v>249</v>
      </c>
      <c r="E42" s="472" t="s">
        <v>249</v>
      </c>
      <c r="F42" s="472" t="s">
        <v>249</v>
      </c>
      <c r="G42" s="472" t="s">
        <v>249</v>
      </c>
      <c r="H42" s="473" t="s">
        <v>249</v>
      </c>
      <c r="J42" s="196" t="s">
        <v>249</v>
      </c>
      <c r="K42" s="260"/>
    </row>
    <row r="43" spans="1:24" x14ac:dyDescent="0.2">
      <c r="A43" s="158" t="s">
        <v>15</v>
      </c>
      <c r="B43" s="465">
        <f>SUM(B41)</f>
        <v>950</v>
      </c>
      <c r="C43" s="466">
        <f>'Comp by Inst Reg-counts'!C55/'Comp by Inst Reg-percent'!$B43</f>
        <v>0.46105263157894738</v>
      </c>
      <c r="D43" s="466">
        <f>'Comp by Inst Reg-counts'!D55/'Comp by Inst Reg-percent'!$B43</f>
        <v>0.36105263157894735</v>
      </c>
      <c r="E43" s="466">
        <f>'Comp by Inst Reg-counts'!E55/'Comp by Inst Reg-percent'!$B43</f>
        <v>4.736842105263158E-2</v>
      </c>
      <c r="F43" s="466">
        <f>'Comp by Inst Reg-counts'!F55/'Comp by Inst Reg-percent'!$B43</f>
        <v>0.13052631578947368</v>
      </c>
      <c r="G43" s="466">
        <f>'Comp by Inst Reg-counts'!G55/'Comp by Inst Reg-percent'!$B43</f>
        <v>0.50631578947368416</v>
      </c>
      <c r="H43" s="467">
        <f>'Comp by Inst Reg-counts'!H55/'Comp by Inst Reg-percent'!$B43</f>
        <v>0.49368421052631578</v>
      </c>
      <c r="J43" s="187">
        <f>'Comp by Inst Reg-counts'!J55/'Comp by Inst Reg-percent'!$B43</f>
        <v>0.28947368421052633</v>
      </c>
      <c r="K43" s="260"/>
    </row>
    <row r="44" spans="1:24" x14ac:dyDescent="0.2">
      <c r="J44" s="287"/>
      <c r="K44" s="260"/>
    </row>
    <row r="45" spans="1:24" ht="25.5" x14ac:dyDescent="0.2">
      <c r="A45" s="222" t="s">
        <v>29</v>
      </c>
      <c r="B45" s="274" t="s">
        <v>15</v>
      </c>
      <c r="C45" s="274" t="s">
        <v>239</v>
      </c>
      <c r="D45" s="274" t="s">
        <v>5</v>
      </c>
      <c r="E45" s="275" t="s">
        <v>4</v>
      </c>
      <c r="F45" s="274" t="s">
        <v>16</v>
      </c>
      <c r="G45" s="274" t="s">
        <v>240</v>
      </c>
      <c r="H45" s="276" t="s">
        <v>2</v>
      </c>
      <c r="J45" s="278" t="s">
        <v>270</v>
      </c>
      <c r="K45" s="260"/>
    </row>
    <row r="46" spans="1:24" x14ac:dyDescent="0.2">
      <c r="A46" s="154" t="s">
        <v>62</v>
      </c>
      <c r="B46" s="194"/>
      <c r="C46" s="194"/>
      <c r="D46" s="194"/>
      <c r="E46" s="194"/>
      <c r="F46" s="194"/>
      <c r="G46" s="194"/>
      <c r="H46" s="198"/>
      <c r="J46" s="199"/>
      <c r="K46" s="260"/>
    </row>
    <row r="47" spans="1:24" x14ac:dyDescent="0.2">
      <c r="A47" s="154" t="s">
        <v>63</v>
      </c>
      <c r="B47" s="194"/>
      <c r="C47" s="194"/>
      <c r="D47" s="194"/>
      <c r="E47" s="194"/>
      <c r="F47" s="194"/>
      <c r="G47" s="194"/>
      <c r="H47" s="198"/>
      <c r="J47" s="199"/>
      <c r="K47" s="260"/>
    </row>
    <row r="48" spans="1:24" x14ac:dyDescent="0.2">
      <c r="A48" s="154" t="s">
        <v>66</v>
      </c>
      <c r="B48" s="194"/>
      <c r="C48" s="194"/>
      <c r="D48" s="194"/>
      <c r="E48" s="194"/>
      <c r="F48" s="194"/>
      <c r="G48" s="194"/>
      <c r="H48" s="198"/>
      <c r="J48" s="199"/>
      <c r="K48" s="260"/>
    </row>
    <row r="49" spans="1:11" x14ac:dyDescent="0.2">
      <c r="A49" s="154" t="s">
        <v>65</v>
      </c>
      <c r="B49" s="194"/>
      <c r="C49" s="194"/>
      <c r="D49" s="194"/>
      <c r="E49" s="194"/>
      <c r="F49" s="194"/>
      <c r="G49" s="194"/>
      <c r="H49" s="198"/>
      <c r="J49" s="199"/>
      <c r="K49" s="260"/>
    </row>
    <row r="50" spans="1:11" x14ac:dyDescent="0.2">
      <c r="A50" s="154" t="s">
        <v>61</v>
      </c>
      <c r="B50" s="194"/>
      <c r="C50" s="194"/>
      <c r="D50" s="194"/>
      <c r="E50" s="194"/>
      <c r="F50" s="194"/>
      <c r="G50" s="194"/>
      <c r="H50" s="198"/>
      <c r="J50" s="199"/>
      <c r="K50" s="260"/>
    </row>
    <row r="51" spans="1:11" x14ac:dyDescent="0.2">
      <c r="A51" s="156" t="s">
        <v>64</v>
      </c>
      <c r="B51" s="200"/>
      <c r="C51" s="200"/>
      <c r="D51" s="200"/>
      <c r="E51" s="200"/>
      <c r="F51" s="200"/>
      <c r="G51" s="200"/>
      <c r="H51" s="201"/>
      <c r="J51" s="202"/>
      <c r="K51" s="260"/>
    </row>
    <row r="52" spans="1:11" x14ac:dyDescent="0.2">
      <c r="A52" s="203" t="s">
        <v>15</v>
      </c>
      <c r="B52" s="360">
        <f>'Comp by Inst Reg-counts'!B64</f>
        <v>5012</v>
      </c>
      <c r="C52" s="466">
        <f>'Comp by Inst Reg-counts'!C64/'Comp by Inst Reg-percent'!$B52</f>
        <v>0.30087789305666401</v>
      </c>
      <c r="D52" s="466">
        <f>'Comp by Inst Reg-counts'!D64/'Comp by Inst Reg-percent'!$B52</f>
        <v>0.47306464485235433</v>
      </c>
      <c r="E52" s="466">
        <f>'Comp by Inst Reg-counts'!E64/'Comp by Inst Reg-percent'!$B52</f>
        <v>9.2976855546687942E-2</v>
      </c>
      <c r="F52" s="466">
        <f>'Comp by Inst Reg-counts'!F64/'Comp by Inst Reg-percent'!$B52</f>
        <v>0.13308060654429368</v>
      </c>
      <c r="G52" s="466">
        <f>'Comp by Inst Reg-counts'!G64/'Comp by Inst Reg-percent'!$B52</f>
        <v>0.3914604948124501</v>
      </c>
      <c r="H52" s="467">
        <f>'Comp by Inst Reg-counts'!H64/'Comp by Inst Reg-percent'!$B52</f>
        <v>0.60853950518754985</v>
      </c>
      <c r="J52" s="193">
        <f>'Comp by Inst Reg-counts'!J64/'Comp by Inst Reg-percent'!$B52</f>
        <v>0.33918595371109339</v>
      </c>
      <c r="K52" s="260"/>
    </row>
    <row r="53" spans="1:11" x14ac:dyDescent="0.2">
      <c r="A53" s="174"/>
      <c r="B53" s="162"/>
      <c r="C53" s="189"/>
      <c r="D53" s="189"/>
      <c r="E53" s="189"/>
      <c r="F53" s="189"/>
      <c r="G53" s="189"/>
      <c r="H53" s="189"/>
      <c r="J53" s="193"/>
      <c r="K53" s="260"/>
    </row>
    <row r="54" spans="1:11" ht="25.5" x14ac:dyDescent="0.2">
      <c r="A54" s="222" t="s">
        <v>273</v>
      </c>
      <c r="B54" s="274" t="s">
        <v>15</v>
      </c>
      <c r="C54" s="274" t="s">
        <v>239</v>
      </c>
      <c r="D54" s="274" t="s">
        <v>5</v>
      </c>
      <c r="E54" s="275" t="s">
        <v>4</v>
      </c>
      <c r="F54" s="274" t="s">
        <v>16</v>
      </c>
      <c r="G54" s="274" t="s">
        <v>240</v>
      </c>
      <c r="H54" s="276" t="s">
        <v>2</v>
      </c>
      <c r="J54" s="278" t="s">
        <v>270</v>
      </c>
      <c r="K54" s="260"/>
    </row>
    <row r="55" spans="1:11" x14ac:dyDescent="0.2">
      <c r="A55" s="204" t="s">
        <v>272</v>
      </c>
      <c r="B55" s="458">
        <f>B26+B38+B43</f>
        <v>46964</v>
      </c>
      <c r="C55" s="193">
        <f>'Comp by Inst Reg-counts'!C67/'Comp by Inst Reg-percent'!$B55</f>
        <v>0.1908270164381228</v>
      </c>
      <c r="D55" s="193">
        <f>'Comp by Inst Reg-counts'!D67/'Comp by Inst Reg-percent'!$B55</f>
        <v>0.67306873349799845</v>
      </c>
      <c r="E55" s="193">
        <f>'Comp by Inst Reg-counts'!E67/'Comp by Inst Reg-percent'!$B55</f>
        <v>4.6290775913465636E-2</v>
      </c>
      <c r="F55" s="193">
        <f>'Comp by Inst Reg-counts'!F67/'Comp by Inst Reg-percent'!$B55</f>
        <v>8.9813474150413089E-2</v>
      </c>
      <c r="G55" s="193">
        <f>'Comp by Inst Reg-counts'!G67/'Comp by Inst Reg-percent'!$B55</f>
        <v>0.43967719955710755</v>
      </c>
      <c r="H55" s="460">
        <f>'Comp by Inst Reg-counts'!H67/'Comp by Inst Reg-percent'!$B55</f>
        <v>0.5603228004428924</v>
      </c>
      <c r="J55" s="468">
        <f>'Comp by Inst Reg-counts'!J67/'Comp by Inst Reg-percent'!$B55</f>
        <v>0.53151349970189932</v>
      </c>
      <c r="K55" s="260"/>
    </row>
    <row r="56" spans="1:11" x14ac:dyDescent="0.2">
      <c r="A56" s="204" t="s">
        <v>271</v>
      </c>
      <c r="B56" s="458">
        <f>B26+B38+B43+B52</f>
        <v>51976</v>
      </c>
      <c r="C56" s="466">
        <f>'Comp by Inst Reg-counts'!C68/'Comp by Inst Reg-percent'!$B56</f>
        <v>0.20143912575034631</v>
      </c>
      <c r="D56" s="466">
        <f>'Comp by Inst Reg-counts'!D68/'Comp by Inst Reg-percent'!$B56</f>
        <v>0.6537825150069263</v>
      </c>
      <c r="E56" s="466">
        <f>'Comp by Inst Reg-counts'!E68/'Comp by Inst Reg-percent'!$B56</f>
        <v>5.0792673541634602E-2</v>
      </c>
      <c r="F56" s="466">
        <f>'Comp by Inst Reg-counts'!F68/'Comp by Inst Reg-percent'!$B56</f>
        <v>9.3985685701092808E-2</v>
      </c>
      <c r="G56" s="466">
        <f>'Comp by Inst Reg-counts'!G68/'Comp by Inst Reg-percent'!$B56</f>
        <v>0.4350277050946591</v>
      </c>
      <c r="H56" s="467">
        <f>'Comp by Inst Reg-counts'!H68/'Comp by Inst Reg-percent'!$B56</f>
        <v>0.56497229490534095</v>
      </c>
      <c r="J56" s="187">
        <f>'Comp by Inst Reg-counts'!J68/'Comp by Inst Reg-percent'!$B56</f>
        <v>0.51290980452516544</v>
      </c>
      <c r="K56" s="260"/>
    </row>
    <row r="57" spans="1:11" x14ac:dyDescent="0.2">
      <c r="A57" s="176"/>
      <c r="B57" s="166"/>
      <c r="C57" s="195"/>
      <c r="D57" s="195"/>
      <c r="E57" s="195"/>
      <c r="F57" s="195"/>
      <c r="G57" s="195"/>
      <c r="H57" s="195"/>
      <c r="J57" s="195"/>
    </row>
    <row r="58" spans="1:11" x14ac:dyDescent="0.2">
      <c r="A58" s="1"/>
      <c r="B58" s="1"/>
      <c r="C58" s="1"/>
      <c r="D58" s="1"/>
      <c r="E58" s="1"/>
      <c r="F58" s="1"/>
      <c r="G58" s="1"/>
      <c r="H58" s="1"/>
      <c r="I58" s="1"/>
      <c r="J58" s="1"/>
    </row>
    <row r="59" spans="1:11" x14ac:dyDescent="0.2">
      <c r="A59" s="597"/>
      <c r="B59" s="598"/>
      <c r="C59" s="598"/>
      <c r="D59" s="598"/>
      <c r="E59" s="598"/>
      <c r="F59" s="598"/>
      <c r="G59" s="598"/>
      <c r="H59" s="598"/>
      <c r="I59" s="598"/>
      <c r="J59" s="598"/>
      <c r="K59" s="599"/>
    </row>
    <row r="60" spans="1:11" x14ac:dyDescent="0.2">
      <c r="A60" s="634" t="s">
        <v>398</v>
      </c>
      <c r="B60" s="635"/>
      <c r="C60" s="635"/>
      <c r="D60" s="635"/>
      <c r="E60" s="635"/>
      <c r="F60" s="635"/>
      <c r="G60" s="635"/>
      <c r="H60" s="636"/>
      <c r="I60" s="120"/>
      <c r="J60" s="100"/>
      <c r="K60" s="100"/>
    </row>
    <row r="61" spans="1:11" x14ac:dyDescent="0.2">
      <c r="A61" s="637" t="s">
        <v>251</v>
      </c>
      <c r="B61" s="638"/>
      <c r="C61" s="638"/>
      <c r="D61" s="638"/>
      <c r="E61" s="638"/>
      <c r="F61" s="638"/>
      <c r="G61" s="638"/>
      <c r="H61" s="639"/>
      <c r="I61" s="120"/>
      <c r="J61" s="143"/>
      <c r="K61" s="100"/>
    </row>
    <row r="62" spans="1:11" x14ac:dyDescent="0.2">
      <c r="A62" s="154"/>
      <c r="B62" s="101"/>
      <c r="C62" s="101"/>
      <c r="D62" s="101"/>
      <c r="E62" s="101"/>
      <c r="F62" s="185"/>
      <c r="G62" s="101"/>
      <c r="H62" s="186"/>
      <c r="I62" s="120"/>
      <c r="J62" s="143"/>
      <c r="K62" s="1"/>
    </row>
    <row r="63" spans="1:11" ht="25.5" x14ac:dyDescent="0.2">
      <c r="A63" s="138"/>
      <c r="B63" s="80" t="s">
        <v>15</v>
      </c>
      <c r="C63" s="80" t="s">
        <v>3</v>
      </c>
      <c r="D63" s="80" t="s">
        <v>5</v>
      </c>
      <c r="E63" s="79" t="s">
        <v>4</v>
      </c>
      <c r="F63" s="80" t="s">
        <v>16</v>
      </c>
      <c r="G63" s="80" t="s">
        <v>1</v>
      </c>
      <c r="H63" s="81" t="s">
        <v>2</v>
      </c>
      <c r="I63" s="120"/>
      <c r="J63" s="278" t="s">
        <v>270</v>
      </c>
      <c r="K63" s="1"/>
    </row>
    <row r="64" spans="1:11" x14ac:dyDescent="0.2">
      <c r="A64" s="285" t="s">
        <v>39</v>
      </c>
      <c r="B64" s="147">
        <f>'Comp by Inst Reg-counts'!B76</f>
        <v>7687</v>
      </c>
      <c r="C64" s="187">
        <f>'Comp by Inst Reg-counts'!C76/'Comp by Inst Reg-percent'!$B64</f>
        <v>0.17952387147131521</v>
      </c>
      <c r="D64" s="187">
        <f>'Comp by Inst Reg-counts'!D76/'Comp by Inst Reg-percent'!$B64</f>
        <v>0.75230909327435935</v>
      </c>
      <c r="E64" s="187">
        <f>'Comp by Inst Reg-counts'!E76/'Comp by Inst Reg-percent'!$B64</f>
        <v>3.1741901912319501E-2</v>
      </c>
      <c r="F64" s="187">
        <f>'Comp by Inst Reg-counts'!F76/'Comp by Inst Reg-percent'!$B64</f>
        <v>3.6425133342005984E-2</v>
      </c>
      <c r="G64" s="187">
        <f>'Comp by Inst Reg-counts'!G76/'Comp by Inst Reg-percent'!$B64</f>
        <v>0.61779627943280868</v>
      </c>
      <c r="H64" s="187">
        <f>'Comp by Inst Reg-counts'!H76/'Comp by Inst Reg-percent'!$B64</f>
        <v>0.38220372056719137</v>
      </c>
      <c r="I64" s="120"/>
      <c r="J64" s="187">
        <f>'Comp by Inst Reg-counts'!J76/'Comp by Inst Reg-percent'!$B64</f>
        <v>0.38155327175751269</v>
      </c>
      <c r="K64" s="1"/>
    </row>
    <row r="65" spans="1:11" x14ac:dyDescent="0.2">
      <c r="A65" s="284" t="s">
        <v>252</v>
      </c>
      <c r="B65" s="147">
        <f>'Comp by Inst Reg-counts'!B77</f>
        <v>18872</v>
      </c>
      <c r="C65" s="187">
        <f>'Comp by Inst Reg-counts'!C77/'Comp by Inst Reg-percent'!$B65</f>
        <v>0.19261339550657058</v>
      </c>
      <c r="D65" s="187">
        <f>'Comp by Inst Reg-counts'!D77/'Comp by Inst Reg-percent'!$B65</f>
        <v>0.7108414582450191</v>
      </c>
      <c r="E65" s="187">
        <f>'Comp by Inst Reg-counts'!E77/'Comp by Inst Reg-percent'!$B65</f>
        <v>4.78486646884273E-2</v>
      </c>
      <c r="F65" s="187">
        <f>'Comp by Inst Reg-counts'!F77/'Comp by Inst Reg-percent'!$B65</f>
        <v>4.8696481559983046E-2</v>
      </c>
      <c r="G65" s="187">
        <f>'Comp by Inst Reg-counts'!G77/'Comp by Inst Reg-percent'!$B65</f>
        <v>0.38559771089444678</v>
      </c>
      <c r="H65" s="187">
        <f>'Comp by Inst Reg-counts'!H77/'Comp by Inst Reg-percent'!$B65</f>
        <v>0.61440228910555317</v>
      </c>
      <c r="I65" s="120"/>
      <c r="J65" s="187">
        <f>'Comp by Inst Reg-counts'!J77/'Comp by Inst Reg-percent'!$B65</f>
        <v>0.61249470114455273</v>
      </c>
      <c r="K65" s="1"/>
    </row>
    <row r="66" spans="1:11" x14ac:dyDescent="0.2">
      <c r="A66" s="284" t="s">
        <v>40</v>
      </c>
      <c r="B66" s="147">
        <f>'Comp by Inst Reg-counts'!B78</f>
        <v>18486</v>
      </c>
      <c r="C66" s="187">
        <f>'Comp by Inst Reg-counts'!C78/'Comp by Inst Reg-percent'!$B66</f>
        <v>0.20794114465000541</v>
      </c>
      <c r="D66" s="187">
        <f>'Comp by Inst Reg-counts'!D78/'Comp by Inst Reg-percent'!$B66</f>
        <v>0.64654333008763387</v>
      </c>
      <c r="E66" s="187">
        <f>'Comp by Inst Reg-counts'!E78/'Comp by Inst Reg-percent'!$B66</f>
        <v>5.5501460564751706E-2</v>
      </c>
      <c r="F66" s="187">
        <f>'Comp by Inst Reg-counts'!F78/'Comp by Inst Reg-percent'!$B66</f>
        <v>9.0014064697609003E-2</v>
      </c>
      <c r="G66" s="187">
        <f>'Comp by Inst Reg-counts'!G78/'Comp by Inst Reg-percent'!$B66</f>
        <v>0.41063507519203724</v>
      </c>
      <c r="H66" s="187">
        <f>'Comp by Inst Reg-counts'!H78/'Comp by Inst Reg-percent'!$B66</f>
        <v>0.58936492480796276</v>
      </c>
      <c r="I66" s="120"/>
      <c r="J66" s="187">
        <f>'Comp by Inst Reg-counts'!J78/'Comp by Inst Reg-percent'!$B66</f>
        <v>0.658173753110462</v>
      </c>
      <c r="K66" s="1"/>
    </row>
    <row r="67" spans="1:11" x14ac:dyDescent="0.2">
      <c r="A67" s="286" t="s">
        <v>245</v>
      </c>
      <c r="B67" s="147">
        <f>'Comp by Inst Reg-counts'!B79</f>
        <v>6931</v>
      </c>
      <c r="C67" s="187">
        <f>'Comp by Inst Reg-counts'!C79/'Comp by Inst Reg-percent'!$B67</f>
        <v>0.23243399220891647</v>
      </c>
      <c r="D67" s="187">
        <f>'Comp by Inst Reg-counts'!D79/'Comp by Inst Reg-percent'!$B67</f>
        <v>0.40845476843168371</v>
      </c>
      <c r="E67" s="187">
        <f>'Comp by Inst Reg-counts'!E79/'Comp by Inst Reg-percent'!$B67</f>
        <v>6.7378444668878948E-2</v>
      </c>
      <c r="F67" s="187">
        <f>'Comp by Inst Reg-counts'!F79/'Comp by Inst Reg-percent'!$B67</f>
        <v>0.29173279469052082</v>
      </c>
      <c r="G67" s="187">
        <f>'Comp by Inst Reg-counts'!G79/'Comp by Inst Reg-percent'!$B67</f>
        <v>0.43197229836964363</v>
      </c>
      <c r="H67" s="187">
        <f>'Comp by Inst Reg-counts'!H79/'Comp by Inst Reg-percent'!$B67</f>
        <v>0.56802770163035632</v>
      </c>
      <c r="I67" s="120"/>
      <c r="J67" s="148" t="s">
        <v>249</v>
      </c>
      <c r="K67" s="1"/>
    </row>
    <row r="68" spans="1:11" x14ac:dyDescent="0.2">
      <c r="A68" s="188"/>
      <c r="B68" s="150"/>
      <c r="C68" s="188"/>
      <c r="D68" s="101"/>
      <c r="E68" s="101"/>
      <c r="H68" s="128"/>
      <c r="I68" s="120"/>
      <c r="J68" s="143"/>
      <c r="K68" s="100"/>
    </row>
    <row r="69" spans="1:11" x14ac:dyDescent="0.2">
      <c r="A69" s="120"/>
      <c r="B69" s="120"/>
      <c r="C69" s="120"/>
      <c r="D69" s="120"/>
      <c r="E69" s="120"/>
      <c r="F69" s="120"/>
      <c r="G69" s="120"/>
      <c r="H69" s="120"/>
      <c r="I69" s="120"/>
      <c r="J69" s="143"/>
      <c r="K69" s="100"/>
    </row>
    <row r="70" spans="1:11" x14ac:dyDescent="0.2">
      <c r="A70" s="120"/>
      <c r="B70" s="120"/>
      <c r="C70" s="120"/>
      <c r="D70" s="120"/>
      <c r="E70" s="120"/>
      <c r="F70" s="120"/>
      <c r="G70" s="120"/>
      <c r="H70" s="120"/>
      <c r="I70" s="100"/>
      <c r="J70" s="143"/>
      <c r="K70" s="100"/>
    </row>
    <row r="71" spans="1:11" x14ac:dyDescent="0.2">
      <c r="A71" s="120"/>
      <c r="B71" s="120"/>
      <c r="C71" s="120"/>
      <c r="D71" s="120"/>
      <c r="E71" s="120"/>
      <c r="F71" s="120"/>
      <c r="G71" s="120"/>
      <c r="H71" s="120"/>
      <c r="I71" s="153"/>
      <c r="J71" s="143"/>
      <c r="K71" s="100"/>
    </row>
    <row r="72" spans="1:11" x14ac:dyDescent="0.2">
      <c r="A72" s="120"/>
      <c r="B72" s="120"/>
      <c r="C72" s="120"/>
      <c r="D72" s="120"/>
      <c r="E72" s="120"/>
      <c r="F72" s="120"/>
      <c r="G72" s="120"/>
      <c r="H72" s="120"/>
      <c r="I72" s="153"/>
      <c r="J72" s="143"/>
      <c r="K72" s="143"/>
    </row>
    <row r="73" spans="1:11" x14ac:dyDescent="0.2">
      <c r="A73" s="120"/>
      <c r="B73" s="120"/>
      <c r="C73" s="120"/>
      <c r="D73" s="120"/>
      <c r="E73" s="120"/>
      <c r="F73" s="120"/>
      <c r="G73" s="120"/>
      <c r="H73" s="120"/>
      <c r="I73" s="78"/>
      <c r="J73" s="143"/>
    </row>
    <row r="74" spans="1:11" x14ac:dyDescent="0.2">
      <c r="A74" s="120"/>
      <c r="B74" s="120"/>
      <c r="C74" s="120"/>
      <c r="D74" s="120"/>
      <c r="E74" s="120"/>
      <c r="F74" s="120"/>
      <c r="G74" s="120"/>
      <c r="H74" s="120"/>
      <c r="I74" s="189"/>
    </row>
    <row r="75" spans="1:11" x14ac:dyDescent="0.2">
      <c r="A75" s="120"/>
      <c r="B75" s="120"/>
      <c r="C75" s="120"/>
      <c r="D75" s="120"/>
      <c r="E75" s="120"/>
      <c r="F75" s="120"/>
      <c r="G75" s="120"/>
      <c r="H75" s="120"/>
      <c r="I75" s="189"/>
    </row>
    <row r="76" spans="1:11" x14ac:dyDescent="0.2">
      <c r="A76" s="120"/>
      <c r="B76" s="120"/>
      <c r="C76" s="120"/>
      <c r="D76" s="120"/>
      <c r="E76" s="120"/>
      <c r="F76" s="120"/>
      <c r="G76" s="120"/>
      <c r="H76" s="120"/>
      <c r="I76" s="189"/>
    </row>
    <row r="77" spans="1:11" x14ac:dyDescent="0.2">
      <c r="A77" s="120"/>
      <c r="B77" s="120"/>
      <c r="C77" s="120"/>
      <c r="D77" s="120"/>
      <c r="E77" s="120"/>
      <c r="F77" s="120"/>
      <c r="G77" s="120"/>
      <c r="H77" s="120"/>
      <c r="I77" s="189"/>
    </row>
    <row r="78" spans="1:11" x14ac:dyDescent="0.2">
      <c r="A78" s="120"/>
      <c r="B78" s="120"/>
      <c r="C78" s="120"/>
      <c r="D78" s="120"/>
      <c r="E78" s="120"/>
      <c r="F78" s="120"/>
      <c r="G78" s="120"/>
      <c r="H78" s="120"/>
      <c r="I78" s="189"/>
    </row>
    <row r="79" spans="1:11" x14ac:dyDescent="0.2">
      <c r="A79" s="120"/>
      <c r="B79" s="120"/>
      <c r="C79" s="120"/>
      <c r="D79" s="120"/>
      <c r="E79" s="120"/>
      <c r="F79" s="120"/>
      <c r="G79" s="120"/>
      <c r="H79" s="120"/>
      <c r="I79" s="189"/>
    </row>
    <row r="80" spans="1:11" x14ac:dyDescent="0.2">
      <c r="A80" s="120"/>
      <c r="B80" s="120"/>
      <c r="C80" s="120"/>
      <c r="D80" s="120"/>
      <c r="E80" s="120"/>
      <c r="F80" s="120"/>
      <c r="G80" s="120"/>
      <c r="H80" s="120"/>
      <c r="I80" s="189"/>
    </row>
    <row r="81" spans="1:11" x14ac:dyDescent="0.2">
      <c r="A81" s="120"/>
      <c r="B81" s="120"/>
      <c r="C81" s="120"/>
      <c r="D81" s="120"/>
      <c r="E81" s="120"/>
      <c r="F81" s="120"/>
      <c r="G81" s="120"/>
      <c r="H81" s="120"/>
      <c r="I81" s="189"/>
      <c r="K81" s="190"/>
    </row>
    <row r="82" spans="1:11" x14ac:dyDescent="0.2">
      <c r="A82" s="120"/>
      <c r="B82" s="120"/>
      <c r="C82" s="120"/>
      <c r="D82" s="120"/>
      <c r="E82" s="120"/>
      <c r="F82" s="120"/>
      <c r="G82" s="120"/>
      <c r="H82" s="120"/>
      <c r="I82" s="189"/>
      <c r="J82" s="190"/>
    </row>
    <row r="83" spans="1:11" x14ac:dyDescent="0.2">
      <c r="A83" s="177" t="s">
        <v>324</v>
      </c>
    </row>
    <row r="84" spans="1:11" x14ac:dyDescent="0.2">
      <c r="A84" s="12" t="s">
        <v>284</v>
      </c>
    </row>
    <row r="85" spans="1:11" x14ac:dyDescent="0.2">
      <c r="A85" s="12" t="s">
        <v>331</v>
      </c>
      <c r="J85" s="14" t="s">
        <v>31</v>
      </c>
    </row>
  </sheetData>
  <mergeCells count="8">
    <mergeCell ref="A10:H11"/>
    <mergeCell ref="A60:H60"/>
    <mergeCell ref="A61:H61"/>
    <mergeCell ref="A1:K1"/>
    <mergeCell ref="A2:K2"/>
    <mergeCell ref="A3:K3"/>
    <mergeCell ref="A4:K8"/>
    <mergeCell ref="A59:K59"/>
  </mergeCells>
  <hyperlinks>
    <hyperlink ref="J85" location="Contents!A1" display="Back to Contents"/>
  </hyperlinks>
  <pageMargins left="0.25" right="0.25" top="0.75" bottom="0.75" header="0.3" footer="0.3"/>
  <pageSetup scale="53" orientation="portrait"/>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topLeftCell="A52" workbookViewId="0">
      <selection activeCell="A2" sqref="A2:M2"/>
    </sheetView>
  </sheetViews>
  <sheetFormatPr defaultColWidth="8.85546875" defaultRowHeight="15" x14ac:dyDescent="0.25"/>
  <cols>
    <col min="1" max="1" width="12.7109375" style="12" customWidth="1"/>
    <col min="2" max="3" width="8.85546875" style="12"/>
    <col min="4" max="4" width="10" style="12" bestFit="1" customWidth="1"/>
    <col min="5" max="5" width="9.140625" style="12" customWidth="1"/>
    <col min="6" max="13" width="8.85546875" style="12"/>
    <col min="14" max="14" width="2" style="12" customWidth="1"/>
    <col min="15" max="15" width="8.85546875" style="12"/>
    <col min="16" max="16384" width="8.85546875" style="229"/>
  </cols>
  <sheetData>
    <row r="1" spans="1:15" ht="15" customHeight="1" x14ac:dyDescent="0.25">
      <c r="A1" s="646" t="s">
        <v>23</v>
      </c>
      <c r="B1" s="646"/>
      <c r="C1" s="646"/>
      <c r="D1" s="646"/>
      <c r="E1" s="646"/>
      <c r="F1" s="646"/>
      <c r="G1" s="646"/>
      <c r="H1" s="646"/>
      <c r="I1" s="646"/>
      <c r="J1" s="646"/>
      <c r="K1" s="646"/>
      <c r="L1" s="646"/>
      <c r="M1" s="646"/>
      <c r="N1" s="14" t="s">
        <v>31</v>
      </c>
    </row>
    <row r="2" spans="1:15" ht="15" customHeight="1" x14ac:dyDescent="0.25">
      <c r="A2" s="647"/>
      <c r="B2" s="647"/>
      <c r="C2" s="647"/>
      <c r="D2" s="647"/>
      <c r="E2" s="647"/>
      <c r="F2" s="647"/>
      <c r="G2" s="647"/>
      <c r="H2" s="647"/>
      <c r="I2" s="647"/>
      <c r="J2" s="647"/>
      <c r="K2" s="647"/>
      <c r="L2" s="647"/>
      <c r="M2" s="647"/>
      <c r="N2" s="100"/>
    </row>
    <row r="3" spans="1:15" ht="15" customHeight="1" x14ac:dyDescent="0.25">
      <c r="A3" s="549" t="s">
        <v>289</v>
      </c>
      <c r="B3" s="550"/>
      <c r="C3" s="550"/>
      <c r="D3" s="550"/>
      <c r="E3" s="550"/>
      <c r="F3" s="550"/>
      <c r="G3" s="550"/>
      <c r="H3" s="550"/>
      <c r="I3" s="550"/>
      <c r="J3" s="550"/>
      <c r="K3" s="550"/>
      <c r="L3" s="550"/>
      <c r="M3" s="551"/>
      <c r="N3" s="100"/>
      <c r="O3" s="143"/>
    </row>
    <row r="4" spans="1:15" ht="15" customHeight="1" x14ac:dyDescent="0.25">
      <c r="A4" s="648" t="s">
        <v>402</v>
      </c>
      <c r="B4" s="648"/>
      <c r="C4" s="648"/>
      <c r="D4" s="648"/>
      <c r="E4" s="648"/>
      <c r="F4" s="648"/>
      <c r="G4" s="648"/>
      <c r="H4" s="648"/>
      <c r="I4" s="648"/>
      <c r="J4" s="648"/>
      <c r="K4" s="648"/>
      <c r="L4" s="648"/>
      <c r="M4" s="648"/>
      <c r="N4" s="100"/>
      <c r="O4" s="143"/>
    </row>
    <row r="5" spans="1:15" ht="15" customHeight="1" x14ac:dyDescent="0.25">
      <c r="A5" s="648"/>
      <c r="B5" s="648"/>
      <c r="C5" s="648"/>
      <c r="D5" s="648"/>
      <c r="E5" s="648"/>
      <c r="F5" s="648"/>
      <c r="G5" s="648"/>
      <c r="H5" s="648"/>
      <c r="I5" s="648"/>
      <c r="J5" s="648"/>
      <c r="K5" s="648"/>
      <c r="L5" s="648"/>
      <c r="M5" s="648"/>
    </row>
    <row r="6" spans="1:15" ht="15" customHeight="1" x14ac:dyDescent="0.25">
      <c r="A6" s="648"/>
      <c r="B6" s="648"/>
      <c r="C6" s="648"/>
      <c r="D6" s="648"/>
      <c r="E6" s="648"/>
      <c r="F6" s="648"/>
      <c r="G6" s="648"/>
      <c r="H6" s="648"/>
      <c r="I6" s="648"/>
      <c r="J6" s="648"/>
      <c r="K6" s="648"/>
      <c r="L6" s="648"/>
      <c r="M6" s="648"/>
    </row>
    <row r="7" spans="1:15" ht="15" customHeight="1" x14ac:dyDescent="0.25">
      <c r="A7" s="648"/>
      <c r="B7" s="648"/>
      <c r="C7" s="648"/>
      <c r="D7" s="648"/>
      <c r="E7" s="648"/>
      <c r="F7" s="648"/>
      <c r="G7" s="648"/>
      <c r="H7" s="648"/>
      <c r="I7" s="648"/>
      <c r="J7" s="648"/>
      <c r="K7" s="648"/>
      <c r="L7" s="648"/>
      <c r="M7" s="648"/>
    </row>
    <row r="8" spans="1:15" ht="15" customHeight="1" x14ac:dyDescent="0.25">
      <c r="A8" s="648"/>
      <c r="B8" s="648"/>
      <c r="C8" s="648"/>
      <c r="D8" s="648"/>
      <c r="E8" s="648"/>
      <c r="F8" s="648"/>
      <c r="G8" s="648"/>
      <c r="H8" s="648"/>
      <c r="I8" s="648"/>
      <c r="J8" s="648"/>
      <c r="K8" s="648"/>
      <c r="L8" s="648"/>
      <c r="M8" s="648"/>
    </row>
    <row r="9" spans="1:15" ht="15" customHeight="1" x14ac:dyDescent="0.25">
      <c r="B9" s="143"/>
      <c r="C9" s="143"/>
      <c r="D9" s="143"/>
      <c r="E9" s="143"/>
      <c r="F9" s="143"/>
      <c r="G9" s="143"/>
    </row>
    <row r="10" spans="1:15" x14ac:dyDescent="0.25">
      <c r="A10" s="649" t="s">
        <v>389</v>
      </c>
      <c r="B10" s="649"/>
      <c r="C10" s="649"/>
      <c r="D10" s="649"/>
      <c r="E10" s="649"/>
      <c r="F10" s="649"/>
      <c r="G10" s="649"/>
      <c r="H10" s="649"/>
      <c r="I10" s="649"/>
      <c r="J10" s="649"/>
      <c r="K10" s="649"/>
      <c r="L10" s="649"/>
      <c r="M10" s="649"/>
    </row>
    <row r="11" spans="1:15" x14ac:dyDescent="0.25">
      <c r="F11" s="58"/>
    </row>
    <row r="12" spans="1:15" ht="39" x14ac:dyDescent="0.25">
      <c r="A12" s="60" t="s">
        <v>7</v>
      </c>
      <c r="B12" s="71" t="s">
        <v>332</v>
      </c>
      <c r="C12" s="61" t="s">
        <v>8</v>
      </c>
      <c r="D12" s="61" t="s">
        <v>10</v>
      </c>
      <c r="E12" s="61" t="s">
        <v>9</v>
      </c>
      <c r="F12" s="59"/>
    </row>
    <row r="13" spans="1:15" x14ac:dyDescent="0.25">
      <c r="A13" s="640" t="s">
        <v>11</v>
      </c>
      <c r="B13" s="643" t="s">
        <v>3</v>
      </c>
      <c r="C13" s="62" t="s">
        <v>12</v>
      </c>
      <c r="D13" s="206">
        <v>0.74314430244941421</v>
      </c>
      <c r="E13" s="207">
        <v>15024</v>
      </c>
      <c r="F13" s="56"/>
    </row>
    <row r="14" spans="1:15" x14ac:dyDescent="0.25">
      <c r="A14" s="641"/>
      <c r="B14" s="644"/>
      <c r="C14" s="62" t="s">
        <v>13</v>
      </c>
      <c r="D14" s="206">
        <v>0.64131328995587467</v>
      </c>
      <c r="E14" s="207">
        <v>13371</v>
      </c>
      <c r="F14" s="56"/>
    </row>
    <row r="15" spans="1:15" x14ac:dyDescent="0.25">
      <c r="A15" s="641"/>
      <c r="B15" s="645"/>
      <c r="C15" s="62"/>
      <c r="D15" s="206"/>
      <c r="E15" s="207"/>
      <c r="F15" s="56"/>
    </row>
    <row r="16" spans="1:15" ht="15" customHeight="1" x14ac:dyDescent="0.25">
      <c r="A16" s="641"/>
      <c r="B16" s="643" t="s">
        <v>5</v>
      </c>
      <c r="C16" s="62" t="s">
        <v>12</v>
      </c>
      <c r="D16" s="206">
        <v>0.58735191056232272</v>
      </c>
      <c r="E16" s="207">
        <v>11986</v>
      </c>
      <c r="F16" s="56"/>
    </row>
    <row r="17" spans="1:13" x14ac:dyDescent="0.25">
      <c r="A17" s="641"/>
      <c r="B17" s="644"/>
      <c r="C17" s="62" t="s">
        <v>13</v>
      </c>
      <c r="D17" s="206">
        <v>0.47233914612146727</v>
      </c>
      <c r="E17" s="207">
        <v>9978</v>
      </c>
      <c r="F17" s="56"/>
    </row>
    <row r="18" spans="1:13" x14ac:dyDescent="0.25">
      <c r="A18" s="641"/>
      <c r="B18" s="645"/>
      <c r="C18" s="62"/>
      <c r="D18" s="206"/>
      <c r="E18" s="207"/>
      <c r="F18" s="56"/>
    </row>
    <row r="19" spans="1:13" ht="15" customHeight="1" x14ac:dyDescent="0.25">
      <c r="A19" s="641"/>
      <c r="B19" s="643" t="s">
        <v>4</v>
      </c>
      <c r="C19" s="62" t="s">
        <v>12</v>
      </c>
      <c r="D19" s="206">
        <v>0.48476936466492604</v>
      </c>
      <c r="E19" s="207">
        <v>5745</v>
      </c>
      <c r="F19" s="56"/>
    </row>
    <row r="20" spans="1:13" x14ac:dyDescent="0.25">
      <c r="A20" s="641"/>
      <c r="B20" s="644"/>
      <c r="C20" s="62" t="s">
        <v>13</v>
      </c>
      <c r="D20" s="206">
        <v>0.36019952743502232</v>
      </c>
      <c r="E20" s="207">
        <v>3809</v>
      </c>
      <c r="F20" s="56"/>
    </row>
    <row r="21" spans="1:13" x14ac:dyDescent="0.25">
      <c r="A21" s="641"/>
      <c r="B21" s="645"/>
      <c r="C21" s="62"/>
      <c r="D21" s="206"/>
      <c r="E21" s="207"/>
      <c r="F21" s="56"/>
    </row>
    <row r="22" spans="1:13" x14ac:dyDescent="0.25">
      <c r="A22" s="641"/>
      <c r="B22" s="643" t="s">
        <v>16</v>
      </c>
      <c r="C22" s="62" t="s">
        <v>12</v>
      </c>
      <c r="D22" s="208">
        <v>0.76011701608971238</v>
      </c>
      <c r="E22" s="147">
        <v>4102</v>
      </c>
      <c r="F22" s="56"/>
    </row>
    <row r="23" spans="1:13" x14ac:dyDescent="0.25">
      <c r="A23" s="642"/>
      <c r="B23" s="645"/>
      <c r="C23" s="62" t="s">
        <v>13</v>
      </c>
      <c r="D23" s="187">
        <v>0.66257526632700325</v>
      </c>
      <c r="E23" s="147">
        <v>4318</v>
      </c>
      <c r="F23" s="56"/>
    </row>
    <row r="24" spans="1:13" ht="15" customHeight="1" x14ac:dyDescent="0.25">
      <c r="A24" s="650" t="s">
        <v>23</v>
      </c>
      <c r="B24" s="653" t="s">
        <v>3</v>
      </c>
      <c r="C24" s="62" t="s">
        <v>12</v>
      </c>
      <c r="D24" s="206">
        <v>0.62716499544211479</v>
      </c>
      <c r="E24" s="207">
        <v>1097</v>
      </c>
      <c r="F24" s="56"/>
    </row>
    <row r="25" spans="1:13" ht="15" customHeight="1" x14ac:dyDescent="0.25">
      <c r="A25" s="651"/>
      <c r="B25" s="654"/>
      <c r="C25" s="62" t="s">
        <v>13</v>
      </c>
      <c r="D25" s="206">
        <v>0.50997605746209096</v>
      </c>
      <c r="E25" s="207">
        <v>1253</v>
      </c>
    </row>
    <row r="26" spans="1:13" x14ac:dyDescent="0.25">
      <c r="A26" s="651"/>
      <c r="B26" s="655"/>
      <c r="C26" s="62"/>
      <c r="D26" s="206"/>
      <c r="E26" s="207"/>
    </row>
    <row r="27" spans="1:13" x14ac:dyDescent="0.25">
      <c r="A27" s="651"/>
      <c r="B27" s="653" t="s">
        <v>5</v>
      </c>
      <c r="C27" s="62" t="s">
        <v>12</v>
      </c>
      <c r="D27" s="206">
        <v>0.53224663359319635</v>
      </c>
      <c r="E27" s="207">
        <v>4233</v>
      </c>
    </row>
    <row r="28" spans="1:13" x14ac:dyDescent="0.25">
      <c r="A28" s="651"/>
      <c r="B28" s="654"/>
      <c r="C28" s="62" t="s">
        <v>13</v>
      </c>
      <c r="D28" s="206">
        <v>0.40870047104461071</v>
      </c>
      <c r="E28" s="207">
        <v>3609</v>
      </c>
      <c r="F28" s="209"/>
      <c r="G28" s="209"/>
      <c r="H28" s="209"/>
      <c r="I28" s="209"/>
      <c r="J28" s="209"/>
      <c r="K28" s="209"/>
      <c r="L28" s="209"/>
      <c r="M28" s="209"/>
    </row>
    <row r="29" spans="1:13" x14ac:dyDescent="0.25">
      <c r="A29" s="651"/>
      <c r="B29" s="656"/>
      <c r="C29" s="62"/>
      <c r="D29" s="206"/>
      <c r="E29" s="207"/>
      <c r="F29" s="657"/>
    </row>
    <row r="30" spans="1:13" ht="15" customHeight="1" x14ac:dyDescent="0.25">
      <c r="A30" s="651"/>
      <c r="B30" s="658" t="s">
        <v>4</v>
      </c>
      <c r="C30" s="62" t="s">
        <v>12</v>
      </c>
      <c r="D30" s="206">
        <v>0.55238095238095242</v>
      </c>
      <c r="E30" s="207">
        <v>420</v>
      </c>
      <c r="F30" s="657"/>
    </row>
    <row r="31" spans="1:13" x14ac:dyDescent="0.25">
      <c r="A31" s="651"/>
      <c r="B31" s="654"/>
      <c r="C31" s="62" t="s">
        <v>13</v>
      </c>
      <c r="D31" s="206">
        <v>0.36470588235294121</v>
      </c>
      <c r="E31" s="207">
        <v>425</v>
      </c>
      <c r="F31" s="56"/>
    </row>
    <row r="32" spans="1:13" x14ac:dyDescent="0.25">
      <c r="A32" s="651"/>
      <c r="B32" s="656"/>
      <c r="C32" s="62"/>
      <c r="D32" s="206"/>
      <c r="E32" s="207"/>
      <c r="F32" s="56"/>
    </row>
    <row r="33" spans="1:14" ht="15" customHeight="1" x14ac:dyDescent="0.25">
      <c r="A33" s="651"/>
      <c r="B33" s="659" t="s">
        <v>16</v>
      </c>
      <c r="C33" s="478" t="s">
        <v>12</v>
      </c>
      <c r="D33" s="208">
        <v>0.63876651982378851</v>
      </c>
      <c r="E33" s="138">
        <v>454</v>
      </c>
      <c r="F33" s="56"/>
    </row>
    <row r="34" spans="1:14" x14ac:dyDescent="0.25">
      <c r="A34" s="652"/>
      <c r="B34" s="660"/>
      <c r="C34" s="478" t="s">
        <v>13</v>
      </c>
      <c r="D34" s="187">
        <v>0.52207001522070007</v>
      </c>
      <c r="E34" s="138">
        <v>657</v>
      </c>
      <c r="F34" s="56"/>
    </row>
    <row r="35" spans="1:14" x14ac:dyDescent="0.25">
      <c r="F35" s="56"/>
    </row>
    <row r="36" spans="1:14" x14ac:dyDescent="0.25">
      <c r="A36" s="12" t="s">
        <v>30</v>
      </c>
      <c r="F36" s="56"/>
    </row>
    <row r="37" spans="1:14" x14ac:dyDescent="0.25">
      <c r="F37" s="56"/>
    </row>
    <row r="38" spans="1:14" x14ac:dyDescent="0.25">
      <c r="F38" s="56"/>
    </row>
    <row r="39" spans="1:14" x14ac:dyDescent="0.25">
      <c r="F39" s="56"/>
    </row>
    <row r="40" spans="1:14" x14ac:dyDescent="0.25">
      <c r="F40" s="56"/>
    </row>
    <row r="41" spans="1:14" x14ac:dyDescent="0.25">
      <c r="A41" s="649" t="s">
        <v>390</v>
      </c>
      <c r="B41" s="649"/>
      <c r="C41" s="649"/>
      <c r="D41" s="649"/>
      <c r="E41" s="649"/>
      <c r="F41" s="649"/>
      <c r="G41" s="649"/>
      <c r="H41" s="649"/>
      <c r="I41" s="649"/>
      <c r="J41" s="649"/>
      <c r="K41" s="649"/>
      <c r="L41" s="649"/>
      <c r="M41" s="649"/>
      <c r="N41" s="13"/>
    </row>
    <row r="42" spans="1:14" x14ac:dyDescent="0.25">
      <c r="F42" s="56"/>
    </row>
    <row r="43" spans="1:14" ht="39" x14ac:dyDescent="0.25">
      <c r="A43" s="67" t="s">
        <v>7</v>
      </c>
      <c r="B43" s="71" t="s">
        <v>332</v>
      </c>
      <c r="C43" s="51" t="s">
        <v>8</v>
      </c>
      <c r="D43" s="57" t="s">
        <v>10</v>
      </c>
      <c r="E43" s="57" t="s">
        <v>9</v>
      </c>
      <c r="F43" s="56"/>
    </row>
    <row r="44" spans="1:14" x14ac:dyDescent="0.25">
      <c r="A44" s="650" t="s">
        <v>11</v>
      </c>
      <c r="B44" s="661" t="s">
        <v>3</v>
      </c>
      <c r="C44" s="210" t="s">
        <v>12</v>
      </c>
      <c r="D44" s="206">
        <v>0.40473807140473805</v>
      </c>
      <c r="E44" s="207">
        <v>11988</v>
      </c>
      <c r="F44" s="56"/>
    </row>
    <row r="45" spans="1:14" x14ac:dyDescent="0.25">
      <c r="A45" s="651"/>
      <c r="B45" s="662"/>
      <c r="C45" s="210" t="s">
        <v>13</v>
      </c>
      <c r="D45" s="206">
        <v>0.35261044176706829</v>
      </c>
      <c r="E45" s="207">
        <v>11205</v>
      </c>
      <c r="F45" s="56"/>
    </row>
    <row r="46" spans="1:14" x14ac:dyDescent="0.25">
      <c r="A46" s="651"/>
      <c r="B46" s="663"/>
      <c r="C46" s="210"/>
      <c r="D46" s="206"/>
      <c r="E46" s="207"/>
    </row>
    <row r="47" spans="1:14" x14ac:dyDescent="0.25">
      <c r="A47" s="651"/>
      <c r="B47" s="661" t="s">
        <v>5</v>
      </c>
      <c r="C47" s="210" t="s">
        <v>12</v>
      </c>
      <c r="D47" s="206">
        <v>0.35637240987794494</v>
      </c>
      <c r="E47" s="207">
        <v>14092</v>
      </c>
    </row>
    <row r="48" spans="1:14" x14ac:dyDescent="0.25">
      <c r="A48" s="651"/>
      <c r="B48" s="662"/>
      <c r="C48" s="210" t="s">
        <v>13</v>
      </c>
      <c r="D48" s="206">
        <v>0.31103934732727118</v>
      </c>
      <c r="E48" s="207">
        <v>11767</v>
      </c>
    </row>
    <row r="49" spans="1:5" x14ac:dyDescent="0.25">
      <c r="A49" s="651"/>
      <c r="B49" s="664"/>
      <c r="C49" s="210"/>
      <c r="D49" s="206"/>
      <c r="E49" s="207"/>
    </row>
    <row r="50" spans="1:5" ht="15" customHeight="1" x14ac:dyDescent="0.25">
      <c r="A50" s="651"/>
      <c r="B50" s="658" t="s">
        <v>4</v>
      </c>
      <c r="C50" s="211" t="s">
        <v>12</v>
      </c>
      <c r="D50" s="206">
        <v>0.21193287756370416</v>
      </c>
      <c r="E50" s="207">
        <v>4827</v>
      </c>
    </row>
    <row r="51" spans="1:5" ht="15" customHeight="1" x14ac:dyDescent="0.25">
      <c r="A51" s="651"/>
      <c r="B51" s="654"/>
      <c r="C51" s="212" t="s">
        <v>13</v>
      </c>
      <c r="D51" s="206">
        <v>0.17188219052001841</v>
      </c>
      <c r="E51" s="207">
        <v>4346</v>
      </c>
    </row>
    <row r="52" spans="1:5" x14ac:dyDescent="0.25">
      <c r="A52" s="651"/>
      <c r="B52" s="656"/>
      <c r="C52" s="62"/>
      <c r="D52" s="206"/>
      <c r="E52" s="207"/>
    </row>
    <row r="53" spans="1:5" x14ac:dyDescent="0.25">
      <c r="A53" s="651"/>
      <c r="B53" s="659" t="s">
        <v>16</v>
      </c>
      <c r="C53" s="62" t="s">
        <v>12</v>
      </c>
      <c r="D53" s="208">
        <v>0.41366102776891156</v>
      </c>
      <c r="E53" s="138">
        <v>3133</v>
      </c>
    </row>
    <row r="54" spans="1:5" x14ac:dyDescent="0.25">
      <c r="A54" s="652"/>
      <c r="B54" s="660"/>
      <c r="C54" s="62" t="s">
        <v>13</v>
      </c>
      <c r="D54" s="187">
        <v>0.34108040201005024</v>
      </c>
      <c r="E54" s="138">
        <v>3184</v>
      </c>
    </row>
    <row r="55" spans="1:5" x14ac:dyDescent="0.25">
      <c r="A55" s="650" t="s">
        <v>23</v>
      </c>
      <c r="B55" s="665" t="s">
        <v>3</v>
      </c>
      <c r="C55" s="213" t="s">
        <v>12</v>
      </c>
      <c r="D55" s="206">
        <v>0.39060568603213847</v>
      </c>
      <c r="E55" s="207">
        <v>809</v>
      </c>
    </row>
    <row r="56" spans="1:5" x14ac:dyDescent="0.25">
      <c r="A56" s="651"/>
      <c r="B56" s="662"/>
      <c r="C56" s="210" t="s">
        <v>13</v>
      </c>
      <c r="D56" s="206">
        <v>0.3364485981308411</v>
      </c>
      <c r="E56" s="207">
        <v>749</v>
      </c>
    </row>
    <row r="57" spans="1:5" x14ac:dyDescent="0.25">
      <c r="A57" s="651"/>
      <c r="B57" s="664"/>
      <c r="C57" s="210"/>
      <c r="D57" s="206"/>
      <c r="E57" s="207"/>
    </row>
    <row r="58" spans="1:5" x14ac:dyDescent="0.25">
      <c r="A58" s="651"/>
      <c r="B58" s="665" t="s">
        <v>5</v>
      </c>
      <c r="C58" s="210" t="s">
        <v>12</v>
      </c>
      <c r="D58" s="206">
        <v>0.34007461221284113</v>
      </c>
      <c r="E58" s="207">
        <v>5093</v>
      </c>
    </row>
    <row r="59" spans="1:5" x14ac:dyDescent="0.25">
      <c r="A59" s="651"/>
      <c r="B59" s="662"/>
      <c r="C59" s="210" t="s">
        <v>13</v>
      </c>
      <c r="D59" s="206">
        <v>0.311173314672265</v>
      </c>
      <c r="E59" s="207">
        <v>4287</v>
      </c>
    </row>
    <row r="60" spans="1:5" x14ac:dyDescent="0.25">
      <c r="A60" s="651"/>
      <c r="B60" s="664"/>
      <c r="C60" s="210"/>
      <c r="D60" s="206"/>
      <c r="E60" s="207"/>
    </row>
    <row r="61" spans="1:5" ht="15" customHeight="1" x14ac:dyDescent="0.25">
      <c r="A61" s="651"/>
      <c r="B61" s="658" t="s">
        <v>4</v>
      </c>
      <c r="C61" s="212" t="s">
        <v>12</v>
      </c>
      <c r="D61" s="206">
        <v>0.32231404958677684</v>
      </c>
      <c r="E61" s="207">
        <v>242</v>
      </c>
    </row>
    <row r="62" spans="1:5" ht="15" customHeight="1" x14ac:dyDescent="0.25">
      <c r="A62" s="651"/>
      <c r="B62" s="654"/>
      <c r="C62" s="440" t="s">
        <v>13</v>
      </c>
      <c r="D62" s="206">
        <v>0.2</v>
      </c>
      <c r="E62" s="207">
        <v>180</v>
      </c>
    </row>
    <row r="63" spans="1:5" x14ac:dyDescent="0.25">
      <c r="A63" s="651"/>
      <c r="B63" s="656"/>
      <c r="C63" s="121"/>
      <c r="D63" s="206"/>
      <c r="E63" s="207"/>
    </row>
    <row r="64" spans="1:5" x14ac:dyDescent="0.25">
      <c r="A64" s="651"/>
      <c r="B64" s="658" t="s">
        <v>16</v>
      </c>
      <c r="C64" s="62" t="s">
        <v>12</v>
      </c>
      <c r="D64" s="208">
        <v>0.36721311475409835</v>
      </c>
      <c r="E64" s="138">
        <v>305</v>
      </c>
    </row>
    <row r="65" spans="1:12" x14ac:dyDescent="0.25">
      <c r="A65" s="652"/>
      <c r="B65" s="655"/>
      <c r="C65" s="62" t="s">
        <v>13</v>
      </c>
      <c r="D65" s="187">
        <v>0.29447852760736198</v>
      </c>
      <c r="E65" s="138">
        <v>326</v>
      </c>
    </row>
    <row r="72" spans="1:12" x14ac:dyDescent="0.25">
      <c r="A72" s="12" t="s">
        <v>284</v>
      </c>
      <c r="L72" s="14" t="s">
        <v>31</v>
      </c>
    </row>
    <row r="73" spans="1:12" x14ac:dyDescent="0.25">
      <c r="A73" s="12" t="s">
        <v>321</v>
      </c>
    </row>
    <row r="74" spans="1:12" x14ac:dyDescent="0.25">
      <c r="A74" s="12" t="s">
        <v>320</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N1" location="Contents!A1" display="Back to Contents"/>
    <hyperlink ref="L72" location="Contents!A1" display="Back to Contents"/>
  </hyperlinks>
  <pageMargins left="0.7" right="0.7" top="0.75" bottom="0.75" header="0.3" footer="0.3"/>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6"/>
  <sheetViews>
    <sheetView topLeftCell="A55" workbookViewId="0">
      <selection activeCell="A64" sqref="A64"/>
    </sheetView>
  </sheetViews>
  <sheetFormatPr defaultColWidth="9.140625" defaultRowHeight="14.25" x14ac:dyDescent="0.2"/>
  <cols>
    <col min="1" max="1" width="13.85546875" style="12" customWidth="1"/>
    <col min="2" max="2" width="13" style="12" customWidth="1"/>
    <col min="3" max="3" width="17" style="12" customWidth="1"/>
    <col min="4" max="6" width="13" style="12" customWidth="1"/>
    <col min="7" max="7" width="12.140625" style="12" customWidth="1"/>
    <col min="8" max="8" width="13.7109375" style="12" customWidth="1"/>
    <col min="9" max="9" width="12.7109375" style="12" customWidth="1"/>
    <col min="10" max="10" width="14" style="12" customWidth="1"/>
    <col min="11" max="12" width="12.7109375" style="12" customWidth="1"/>
    <col min="13" max="20" width="12.7109375" style="1" customWidth="1"/>
    <col min="21" max="25" width="9.140625" style="1"/>
    <col min="26" max="26" width="9.140625" style="1" customWidth="1"/>
    <col min="27" max="16384" width="9.140625" style="1"/>
  </cols>
  <sheetData>
    <row r="1" spans="1:15" ht="15" customHeight="1" x14ac:dyDescent="0.2">
      <c r="A1" s="549" t="s">
        <v>23</v>
      </c>
      <c r="B1" s="550"/>
      <c r="C1" s="550"/>
      <c r="D1" s="550"/>
      <c r="E1" s="550"/>
      <c r="F1" s="550"/>
      <c r="G1" s="550"/>
      <c r="H1" s="550"/>
      <c r="I1" s="550"/>
      <c r="J1" s="550"/>
      <c r="K1" s="551"/>
      <c r="L1" s="14" t="s">
        <v>31</v>
      </c>
    </row>
    <row r="2" spans="1:15" ht="15" customHeight="1" x14ac:dyDescent="0.2">
      <c r="A2" s="552"/>
      <c r="B2" s="553"/>
      <c r="C2" s="553"/>
      <c r="D2" s="553"/>
      <c r="E2" s="553"/>
      <c r="F2" s="553"/>
      <c r="G2" s="553"/>
      <c r="H2" s="553"/>
      <c r="I2" s="553"/>
      <c r="J2" s="553"/>
      <c r="K2" s="554"/>
      <c r="L2" s="100"/>
      <c r="M2" s="9"/>
      <c r="N2" s="9"/>
      <c r="O2" s="9"/>
    </row>
    <row r="3" spans="1:15" s="97" customFormat="1" ht="15" customHeight="1" x14ac:dyDescent="0.2">
      <c r="A3" s="549" t="s">
        <v>306</v>
      </c>
      <c r="B3" s="550"/>
      <c r="C3" s="550"/>
      <c r="D3" s="550"/>
      <c r="E3" s="550"/>
      <c r="F3" s="550"/>
      <c r="G3" s="550"/>
      <c r="H3" s="550"/>
      <c r="I3" s="550"/>
      <c r="J3" s="550"/>
      <c r="K3" s="551"/>
      <c r="L3" s="143"/>
    </row>
    <row r="4" spans="1:15" s="97" customFormat="1" ht="15" customHeight="1" x14ac:dyDescent="0.2">
      <c r="A4" s="577" t="s">
        <v>379</v>
      </c>
      <c r="B4" s="578"/>
      <c r="C4" s="578"/>
      <c r="D4" s="578"/>
      <c r="E4" s="578"/>
      <c r="F4" s="578"/>
      <c r="G4" s="578"/>
      <c r="H4" s="578"/>
      <c r="I4" s="578"/>
      <c r="J4" s="578"/>
      <c r="K4" s="579"/>
      <c r="L4" s="143"/>
    </row>
    <row r="5" spans="1:15" s="97" customFormat="1" ht="15" customHeight="1" x14ac:dyDescent="0.2">
      <c r="A5" s="580"/>
      <c r="B5" s="581"/>
      <c r="C5" s="581"/>
      <c r="D5" s="581"/>
      <c r="E5" s="581"/>
      <c r="F5" s="581"/>
      <c r="G5" s="581"/>
      <c r="H5" s="581"/>
      <c r="I5" s="581"/>
      <c r="J5" s="581"/>
      <c r="K5" s="582"/>
      <c r="L5" s="143"/>
    </row>
    <row r="6" spans="1:15" s="97" customFormat="1" ht="15" customHeight="1" x14ac:dyDescent="0.2">
      <c r="A6" s="580"/>
      <c r="B6" s="581"/>
      <c r="C6" s="581"/>
      <c r="D6" s="581"/>
      <c r="E6" s="581"/>
      <c r="F6" s="581"/>
      <c r="G6" s="581"/>
      <c r="H6" s="581"/>
      <c r="I6" s="581"/>
      <c r="J6" s="581"/>
      <c r="K6" s="582"/>
      <c r="L6" s="143"/>
    </row>
    <row r="7" spans="1:15" s="97" customFormat="1" ht="15" customHeight="1" x14ac:dyDescent="0.2">
      <c r="A7" s="580"/>
      <c r="B7" s="581"/>
      <c r="C7" s="581"/>
      <c r="D7" s="581"/>
      <c r="E7" s="581"/>
      <c r="F7" s="581"/>
      <c r="G7" s="581"/>
      <c r="H7" s="581"/>
      <c r="I7" s="581"/>
      <c r="J7" s="581"/>
      <c r="K7" s="582"/>
      <c r="L7" s="143"/>
    </row>
    <row r="8" spans="1:15" s="97" customFormat="1" ht="15" customHeight="1" x14ac:dyDescent="0.2">
      <c r="A8" s="583"/>
      <c r="B8" s="584"/>
      <c r="C8" s="584"/>
      <c r="D8" s="584"/>
      <c r="E8" s="584"/>
      <c r="F8" s="584"/>
      <c r="G8" s="584"/>
      <c r="H8" s="584"/>
      <c r="I8" s="584"/>
      <c r="J8" s="584"/>
      <c r="K8" s="585"/>
      <c r="L8" s="143"/>
    </row>
    <row r="9" spans="1:15" s="97" customFormat="1" ht="15" customHeight="1" thickBot="1" x14ac:dyDescent="0.25">
      <c r="A9" s="100"/>
      <c r="B9" s="100"/>
      <c r="C9" s="100"/>
      <c r="D9" s="100"/>
      <c r="E9" s="100"/>
      <c r="F9" s="100"/>
      <c r="G9" s="100"/>
      <c r="H9" s="100"/>
      <c r="I9" s="143"/>
      <c r="J9" s="143"/>
      <c r="K9" s="143"/>
      <c r="L9" s="143"/>
    </row>
    <row r="10" spans="1:15" s="97" customFormat="1" ht="26.25" customHeight="1" x14ac:dyDescent="0.2">
      <c r="A10" s="670" t="s">
        <v>356</v>
      </c>
      <c r="B10" s="671"/>
      <c r="C10" s="671"/>
      <c r="D10" s="671"/>
      <c r="E10" s="672"/>
      <c r="F10" s="146"/>
      <c r="G10" s="377"/>
      <c r="H10" s="100"/>
      <c r="I10" s="143"/>
      <c r="J10" s="143"/>
      <c r="K10" s="143"/>
      <c r="L10" s="143"/>
    </row>
    <row r="11" spans="1:15" s="97" customFormat="1" ht="15" customHeight="1" x14ac:dyDescent="0.2">
      <c r="A11" s="673" t="s">
        <v>285</v>
      </c>
      <c r="B11" s="674"/>
      <c r="C11" s="674"/>
      <c r="D11" s="674"/>
      <c r="E11" s="675"/>
      <c r="F11" s="146"/>
      <c r="G11" s="101"/>
      <c r="H11" s="100"/>
      <c r="I11" s="143"/>
      <c r="J11" s="143"/>
      <c r="K11" s="143"/>
      <c r="L11" s="143"/>
    </row>
    <row r="12" spans="1:15" s="97" customFormat="1" ht="15" customHeight="1" thickBot="1" x14ac:dyDescent="0.25">
      <c r="A12" s="387"/>
      <c r="B12" s="388"/>
      <c r="C12" s="389"/>
      <c r="D12" s="389"/>
      <c r="E12" s="390"/>
      <c r="F12" s="146"/>
      <c r="G12" s="101"/>
      <c r="H12" s="100"/>
      <c r="I12" s="143"/>
      <c r="J12" s="143"/>
      <c r="K12" s="143"/>
      <c r="L12" s="143"/>
    </row>
    <row r="13" spans="1:15" s="97" customFormat="1" ht="15" customHeight="1" thickTop="1" x14ac:dyDescent="0.2">
      <c r="A13" s="391"/>
      <c r="B13" s="430">
        <v>2015</v>
      </c>
      <c r="C13" s="427">
        <v>2016</v>
      </c>
      <c r="D13" s="427">
        <v>2017</v>
      </c>
      <c r="E13" s="433">
        <v>2020</v>
      </c>
      <c r="F13" s="349">
        <v>2025</v>
      </c>
      <c r="G13" s="350">
        <v>2030</v>
      </c>
      <c r="H13" s="146"/>
      <c r="I13" s="101"/>
      <c r="J13" s="100"/>
      <c r="K13" s="143"/>
      <c r="L13" s="143"/>
      <c r="M13" s="143"/>
      <c r="N13" s="143"/>
    </row>
    <row r="14" spans="1:15" s="97" customFormat="1" ht="15" customHeight="1" x14ac:dyDescent="0.25">
      <c r="A14" s="394" t="s">
        <v>23</v>
      </c>
      <c r="B14" s="400">
        <v>0.52131955820101528</v>
      </c>
      <c r="C14" s="400">
        <f>C15/C16</f>
        <v>0.51129179379108614</v>
      </c>
      <c r="D14" s="400">
        <v>0.53425222719701715</v>
      </c>
      <c r="E14" s="397">
        <f>E15/E16</f>
        <v>0.57114016976370729</v>
      </c>
      <c r="F14" s="398">
        <f>F15/F16</f>
        <v>0.60068193610555187</v>
      </c>
      <c r="G14" s="399">
        <f>G15/G16</f>
        <v>0.64008057257960826</v>
      </c>
      <c r="H14" s="146"/>
      <c r="I14" s="383"/>
      <c r="J14" s="384"/>
      <c r="K14" s="143"/>
      <c r="L14" s="143"/>
      <c r="M14" s="143"/>
      <c r="N14" s="143"/>
    </row>
    <row r="15" spans="1:15" s="97" customFormat="1" ht="15" customHeight="1" x14ac:dyDescent="0.2">
      <c r="A15" s="385" t="s">
        <v>357</v>
      </c>
      <c r="B15" s="431">
        <v>32143</v>
      </c>
      <c r="C15" s="431">
        <v>32511</v>
      </c>
      <c r="D15" s="431">
        <v>34962</v>
      </c>
      <c r="E15" s="344">
        <v>37344</v>
      </c>
      <c r="F15" s="141">
        <v>40519</v>
      </c>
      <c r="G15" s="345">
        <v>44805</v>
      </c>
      <c r="H15" s="146"/>
      <c r="I15" s="382"/>
      <c r="J15" s="381"/>
      <c r="K15" s="143"/>
      <c r="L15" s="143"/>
      <c r="M15" s="143"/>
      <c r="N15" s="143"/>
    </row>
    <row r="16" spans="1:15" s="97" customFormat="1" ht="15" customHeight="1" x14ac:dyDescent="0.2">
      <c r="A16" s="385" t="s">
        <v>358</v>
      </c>
      <c r="B16" s="432">
        <v>61657</v>
      </c>
      <c r="C16" s="432">
        <v>63586</v>
      </c>
      <c r="D16" s="432">
        <v>65441</v>
      </c>
      <c r="E16" s="344">
        <v>65385</v>
      </c>
      <c r="F16" s="141">
        <v>67455</v>
      </c>
      <c r="G16" s="345">
        <v>69999</v>
      </c>
      <c r="H16" s="146"/>
      <c r="I16" s="101"/>
      <c r="J16" s="100"/>
      <c r="K16" s="143"/>
      <c r="L16" s="143"/>
      <c r="M16" s="143"/>
      <c r="N16" s="143"/>
    </row>
    <row r="17" spans="1:20" s="97" customFormat="1" ht="15" customHeight="1" thickBot="1" x14ac:dyDescent="0.25">
      <c r="A17" s="392" t="s">
        <v>355</v>
      </c>
      <c r="B17" s="386">
        <v>0.52701371778538941</v>
      </c>
      <c r="C17" s="386">
        <v>0.51921667974588326</v>
      </c>
      <c r="D17" s="386">
        <v>0.52342531247434199</v>
      </c>
      <c r="E17" s="393">
        <v>0.57999999999999996</v>
      </c>
      <c r="F17" s="351">
        <v>0.61</v>
      </c>
      <c r="G17" s="352">
        <v>0.65</v>
      </c>
      <c r="H17" s="146"/>
      <c r="I17" s="101"/>
      <c r="J17" s="100"/>
      <c r="K17" s="143"/>
      <c r="L17" s="143"/>
      <c r="M17" s="143"/>
      <c r="N17" s="143"/>
    </row>
    <row r="18" spans="1:20" s="97" customFormat="1" x14ac:dyDescent="0.2">
      <c r="A18" s="143"/>
      <c r="B18" s="143"/>
      <c r="C18" s="143"/>
      <c r="D18" s="216"/>
      <c r="E18" s="143"/>
      <c r="F18" s="143"/>
      <c r="G18" s="143"/>
      <c r="H18" s="143"/>
      <c r="I18" s="143"/>
      <c r="J18" s="143"/>
      <c r="K18" s="143"/>
      <c r="L18" s="143"/>
      <c r="M18" s="214"/>
      <c r="N18" s="214"/>
      <c r="O18" s="214"/>
      <c r="P18" s="214"/>
      <c r="Q18" s="214"/>
      <c r="S18" s="215"/>
      <c r="T18" s="215"/>
    </row>
    <row r="19" spans="1:20" s="97" customFormat="1" x14ac:dyDescent="0.2">
      <c r="A19" s="288" t="s">
        <v>396</v>
      </c>
      <c r="B19" s="295"/>
      <c r="C19" s="295"/>
      <c r="D19" s="295"/>
      <c r="E19" s="298"/>
      <c r="F19" s="295"/>
      <c r="G19" s="295"/>
      <c r="H19" s="299"/>
      <c r="I19" s="299"/>
      <c r="J19" s="295"/>
      <c r="K19" s="296"/>
      <c r="L19" s="143"/>
    </row>
    <row r="20" spans="1:20" ht="15" thickBot="1" x14ac:dyDescent="0.25">
      <c r="A20" s="138"/>
      <c r="B20" s="669" t="s">
        <v>299</v>
      </c>
      <c r="C20" s="669"/>
      <c r="D20" s="669"/>
      <c r="E20" s="669"/>
      <c r="F20" s="669"/>
      <c r="G20" s="669"/>
      <c r="H20" s="699" t="s">
        <v>350</v>
      </c>
      <c r="I20" s="699"/>
      <c r="J20" s="699"/>
      <c r="K20" s="699"/>
      <c r="L20" s="143"/>
      <c r="M20" s="97"/>
    </row>
    <row r="21" spans="1:20" s="300" customFormat="1" ht="38.25" x14ac:dyDescent="0.2">
      <c r="A21" s="301"/>
      <c r="B21" s="302" t="s">
        <v>253</v>
      </c>
      <c r="C21" s="303" t="s">
        <v>298</v>
      </c>
      <c r="D21" s="306" t="s">
        <v>333</v>
      </c>
      <c r="E21" s="307" t="s">
        <v>334</v>
      </c>
      <c r="F21" s="308" t="s">
        <v>335</v>
      </c>
      <c r="G21" s="309" t="s">
        <v>301</v>
      </c>
      <c r="H21" s="310" t="s">
        <v>359</v>
      </c>
      <c r="I21" s="311" t="s">
        <v>297</v>
      </c>
      <c r="J21" s="312" t="s">
        <v>300</v>
      </c>
      <c r="K21" s="313" t="s">
        <v>336</v>
      </c>
      <c r="L21" s="217"/>
      <c r="M21" s="215"/>
    </row>
    <row r="22" spans="1:20" x14ac:dyDescent="0.2">
      <c r="A22" s="228" t="s">
        <v>23</v>
      </c>
      <c r="B22" s="304">
        <v>68222</v>
      </c>
      <c r="C22" s="305">
        <v>65441</v>
      </c>
      <c r="D22" s="317">
        <v>16281</v>
      </c>
      <c r="E22" s="231">
        <v>16362</v>
      </c>
      <c r="F22" s="318">
        <v>2323</v>
      </c>
      <c r="G22" s="327">
        <f>SUM(D22:F22)</f>
        <v>34966</v>
      </c>
      <c r="H22" s="321">
        <v>0.242238857610166</v>
      </c>
      <c r="I22" s="322">
        <v>0.23539772905985601</v>
      </c>
      <c r="J22" s="323">
        <v>3.3655207121064401E-2</v>
      </c>
      <c r="K22" s="328">
        <v>0.51129179379108602</v>
      </c>
      <c r="L22" s="143"/>
      <c r="M22" s="97"/>
    </row>
    <row r="23" spans="1:20" ht="15.75" thickBot="1" x14ac:dyDescent="0.3">
      <c r="A23" s="224" t="s">
        <v>11</v>
      </c>
      <c r="B23" s="437">
        <v>334424</v>
      </c>
      <c r="C23" s="437">
        <v>316666</v>
      </c>
      <c r="D23" s="437">
        <v>80352</v>
      </c>
      <c r="E23" s="437">
        <v>74338</v>
      </c>
      <c r="F23" s="437">
        <v>11137</v>
      </c>
      <c r="G23" s="436">
        <f>SUM(D23:F23)</f>
        <v>165827</v>
      </c>
      <c r="H23" s="324">
        <f>D23/C23</f>
        <v>0.25374369209198333</v>
      </c>
      <c r="I23" s="325">
        <f>E23/C23</f>
        <v>0.23475207316225929</v>
      </c>
      <c r="J23" s="326">
        <f>F23/C23</f>
        <v>3.5169547725363633E-2</v>
      </c>
      <c r="K23" s="329">
        <f>G23/C23</f>
        <v>0.52366531297960628</v>
      </c>
      <c r="L23" s="143"/>
      <c r="M23" s="97"/>
    </row>
    <row r="24" spans="1:20" x14ac:dyDescent="0.2">
      <c r="A24" s="189"/>
      <c r="B24" s="189"/>
      <c r="C24" s="189"/>
      <c r="D24" s="189"/>
      <c r="F24" s="217"/>
      <c r="G24" s="217"/>
      <c r="I24" s="143"/>
      <c r="J24" s="143"/>
    </row>
    <row r="25" spans="1:20" x14ac:dyDescent="0.2">
      <c r="A25" s="189"/>
      <c r="B25" s="189"/>
      <c r="C25" s="189"/>
      <c r="D25" s="189"/>
      <c r="F25" s="217"/>
      <c r="G25" s="217"/>
      <c r="I25" s="143"/>
      <c r="J25" s="143"/>
    </row>
    <row r="26" spans="1:20" x14ac:dyDescent="0.2">
      <c r="A26" s="189"/>
      <c r="B26" s="189"/>
      <c r="C26" s="189"/>
      <c r="D26" s="189"/>
      <c r="F26" s="217"/>
      <c r="G26" s="217"/>
      <c r="I26" s="143"/>
      <c r="J26" s="143"/>
    </row>
    <row r="27" spans="1:20" x14ac:dyDescent="0.2">
      <c r="A27" s="189"/>
      <c r="B27" s="189"/>
      <c r="C27" s="189"/>
      <c r="D27" s="189"/>
      <c r="F27" s="217"/>
      <c r="G27" s="217"/>
      <c r="I27" s="143"/>
      <c r="J27" s="143"/>
    </row>
    <row r="28" spans="1:20" x14ac:dyDescent="0.2">
      <c r="A28" s="189"/>
      <c r="B28" s="189"/>
      <c r="C28" s="189"/>
      <c r="D28" s="189"/>
      <c r="F28" s="217"/>
      <c r="G28" s="217"/>
      <c r="I28" s="143"/>
      <c r="J28" s="143"/>
    </row>
    <row r="29" spans="1:20" x14ac:dyDescent="0.2">
      <c r="A29" s="189"/>
      <c r="B29" s="189"/>
      <c r="C29" s="189"/>
      <c r="D29" s="189"/>
      <c r="F29" s="217"/>
      <c r="G29" s="217"/>
      <c r="I29" s="143"/>
      <c r="J29" s="143"/>
    </row>
    <row r="30" spans="1:20" x14ac:dyDescent="0.2">
      <c r="A30" s="189"/>
      <c r="B30" s="189"/>
      <c r="C30" s="189"/>
      <c r="D30" s="189"/>
      <c r="F30" s="217"/>
      <c r="G30" s="217"/>
      <c r="I30" s="143"/>
      <c r="J30" s="143"/>
    </row>
    <row r="31" spans="1:20" x14ac:dyDescent="0.2">
      <c r="A31" s="189"/>
      <c r="B31" s="189"/>
      <c r="C31" s="189"/>
      <c r="D31" s="189"/>
      <c r="F31" s="217"/>
      <c r="G31" s="217"/>
      <c r="I31" s="143"/>
      <c r="J31" s="143"/>
    </row>
    <row r="32" spans="1:20" x14ac:dyDescent="0.2">
      <c r="A32" s="189"/>
      <c r="B32" s="189"/>
      <c r="C32" s="189"/>
      <c r="D32" s="189"/>
      <c r="F32" s="217"/>
      <c r="G32" s="217"/>
      <c r="I32" s="143"/>
      <c r="J32" s="143"/>
    </row>
    <row r="33" spans="1:19" x14ac:dyDescent="0.2">
      <c r="A33" s="189"/>
      <c r="B33" s="189"/>
      <c r="C33" s="189"/>
      <c r="D33" s="189"/>
      <c r="F33" s="217"/>
      <c r="G33" s="217"/>
      <c r="I33" s="143"/>
      <c r="J33" s="143"/>
    </row>
    <row r="34" spans="1:19" x14ac:dyDescent="0.2">
      <c r="A34" s="189"/>
      <c r="B34" s="189"/>
      <c r="C34" s="189"/>
      <c r="D34" s="189"/>
      <c r="F34" s="217"/>
      <c r="G34" s="217"/>
      <c r="I34" s="143"/>
      <c r="J34" s="143"/>
    </row>
    <row r="35" spans="1:19" x14ac:dyDescent="0.2">
      <c r="A35" s="189"/>
      <c r="B35" s="189"/>
      <c r="C35" s="189"/>
      <c r="D35" s="189"/>
      <c r="F35" s="217"/>
      <c r="G35" s="217"/>
      <c r="I35" s="143"/>
      <c r="J35" s="143"/>
    </row>
    <row r="36" spans="1:19" x14ac:dyDescent="0.2">
      <c r="A36" s="189"/>
      <c r="B36" s="189"/>
      <c r="C36" s="189"/>
      <c r="D36" s="189"/>
      <c r="F36" s="217"/>
      <c r="G36" s="217"/>
      <c r="I36" s="143"/>
      <c r="J36" s="143"/>
    </row>
    <row r="37" spans="1:19" x14ac:dyDescent="0.2">
      <c r="A37" s="189"/>
      <c r="B37" s="189"/>
      <c r="C37" s="189"/>
      <c r="D37" s="189"/>
      <c r="F37" s="217"/>
      <c r="G37" s="217"/>
      <c r="I37" s="143"/>
      <c r="J37" s="143"/>
    </row>
    <row r="38" spans="1:19" x14ac:dyDescent="0.2">
      <c r="A38" s="189"/>
      <c r="B38" s="189"/>
      <c r="C38" s="189"/>
      <c r="D38" s="189"/>
      <c r="F38" s="217"/>
      <c r="G38" s="217"/>
      <c r="I38" s="143"/>
      <c r="J38" s="143"/>
    </row>
    <row r="39" spans="1:19" x14ac:dyDescent="0.2">
      <c r="A39" s="189"/>
      <c r="B39" s="189"/>
      <c r="C39" s="189"/>
      <c r="D39" s="189"/>
      <c r="F39" s="217"/>
      <c r="G39" s="217"/>
      <c r="I39" s="143"/>
      <c r="J39" s="143"/>
    </row>
    <row r="40" spans="1:19" x14ac:dyDescent="0.2">
      <c r="A40" s="146"/>
      <c r="B40" s="146"/>
      <c r="C40" s="189"/>
      <c r="D40" s="189"/>
      <c r="E40" s="189"/>
      <c r="I40" s="143"/>
      <c r="J40" s="143"/>
      <c r="K40" s="143"/>
      <c r="L40" s="143"/>
      <c r="M40" s="97"/>
      <c r="N40" s="97"/>
      <c r="O40" s="215"/>
      <c r="P40" s="215"/>
      <c r="R40" s="97"/>
      <c r="S40" s="97"/>
    </row>
    <row r="41" spans="1:19" x14ac:dyDescent="0.2">
      <c r="A41" s="288" t="s">
        <v>397</v>
      </c>
      <c r="B41" s="192"/>
      <c r="C41" s="193"/>
      <c r="D41" s="193"/>
      <c r="E41" s="193"/>
      <c r="F41" s="314"/>
      <c r="G41" s="315"/>
      <c r="I41" s="143"/>
      <c r="J41" s="143"/>
      <c r="K41" s="143"/>
      <c r="L41" s="143"/>
      <c r="M41" s="97"/>
      <c r="N41" s="97"/>
      <c r="O41" s="215"/>
      <c r="P41" s="215"/>
      <c r="R41" s="97"/>
      <c r="S41" s="97"/>
    </row>
    <row r="42" spans="1:19" x14ac:dyDescent="0.2">
      <c r="A42" s="316"/>
      <c r="B42" s="703" t="s">
        <v>260</v>
      </c>
      <c r="C42" s="704"/>
      <c r="D42" s="704"/>
      <c r="E42" s="704"/>
      <c r="F42" s="704"/>
      <c r="G42" s="705"/>
      <c r="I42" s="143"/>
      <c r="J42" s="143"/>
      <c r="K42" s="143"/>
      <c r="L42" s="143"/>
      <c r="M42" s="97"/>
      <c r="N42" s="97"/>
      <c r="O42" s="215"/>
      <c r="P42" s="215"/>
      <c r="R42" s="97"/>
      <c r="S42" s="97"/>
    </row>
    <row r="43" spans="1:19" ht="25.5" x14ac:dyDescent="0.2">
      <c r="A43" s="138"/>
      <c r="B43" s="281" t="s">
        <v>303</v>
      </c>
      <c r="C43" s="282" t="s">
        <v>3</v>
      </c>
      <c r="D43" s="282" t="s">
        <v>5</v>
      </c>
      <c r="E43" s="282" t="s">
        <v>4</v>
      </c>
      <c r="F43" s="282" t="s">
        <v>16</v>
      </c>
      <c r="G43" s="282" t="s">
        <v>76</v>
      </c>
      <c r="I43" s="143"/>
      <c r="J43" s="143"/>
      <c r="K43" s="143"/>
      <c r="L43" s="143"/>
      <c r="M43" s="97"/>
      <c r="N43" s="97"/>
      <c r="O43" s="215"/>
      <c r="P43" s="215"/>
      <c r="R43" s="97"/>
      <c r="S43" s="97"/>
    </row>
    <row r="44" spans="1:19" ht="16.5" customHeight="1" x14ac:dyDescent="0.2">
      <c r="A44" s="218" t="s">
        <v>23</v>
      </c>
      <c r="B44" s="166">
        <v>68222</v>
      </c>
      <c r="C44" s="147">
        <v>5705</v>
      </c>
      <c r="D44" s="147">
        <v>27186</v>
      </c>
      <c r="E44" s="147">
        <v>1029</v>
      </c>
      <c r="F44" s="147">
        <v>1042</v>
      </c>
      <c r="G44" s="147">
        <f>SUM(C44:F44)</f>
        <v>34962</v>
      </c>
      <c r="I44" s="163"/>
      <c r="J44" s="163"/>
      <c r="K44" s="163"/>
      <c r="L44" s="163"/>
      <c r="M44" s="97"/>
      <c r="N44" s="97"/>
      <c r="O44" s="215"/>
      <c r="P44" s="215"/>
      <c r="R44" s="97"/>
      <c r="S44" s="97"/>
    </row>
    <row r="45" spans="1:19" x14ac:dyDescent="0.2">
      <c r="A45" s="220" t="s">
        <v>11</v>
      </c>
      <c r="B45" s="219">
        <v>334424</v>
      </c>
      <c r="C45" s="147">
        <v>55924</v>
      </c>
      <c r="D45" s="147">
        <v>75972</v>
      </c>
      <c r="E45" s="147">
        <v>19502</v>
      </c>
      <c r="F45" s="147">
        <v>14353</v>
      </c>
      <c r="G45" s="147">
        <f>SUM(C45:F45)</f>
        <v>165751</v>
      </c>
      <c r="I45" s="101"/>
      <c r="J45" s="101"/>
      <c r="K45" s="101"/>
      <c r="L45" s="101"/>
      <c r="O45" s="215"/>
      <c r="P45" s="215"/>
    </row>
    <row r="46" spans="1:19" x14ac:dyDescent="0.2">
      <c r="A46" s="146"/>
      <c r="B46" s="191"/>
      <c r="C46" s="146"/>
      <c r="D46" s="146"/>
      <c r="E46" s="146"/>
      <c r="F46" s="146"/>
      <c r="I46" s="101"/>
      <c r="J46" s="101"/>
      <c r="K46" s="221"/>
      <c r="L46" s="221"/>
      <c r="O46" s="215"/>
      <c r="P46" s="215"/>
    </row>
    <row r="47" spans="1:19" s="12" customFormat="1" ht="15" customHeight="1" x14ac:dyDescent="0.2">
      <c r="A47" s="680" t="s">
        <v>391</v>
      </c>
      <c r="B47" s="681"/>
      <c r="C47" s="681"/>
      <c r="D47" s="681"/>
      <c r="E47" s="681"/>
      <c r="F47" s="681"/>
      <c r="G47" s="681"/>
      <c r="H47" s="682"/>
    </row>
    <row r="48" spans="1:19" s="12" customFormat="1" ht="15" customHeight="1" x14ac:dyDescent="0.2">
      <c r="A48" s="683" t="s">
        <v>363</v>
      </c>
      <c r="B48" s="684"/>
      <c r="C48" s="684"/>
      <c r="D48" s="684"/>
      <c r="E48" s="684"/>
      <c r="F48" s="684"/>
      <c r="G48" s="684"/>
      <c r="H48" s="685"/>
    </row>
    <row r="49" spans="1:11" ht="33" customHeight="1" x14ac:dyDescent="0.2">
      <c r="A49" s="686" t="s">
        <v>79</v>
      </c>
      <c r="B49" s="686" t="s">
        <v>67</v>
      </c>
      <c r="C49" s="689" t="s">
        <v>302</v>
      </c>
      <c r="D49" s="689" t="s">
        <v>87</v>
      </c>
      <c r="E49" s="700" t="s">
        <v>88</v>
      </c>
      <c r="F49" s="701"/>
      <c r="G49" s="702"/>
      <c r="H49" s="30" t="s">
        <v>278</v>
      </c>
    </row>
    <row r="50" spans="1:11" ht="25.5" customHeight="1" x14ac:dyDescent="0.2">
      <c r="A50" s="687"/>
      <c r="B50" s="687"/>
      <c r="C50" s="690"/>
      <c r="D50" s="690"/>
      <c r="E50" s="686" t="s">
        <v>275</v>
      </c>
      <c r="F50" s="686" t="s">
        <v>39</v>
      </c>
      <c r="G50" s="686" t="s">
        <v>276</v>
      </c>
      <c r="H50" s="687" t="s">
        <v>277</v>
      </c>
    </row>
    <row r="51" spans="1:11" x14ac:dyDescent="0.2">
      <c r="A51" s="688"/>
      <c r="B51" s="688"/>
      <c r="C51" s="691"/>
      <c r="D51" s="691"/>
      <c r="E51" s="688"/>
      <c r="F51" s="688"/>
      <c r="G51" s="688"/>
      <c r="H51" s="688"/>
    </row>
    <row r="52" spans="1:11" ht="38.25" x14ac:dyDescent="0.2">
      <c r="A52" s="19" t="s">
        <v>23</v>
      </c>
      <c r="B52" s="330" t="s">
        <v>68</v>
      </c>
      <c r="C52" s="22">
        <v>67833</v>
      </c>
      <c r="D52" s="22">
        <v>0</v>
      </c>
      <c r="E52" s="22">
        <v>839</v>
      </c>
      <c r="F52" s="22">
        <v>694</v>
      </c>
      <c r="G52" s="22">
        <v>737</v>
      </c>
      <c r="H52" s="428">
        <v>1.1000000000000001</v>
      </c>
    </row>
    <row r="53" spans="1:11" ht="15" customHeight="1" x14ac:dyDescent="0.2">
      <c r="A53" s="544"/>
      <c r="B53" s="330" t="s">
        <v>69</v>
      </c>
      <c r="C53" s="22">
        <v>55703</v>
      </c>
      <c r="D53" s="22">
        <v>55703</v>
      </c>
      <c r="E53" s="22">
        <v>7679</v>
      </c>
      <c r="F53" s="22">
        <v>2378</v>
      </c>
      <c r="G53" s="22">
        <v>5633</v>
      </c>
      <c r="H53" s="428">
        <v>10.1</v>
      </c>
    </row>
    <row r="54" spans="1:11" ht="15" customHeight="1" x14ac:dyDescent="0.2">
      <c r="A54" s="20"/>
      <c r="B54" s="330" t="s">
        <v>70</v>
      </c>
      <c r="C54" s="22">
        <v>46594</v>
      </c>
      <c r="D54" s="22">
        <v>46594</v>
      </c>
      <c r="E54" s="22">
        <v>1583</v>
      </c>
      <c r="F54" s="22">
        <v>469</v>
      </c>
      <c r="G54" s="22">
        <v>25266</v>
      </c>
      <c r="H54" s="428">
        <v>54.2</v>
      </c>
    </row>
    <row r="55" spans="1:11" ht="15" customHeight="1" x14ac:dyDescent="0.2">
      <c r="A55" s="21"/>
      <c r="B55" s="330" t="s">
        <v>71</v>
      </c>
      <c r="C55" s="22">
        <v>170130</v>
      </c>
      <c r="D55" s="22">
        <v>102297</v>
      </c>
      <c r="E55" s="22">
        <v>10101</v>
      </c>
      <c r="F55" s="22">
        <v>3541</v>
      </c>
      <c r="G55" s="22">
        <v>31636</v>
      </c>
      <c r="H55" s="428">
        <v>18.600000000000001</v>
      </c>
    </row>
    <row r="56" spans="1:11" x14ac:dyDescent="0.2">
      <c r="J56" s="414" t="s">
        <v>378</v>
      </c>
    </row>
    <row r="57" spans="1:11" s="12" customFormat="1" ht="12.75" customHeight="1" x14ac:dyDescent="0.2">
      <c r="A57" s="545"/>
      <c r="B57" s="546"/>
      <c r="C57" s="546"/>
      <c r="D57" s="546"/>
      <c r="E57" s="546"/>
      <c r="F57" s="546"/>
      <c r="G57" s="546"/>
      <c r="H57" s="546"/>
      <c r="I57" s="546"/>
      <c r="J57" s="546"/>
      <c r="K57" s="547"/>
    </row>
    <row r="58" spans="1:11" s="12" customFormat="1" ht="16.5" customHeight="1" x14ac:dyDescent="0.2">
      <c r="A58" s="83" t="s">
        <v>392</v>
      </c>
      <c r="B58" s="83"/>
      <c r="C58" s="83"/>
      <c r="D58" s="83"/>
      <c r="E58" s="83"/>
      <c r="F58" s="83"/>
      <c r="G58" s="83"/>
      <c r="H58" s="83"/>
    </row>
    <row r="59" spans="1:11" x14ac:dyDescent="0.2">
      <c r="A59" s="679" t="s">
        <v>89</v>
      </c>
      <c r="B59" s="679"/>
      <c r="C59" s="679"/>
      <c r="D59" s="679"/>
      <c r="E59" s="679"/>
      <c r="F59" s="679"/>
      <c r="G59" s="679"/>
      <c r="H59" s="679"/>
    </row>
    <row r="60" spans="1:11" ht="38.25" customHeight="1" x14ac:dyDescent="0.2">
      <c r="A60" s="31" t="s">
        <v>90</v>
      </c>
      <c r="B60" s="88" t="s">
        <v>91</v>
      </c>
      <c r="C60" s="86" t="s">
        <v>86</v>
      </c>
      <c r="D60" s="32" t="s">
        <v>88</v>
      </c>
      <c r="E60" s="33"/>
      <c r="F60" s="34"/>
      <c r="G60" s="694" t="s">
        <v>279</v>
      </c>
      <c r="H60" s="676" t="s">
        <v>364</v>
      </c>
    </row>
    <row r="61" spans="1:11" x14ac:dyDescent="0.2">
      <c r="A61" s="35"/>
      <c r="B61" s="89"/>
      <c r="C61" s="91"/>
      <c r="D61" s="676" t="s">
        <v>275</v>
      </c>
      <c r="E61" s="692" t="s">
        <v>39</v>
      </c>
      <c r="F61" s="676" t="s">
        <v>276</v>
      </c>
      <c r="G61" s="695"/>
      <c r="H61" s="677"/>
    </row>
    <row r="62" spans="1:11" x14ac:dyDescent="0.2">
      <c r="A62" s="50"/>
      <c r="B62" s="90"/>
      <c r="C62" s="87"/>
      <c r="D62" s="678"/>
      <c r="E62" s="693"/>
      <c r="F62" s="678"/>
      <c r="G62" s="696"/>
      <c r="H62" s="678"/>
    </row>
    <row r="63" spans="1:11" x14ac:dyDescent="0.2">
      <c r="A63" s="49" t="s">
        <v>23</v>
      </c>
      <c r="B63" s="39" t="s">
        <v>71</v>
      </c>
      <c r="C63" s="40">
        <v>170130</v>
      </c>
      <c r="D63" s="40">
        <f>SUM(D64:D230)</f>
        <v>10101</v>
      </c>
      <c r="E63" s="40">
        <f t="shared" ref="E63:F63" si="0">SUM(E64:E230)</f>
        <v>3541</v>
      </c>
      <c r="F63" s="40">
        <f t="shared" si="0"/>
        <v>31636</v>
      </c>
      <c r="G63" s="429">
        <f>F63/C63</f>
        <v>0.18595191912067244</v>
      </c>
      <c r="H63" s="40">
        <f>SUM(H64:H220)</f>
        <v>3628</v>
      </c>
    </row>
    <row r="64" spans="1:11" x14ac:dyDescent="0.2">
      <c r="A64" s="548"/>
      <c r="B64" s="697" t="s">
        <v>92</v>
      </c>
      <c r="C64" s="698"/>
      <c r="D64" s="37">
        <v>0</v>
      </c>
      <c r="E64" s="37">
        <v>0</v>
      </c>
      <c r="F64" s="37">
        <v>104</v>
      </c>
      <c r="G64" s="36"/>
      <c r="H64" s="38">
        <v>0</v>
      </c>
    </row>
    <row r="65" spans="1:8" x14ac:dyDescent="0.2">
      <c r="A65" s="39"/>
      <c r="B65" s="697" t="s">
        <v>93</v>
      </c>
      <c r="C65" s="698"/>
      <c r="D65" s="37">
        <v>0</v>
      </c>
      <c r="E65" s="37">
        <v>0</v>
      </c>
      <c r="F65" s="37">
        <v>262</v>
      </c>
      <c r="G65" s="36"/>
      <c r="H65" s="38">
        <v>16</v>
      </c>
    </row>
    <row r="66" spans="1:8" x14ac:dyDescent="0.2">
      <c r="A66" s="222"/>
      <c r="B66" s="697" t="s">
        <v>94</v>
      </c>
      <c r="C66" s="698"/>
      <c r="D66" s="94">
        <v>0</v>
      </c>
      <c r="E66" s="37">
        <v>0</v>
      </c>
      <c r="F66" s="37">
        <v>34</v>
      </c>
      <c r="G66" s="36"/>
      <c r="H66" s="38">
        <v>0</v>
      </c>
    </row>
    <row r="67" spans="1:8" x14ac:dyDescent="0.2">
      <c r="A67" s="39"/>
      <c r="B67" s="697" t="s">
        <v>95</v>
      </c>
      <c r="C67" s="698"/>
      <c r="D67" s="37">
        <v>0</v>
      </c>
      <c r="E67" s="37">
        <v>0</v>
      </c>
      <c r="F67" s="37">
        <v>548</v>
      </c>
      <c r="G67" s="36"/>
      <c r="H67" s="38">
        <v>5</v>
      </c>
    </row>
    <row r="68" spans="1:8" x14ac:dyDescent="0.2">
      <c r="A68" s="39"/>
      <c r="B68" s="697" t="s">
        <v>96</v>
      </c>
      <c r="C68" s="698"/>
      <c r="D68" s="37">
        <v>0</v>
      </c>
      <c r="E68" s="37">
        <v>0</v>
      </c>
      <c r="F68" s="37">
        <v>16</v>
      </c>
      <c r="G68" s="36"/>
      <c r="H68" s="38">
        <v>1</v>
      </c>
    </row>
    <row r="69" spans="1:8" x14ac:dyDescent="0.2">
      <c r="A69" s="39"/>
      <c r="B69" s="697" t="s">
        <v>97</v>
      </c>
      <c r="C69" s="698"/>
      <c r="D69" s="37">
        <v>0</v>
      </c>
      <c r="E69" s="37">
        <v>0</v>
      </c>
      <c r="F69" s="37">
        <v>33</v>
      </c>
      <c r="G69" s="36"/>
      <c r="H69" s="38">
        <v>1</v>
      </c>
    </row>
    <row r="70" spans="1:8" x14ac:dyDescent="0.2">
      <c r="A70" s="39"/>
      <c r="B70" s="697" t="s">
        <v>98</v>
      </c>
      <c r="C70" s="698"/>
      <c r="D70" s="37">
        <v>0</v>
      </c>
      <c r="E70" s="37">
        <v>0</v>
      </c>
      <c r="F70" s="37">
        <v>4</v>
      </c>
      <c r="G70" s="36"/>
      <c r="H70" s="38">
        <v>0</v>
      </c>
    </row>
    <row r="71" spans="1:8" x14ac:dyDescent="0.2">
      <c r="A71" s="39"/>
      <c r="B71" s="697" t="s">
        <v>99</v>
      </c>
      <c r="C71" s="698"/>
      <c r="D71" s="37">
        <v>0</v>
      </c>
      <c r="E71" s="37">
        <v>0</v>
      </c>
      <c r="F71" s="37">
        <v>48</v>
      </c>
      <c r="G71" s="36"/>
      <c r="H71" s="38">
        <v>1</v>
      </c>
    </row>
    <row r="72" spans="1:8" x14ac:dyDescent="0.2">
      <c r="A72" s="39"/>
      <c r="B72" s="697" t="s">
        <v>100</v>
      </c>
      <c r="C72" s="698"/>
      <c r="D72" s="37">
        <v>0</v>
      </c>
      <c r="E72" s="37">
        <v>0</v>
      </c>
      <c r="F72" s="37">
        <v>17</v>
      </c>
      <c r="G72" s="36"/>
      <c r="H72" s="38">
        <v>0</v>
      </c>
    </row>
    <row r="73" spans="1:8" x14ac:dyDescent="0.2">
      <c r="A73" s="39"/>
      <c r="B73" s="697" t="s">
        <v>101</v>
      </c>
      <c r="C73" s="698"/>
      <c r="D73" s="37">
        <v>0</v>
      </c>
      <c r="E73" s="37">
        <v>0</v>
      </c>
      <c r="F73" s="37">
        <v>22</v>
      </c>
      <c r="G73" s="36"/>
      <c r="H73" s="38">
        <v>1</v>
      </c>
    </row>
    <row r="74" spans="1:8" x14ac:dyDescent="0.2">
      <c r="A74" s="39"/>
      <c r="B74" s="697" t="s">
        <v>102</v>
      </c>
      <c r="C74" s="698"/>
      <c r="D74" s="37">
        <v>0</v>
      </c>
      <c r="E74" s="37">
        <v>0</v>
      </c>
      <c r="F74" s="37">
        <v>29</v>
      </c>
      <c r="G74" s="36"/>
      <c r="H74" s="38">
        <v>0</v>
      </c>
    </row>
    <row r="75" spans="1:8" x14ac:dyDescent="0.2">
      <c r="A75" s="39"/>
      <c r="B75" s="697" t="s">
        <v>103</v>
      </c>
      <c r="C75" s="698"/>
      <c r="D75" s="37">
        <v>0</v>
      </c>
      <c r="E75" s="37">
        <v>0</v>
      </c>
      <c r="F75" s="37">
        <v>1</v>
      </c>
      <c r="G75" s="36"/>
      <c r="H75" s="38">
        <v>0</v>
      </c>
    </row>
    <row r="76" spans="1:8" x14ac:dyDescent="0.2">
      <c r="A76" s="39"/>
      <c r="B76" s="697" t="s">
        <v>104</v>
      </c>
      <c r="C76" s="698"/>
      <c r="D76" s="37">
        <v>0</v>
      </c>
      <c r="E76" s="37">
        <v>0</v>
      </c>
      <c r="F76" s="37">
        <v>19</v>
      </c>
      <c r="G76" s="36"/>
      <c r="H76" s="38">
        <v>3</v>
      </c>
    </row>
    <row r="77" spans="1:8" x14ac:dyDescent="0.2">
      <c r="A77" s="39"/>
      <c r="B77" s="697" t="s">
        <v>105</v>
      </c>
      <c r="C77" s="698"/>
      <c r="D77" s="37">
        <v>0</v>
      </c>
      <c r="E77" s="37">
        <v>0</v>
      </c>
      <c r="F77" s="37">
        <v>10</v>
      </c>
      <c r="G77" s="36"/>
      <c r="H77" s="38">
        <v>1</v>
      </c>
    </row>
    <row r="78" spans="1:8" x14ac:dyDescent="0.2">
      <c r="A78" s="39"/>
      <c r="B78" s="697" t="s">
        <v>106</v>
      </c>
      <c r="C78" s="698"/>
      <c r="D78" s="37">
        <v>0</v>
      </c>
      <c r="E78" s="37">
        <v>0</v>
      </c>
      <c r="F78" s="37">
        <v>10</v>
      </c>
      <c r="G78" s="36"/>
      <c r="H78" s="38">
        <v>0</v>
      </c>
    </row>
    <row r="79" spans="1:8" x14ac:dyDescent="0.2">
      <c r="A79" s="39"/>
      <c r="B79" s="697" t="s">
        <v>107</v>
      </c>
      <c r="C79" s="698"/>
      <c r="D79" s="37">
        <v>0</v>
      </c>
      <c r="E79" s="37">
        <v>0</v>
      </c>
      <c r="F79" s="37">
        <v>36</v>
      </c>
      <c r="G79" s="36"/>
      <c r="H79" s="38">
        <v>1</v>
      </c>
    </row>
    <row r="80" spans="1:8" x14ac:dyDescent="0.2">
      <c r="A80" s="39"/>
      <c r="B80" s="697" t="s">
        <v>108</v>
      </c>
      <c r="C80" s="698"/>
      <c r="D80" s="37">
        <v>2</v>
      </c>
      <c r="E80" s="37">
        <v>0</v>
      </c>
      <c r="F80" s="37">
        <v>16</v>
      </c>
      <c r="G80" s="36"/>
      <c r="H80" s="38">
        <v>2</v>
      </c>
    </row>
    <row r="81" spans="1:8" x14ac:dyDescent="0.2">
      <c r="A81" s="39"/>
      <c r="B81" s="697" t="s">
        <v>61</v>
      </c>
      <c r="C81" s="698"/>
      <c r="D81" s="37">
        <v>0</v>
      </c>
      <c r="E81" s="37">
        <v>0</v>
      </c>
      <c r="F81" s="37">
        <v>275</v>
      </c>
      <c r="G81" s="36"/>
      <c r="H81" s="38">
        <v>30</v>
      </c>
    </row>
    <row r="82" spans="1:8" x14ac:dyDescent="0.2">
      <c r="A82" s="39"/>
      <c r="B82" s="697" t="s">
        <v>109</v>
      </c>
      <c r="C82" s="698"/>
      <c r="D82" s="37">
        <v>0</v>
      </c>
      <c r="E82" s="37">
        <v>0</v>
      </c>
      <c r="F82" s="37">
        <v>2</v>
      </c>
      <c r="G82" s="36"/>
      <c r="H82" s="38">
        <v>0</v>
      </c>
    </row>
    <row r="83" spans="1:8" x14ac:dyDescent="0.2">
      <c r="A83" s="39"/>
      <c r="B83" s="697" t="s">
        <v>110</v>
      </c>
      <c r="C83" s="698"/>
      <c r="D83" s="37">
        <v>0</v>
      </c>
      <c r="E83" s="37">
        <v>0</v>
      </c>
      <c r="F83" s="37">
        <v>71</v>
      </c>
      <c r="G83" s="36"/>
      <c r="H83" s="38">
        <v>2</v>
      </c>
    </row>
    <row r="84" spans="1:8" x14ac:dyDescent="0.2">
      <c r="A84" s="39"/>
      <c r="B84" s="697" t="s">
        <v>111</v>
      </c>
      <c r="C84" s="698"/>
      <c r="D84" s="37">
        <v>0</v>
      </c>
      <c r="E84" s="37">
        <v>0</v>
      </c>
      <c r="F84" s="37">
        <v>127</v>
      </c>
      <c r="G84" s="36"/>
      <c r="H84" s="38">
        <v>1</v>
      </c>
    </row>
    <row r="85" spans="1:8" x14ac:dyDescent="0.2">
      <c r="A85" s="222"/>
      <c r="B85" s="697" t="s">
        <v>112</v>
      </c>
      <c r="C85" s="698"/>
      <c r="D85" s="94">
        <v>0</v>
      </c>
      <c r="E85" s="37">
        <v>0</v>
      </c>
      <c r="F85" s="37">
        <v>311</v>
      </c>
      <c r="G85" s="36"/>
      <c r="H85" s="38">
        <v>33</v>
      </c>
    </row>
    <row r="86" spans="1:8" x14ac:dyDescent="0.2">
      <c r="A86" s="39"/>
      <c r="B86" s="697" t="s">
        <v>62</v>
      </c>
      <c r="C86" s="698"/>
      <c r="D86" s="37">
        <v>2</v>
      </c>
      <c r="E86" s="37">
        <v>8</v>
      </c>
      <c r="F86" s="37">
        <v>211</v>
      </c>
      <c r="G86" s="36"/>
      <c r="H86" s="38">
        <v>5</v>
      </c>
    </row>
    <row r="87" spans="1:8" x14ac:dyDescent="0.2">
      <c r="A87" s="39"/>
      <c r="B87" s="697" t="s">
        <v>49</v>
      </c>
      <c r="C87" s="698"/>
      <c r="D87" s="37">
        <v>2250</v>
      </c>
      <c r="E87" s="37">
        <v>934</v>
      </c>
      <c r="F87" s="37">
        <v>83</v>
      </c>
      <c r="G87" s="36"/>
      <c r="H87" s="38">
        <v>75</v>
      </c>
    </row>
    <row r="88" spans="1:8" x14ac:dyDescent="0.2">
      <c r="A88" s="39"/>
      <c r="B88" s="697" t="s">
        <v>113</v>
      </c>
      <c r="C88" s="698"/>
      <c r="D88" s="37">
        <v>0</v>
      </c>
      <c r="E88" s="37">
        <v>0</v>
      </c>
      <c r="F88" s="37">
        <v>83</v>
      </c>
      <c r="G88" s="36"/>
      <c r="H88" s="38">
        <v>0</v>
      </c>
    </row>
    <row r="89" spans="1:8" x14ac:dyDescent="0.2">
      <c r="A89" s="39"/>
      <c r="B89" s="697" t="s">
        <v>114</v>
      </c>
      <c r="C89" s="698"/>
      <c r="D89" s="37">
        <v>0</v>
      </c>
      <c r="E89" s="37">
        <v>0</v>
      </c>
      <c r="F89" s="37">
        <v>8</v>
      </c>
      <c r="G89" s="36"/>
      <c r="H89" s="38">
        <v>1</v>
      </c>
    </row>
    <row r="90" spans="1:8" x14ac:dyDescent="0.2">
      <c r="A90" s="39"/>
      <c r="B90" s="697" t="s">
        <v>115</v>
      </c>
      <c r="C90" s="698"/>
      <c r="D90" s="37">
        <v>2</v>
      </c>
      <c r="E90" s="37">
        <v>0</v>
      </c>
      <c r="F90" s="37">
        <v>37</v>
      </c>
      <c r="G90" s="36"/>
      <c r="H90" s="38">
        <v>21</v>
      </c>
    </row>
    <row r="91" spans="1:8" x14ac:dyDescent="0.2">
      <c r="A91" s="39"/>
      <c r="B91" s="697" t="s">
        <v>116</v>
      </c>
      <c r="C91" s="698"/>
      <c r="D91" s="37">
        <v>0</v>
      </c>
      <c r="E91" s="37">
        <v>0</v>
      </c>
      <c r="F91" s="37">
        <v>125</v>
      </c>
      <c r="G91" s="36"/>
      <c r="H91" s="38">
        <v>0</v>
      </c>
    </row>
    <row r="92" spans="1:8" x14ac:dyDescent="0.2">
      <c r="A92" s="39"/>
      <c r="B92" s="697" t="s">
        <v>117</v>
      </c>
      <c r="C92" s="698"/>
      <c r="D92" s="37">
        <v>0</v>
      </c>
      <c r="E92" s="37">
        <v>0</v>
      </c>
      <c r="F92" s="37">
        <v>258</v>
      </c>
      <c r="G92" s="36"/>
      <c r="H92" s="38">
        <v>5</v>
      </c>
    </row>
    <row r="93" spans="1:8" x14ac:dyDescent="0.2">
      <c r="A93" s="39"/>
      <c r="B93" s="697" t="s">
        <v>63</v>
      </c>
      <c r="C93" s="698"/>
      <c r="D93" s="37">
        <v>0</v>
      </c>
      <c r="E93" s="37">
        <v>0</v>
      </c>
      <c r="F93" s="37">
        <v>564</v>
      </c>
      <c r="G93" s="36"/>
      <c r="H93" s="38">
        <v>18</v>
      </c>
    </row>
    <row r="94" spans="1:8" x14ac:dyDescent="0.2">
      <c r="A94" s="39"/>
      <c r="B94" s="697" t="s">
        <v>118</v>
      </c>
      <c r="C94" s="698"/>
      <c r="D94" s="37">
        <v>0</v>
      </c>
      <c r="E94" s="37">
        <v>0</v>
      </c>
      <c r="F94" s="37">
        <v>100</v>
      </c>
      <c r="G94" s="36"/>
      <c r="H94" s="38">
        <v>9</v>
      </c>
    </row>
    <row r="95" spans="1:8" x14ac:dyDescent="0.2">
      <c r="A95" s="39"/>
      <c r="B95" s="697" t="s">
        <v>53</v>
      </c>
      <c r="C95" s="698"/>
      <c r="D95" s="37">
        <v>0</v>
      </c>
      <c r="E95" s="37">
        <v>0</v>
      </c>
      <c r="F95" s="37">
        <v>105</v>
      </c>
      <c r="G95" s="36"/>
      <c r="H95" s="38">
        <v>80</v>
      </c>
    </row>
    <row r="96" spans="1:8" x14ac:dyDescent="0.2">
      <c r="A96" s="39"/>
      <c r="B96" s="697" t="s">
        <v>119</v>
      </c>
      <c r="C96" s="698"/>
      <c r="D96" s="37">
        <v>0</v>
      </c>
      <c r="E96" s="37">
        <v>0</v>
      </c>
      <c r="F96" s="37">
        <v>51</v>
      </c>
      <c r="G96" s="36"/>
      <c r="H96" s="38">
        <v>2</v>
      </c>
    </row>
    <row r="97" spans="1:8" x14ac:dyDescent="0.2">
      <c r="A97" s="39"/>
      <c r="B97" s="697" t="s">
        <v>120</v>
      </c>
      <c r="C97" s="698"/>
      <c r="D97" s="37">
        <v>0</v>
      </c>
      <c r="E97" s="37">
        <v>0</v>
      </c>
      <c r="F97" s="37">
        <v>18</v>
      </c>
      <c r="G97" s="36"/>
      <c r="H97" s="38">
        <v>5</v>
      </c>
    </row>
    <row r="98" spans="1:8" x14ac:dyDescent="0.2">
      <c r="A98" s="39"/>
      <c r="B98" s="697" t="s">
        <v>121</v>
      </c>
      <c r="C98" s="698"/>
      <c r="D98" s="37">
        <v>0</v>
      </c>
      <c r="E98" s="37">
        <v>0</v>
      </c>
      <c r="F98" s="37">
        <v>133</v>
      </c>
      <c r="G98" s="36"/>
      <c r="H98" s="38">
        <v>14</v>
      </c>
    </row>
    <row r="99" spans="1:8" x14ac:dyDescent="0.2">
      <c r="A99" s="39"/>
      <c r="B99" s="697" t="s">
        <v>54</v>
      </c>
      <c r="C99" s="698"/>
      <c r="D99" s="37">
        <v>0</v>
      </c>
      <c r="E99" s="37">
        <v>0</v>
      </c>
      <c r="F99" s="37">
        <v>1487</v>
      </c>
      <c r="G99" s="36"/>
      <c r="H99" s="38">
        <v>324</v>
      </c>
    </row>
    <row r="100" spans="1:8" x14ac:dyDescent="0.2">
      <c r="A100" s="39"/>
      <c r="B100" s="697" t="s">
        <v>122</v>
      </c>
      <c r="C100" s="698"/>
      <c r="D100" s="37">
        <v>0</v>
      </c>
      <c r="E100" s="37">
        <v>0</v>
      </c>
      <c r="F100" s="37">
        <v>55</v>
      </c>
      <c r="G100" s="36"/>
      <c r="H100" s="38">
        <v>1</v>
      </c>
    </row>
    <row r="101" spans="1:8" x14ac:dyDescent="0.2">
      <c r="A101" s="39"/>
      <c r="B101" s="697" t="s">
        <v>123</v>
      </c>
      <c r="C101" s="698"/>
      <c r="D101" s="37">
        <v>0</v>
      </c>
      <c r="E101" s="37">
        <v>0</v>
      </c>
      <c r="F101" s="37">
        <v>8</v>
      </c>
      <c r="G101" s="36"/>
      <c r="H101" s="38">
        <v>2</v>
      </c>
    </row>
    <row r="102" spans="1:8" x14ac:dyDescent="0.2">
      <c r="A102" s="39"/>
      <c r="B102" s="697" t="s">
        <v>55</v>
      </c>
      <c r="C102" s="698"/>
      <c r="D102" s="37">
        <v>0</v>
      </c>
      <c r="E102" s="37">
        <v>0</v>
      </c>
      <c r="F102" s="37">
        <v>1385</v>
      </c>
      <c r="G102" s="36"/>
      <c r="H102" s="38">
        <v>153</v>
      </c>
    </row>
    <row r="103" spans="1:8" x14ac:dyDescent="0.2">
      <c r="A103" s="39"/>
      <c r="B103" s="697" t="s">
        <v>56</v>
      </c>
      <c r="C103" s="698"/>
      <c r="D103" s="37">
        <v>0</v>
      </c>
      <c r="E103" s="37">
        <v>0</v>
      </c>
      <c r="F103" s="37">
        <v>1473</v>
      </c>
      <c r="G103" s="36"/>
      <c r="H103" s="38">
        <v>155</v>
      </c>
    </row>
    <row r="104" spans="1:8" x14ac:dyDescent="0.2">
      <c r="A104" s="39"/>
      <c r="B104" s="697" t="s">
        <v>57</v>
      </c>
      <c r="C104" s="698"/>
      <c r="D104" s="37">
        <v>0</v>
      </c>
      <c r="E104" s="37">
        <v>0</v>
      </c>
      <c r="F104" s="37">
        <v>463</v>
      </c>
      <c r="G104" s="36"/>
      <c r="H104" s="38">
        <v>345</v>
      </c>
    </row>
    <row r="105" spans="1:8" x14ac:dyDescent="0.2">
      <c r="A105" s="39"/>
      <c r="B105" s="697" t="s">
        <v>124</v>
      </c>
      <c r="C105" s="698"/>
      <c r="D105" s="37">
        <v>0</v>
      </c>
      <c r="E105" s="37">
        <v>0</v>
      </c>
      <c r="F105" s="37">
        <v>3361</v>
      </c>
      <c r="G105" s="36"/>
      <c r="H105" s="38">
        <v>91</v>
      </c>
    </row>
    <row r="106" spans="1:8" x14ac:dyDescent="0.2">
      <c r="A106" s="39"/>
      <c r="B106" s="697" t="s">
        <v>125</v>
      </c>
      <c r="C106" s="698"/>
      <c r="D106" s="37">
        <v>0</v>
      </c>
      <c r="E106" s="37">
        <v>0</v>
      </c>
      <c r="F106" s="37">
        <v>14</v>
      </c>
      <c r="G106" s="36"/>
      <c r="H106" s="38">
        <v>3</v>
      </c>
    </row>
    <row r="107" spans="1:8" x14ac:dyDescent="0.2">
      <c r="A107" s="39"/>
      <c r="B107" s="697" t="s">
        <v>387</v>
      </c>
      <c r="C107" s="698"/>
      <c r="D107" s="37">
        <v>0</v>
      </c>
      <c r="E107" s="37">
        <v>0</v>
      </c>
      <c r="F107" s="37">
        <v>1</v>
      </c>
      <c r="G107" s="36"/>
      <c r="H107" s="38">
        <v>0</v>
      </c>
    </row>
    <row r="108" spans="1:8" x14ac:dyDescent="0.2">
      <c r="A108" s="222"/>
      <c r="B108" s="697" t="s">
        <v>126</v>
      </c>
      <c r="C108" s="698"/>
      <c r="D108" s="94">
        <v>0</v>
      </c>
      <c r="E108" s="37">
        <v>2</v>
      </c>
      <c r="F108" s="37">
        <v>180</v>
      </c>
      <c r="G108" s="36"/>
      <c r="H108" s="38">
        <v>0</v>
      </c>
    </row>
    <row r="109" spans="1:8" x14ac:dyDescent="0.2">
      <c r="A109" s="39"/>
      <c r="B109" s="697" t="s">
        <v>127</v>
      </c>
      <c r="C109" s="698"/>
      <c r="D109" s="37">
        <v>3</v>
      </c>
      <c r="E109" s="37">
        <v>0</v>
      </c>
      <c r="F109" s="37">
        <v>7</v>
      </c>
      <c r="G109" s="36"/>
      <c r="H109" s="38">
        <v>1</v>
      </c>
    </row>
    <row r="110" spans="1:8" x14ac:dyDescent="0.2">
      <c r="A110" s="39"/>
      <c r="B110" s="697" t="s">
        <v>64</v>
      </c>
      <c r="C110" s="698"/>
      <c r="D110" s="37">
        <v>0</v>
      </c>
      <c r="E110" s="37">
        <v>12</v>
      </c>
      <c r="F110" s="37">
        <v>324</v>
      </c>
      <c r="G110" s="36"/>
      <c r="H110" s="38">
        <v>3</v>
      </c>
    </row>
    <row r="111" spans="1:8" x14ac:dyDescent="0.2">
      <c r="A111" s="39"/>
      <c r="B111" s="697" t="s">
        <v>128</v>
      </c>
      <c r="C111" s="698"/>
      <c r="D111" s="37">
        <v>0</v>
      </c>
      <c r="E111" s="37">
        <v>0</v>
      </c>
      <c r="F111" s="37">
        <v>23</v>
      </c>
      <c r="G111" s="36"/>
      <c r="H111" s="38">
        <v>2</v>
      </c>
    </row>
    <row r="112" spans="1:8" x14ac:dyDescent="0.2">
      <c r="A112" s="39"/>
      <c r="B112" s="697" t="s">
        <v>129</v>
      </c>
      <c r="C112" s="698"/>
      <c r="D112" s="37">
        <v>0</v>
      </c>
      <c r="E112" s="37">
        <v>0</v>
      </c>
      <c r="F112" s="37">
        <v>2810</v>
      </c>
      <c r="G112" s="36"/>
      <c r="H112" s="38">
        <v>235</v>
      </c>
    </row>
    <row r="113" spans="1:8" x14ac:dyDescent="0.2">
      <c r="A113" s="39"/>
      <c r="B113" s="697" t="s">
        <v>130</v>
      </c>
      <c r="C113" s="698"/>
      <c r="D113" s="37">
        <v>0</v>
      </c>
      <c r="E113" s="37">
        <v>0</v>
      </c>
      <c r="F113" s="37">
        <v>55</v>
      </c>
      <c r="G113" s="36"/>
      <c r="H113" s="38">
        <v>12</v>
      </c>
    </row>
    <row r="114" spans="1:8" x14ac:dyDescent="0.2">
      <c r="A114" s="39"/>
      <c r="B114" s="697" t="s">
        <v>131</v>
      </c>
      <c r="C114" s="698"/>
      <c r="D114" s="37">
        <v>0</v>
      </c>
      <c r="E114" s="37">
        <v>0</v>
      </c>
      <c r="F114" s="37">
        <v>940</v>
      </c>
      <c r="G114" s="36"/>
      <c r="H114" s="38">
        <v>37</v>
      </c>
    </row>
    <row r="115" spans="1:8" x14ac:dyDescent="0.2">
      <c r="A115" s="39"/>
      <c r="B115" s="697" t="s">
        <v>132</v>
      </c>
      <c r="C115" s="698"/>
      <c r="D115" s="37">
        <v>0</v>
      </c>
      <c r="E115" s="37">
        <v>0</v>
      </c>
      <c r="F115" s="37">
        <v>5</v>
      </c>
      <c r="G115" s="36"/>
      <c r="H115" s="38">
        <v>0</v>
      </c>
    </row>
    <row r="116" spans="1:8" x14ac:dyDescent="0.2">
      <c r="A116" s="39"/>
      <c r="B116" s="697" t="s">
        <v>133</v>
      </c>
      <c r="C116" s="698"/>
      <c r="D116" s="37">
        <v>0</v>
      </c>
      <c r="E116" s="37">
        <v>0</v>
      </c>
      <c r="F116" s="37">
        <v>35</v>
      </c>
      <c r="G116" s="36"/>
      <c r="H116" s="38">
        <v>2</v>
      </c>
    </row>
    <row r="117" spans="1:8" x14ac:dyDescent="0.2">
      <c r="A117" s="39"/>
      <c r="B117" s="697" t="s">
        <v>65</v>
      </c>
      <c r="C117" s="698"/>
      <c r="D117" s="37">
        <v>0</v>
      </c>
      <c r="E117" s="37">
        <v>0</v>
      </c>
      <c r="F117" s="37">
        <v>201</v>
      </c>
      <c r="G117" s="36"/>
      <c r="H117" s="38">
        <v>1</v>
      </c>
    </row>
    <row r="118" spans="1:8" x14ac:dyDescent="0.2">
      <c r="A118" s="39"/>
      <c r="B118" s="697" t="s">
        <v>134</v>
      </c>
      <c r="C118" s="698"/>
      <c r="D118" s="37">
        <v>0</v>
      </c>
      <c r="E118" s="37">
        <v>0</v>
      </c>
      <c r="F118" s="37">
        <v>9</v>
      </c>
      <c r="G118" s="36"/>
      <c r="H118" s="38">
        <v>5</v>
      </c>
    </row>
    <row r="119" spans="1:8" x14ac:dyDescent="0.2">
      <c r="A119" s="39"/>
      <c r="B119" s="697" t="s">
        <v>135</v>
      </c>
      <c r="C119" s="698"/>
      <c r="D119" s="37">
        <v>0</v>
      </c>
      <c r="E119" s="37">
        <v>0</v>
      </c>
      <c r="F119" s="37">
        <v>18</v>
      </c>
      <c r="G119" s="36"/>
      <c r="H119" s="38">
        <v>4</v>
      </c>
    </row>
    <row r="120" spans="1:8" x14ac:dyDescent="0.2">
      <c r="A120" s="39"/>
      <c r="B120" s="697" t="s">
        <v>58</v>
      </c>
      <c r="C120" s="698"/>
      <c r="D120" s="37">
        <v>0</v>
      </c>
      <c r="E120" s="37">
        <v>0</v>
      </c>
      <c r="F120" s="37">
        <v>120</v>
      </c>
      <c r="G120" s="36"/>
      <c r="H120" s="38">
        <v>49</v>
      </c>
    </row>
    <row r="121" spans="1:8" x14ac:dyDescent="0.2">
      <c r="A121" s="39"/>
      <c r="B121" s="697" t="s">
        <v>136</v>
      </c>
      <c r="C121" s="698"/>
      <c r="D121" s="37">
        <v>0</v>
      </c>
      <c r="E121" s="37">
        <v>0</v>
      </c>
      <c r="F121" s="37">
        <v>115</v>
      </c>
      <c r="G121" s="36"/>
      <c r="H121" s="38">
        <v>27</v>
      </c>
    </row>
    <row r="122" spans="1:8" x14ac:dyDescent="0.2">
      <c r="A122" s="39"/>
      <c r="B122" s="697" t="s">
        <v>137</v>
      </c>
      <c r="C122" s="698"/>
      <c r="D122" s="37">
        <v>0</v>
      </c>
      <c r="E122" s="37">
        <v>0</v>
      </c>
      <c r="F122" s="37">
        <v>2883</v>
      </c>
      <c r="G122" s="36"/>
      <c r="H122" s="38">
        <v>54</v>
      </c>
    </row>
    <row r="123" spans="1:8" x14ac:dyDescent="0.2">
      <c r="A123" s="39"/>
      <c r="B123" s="697" t="s">
        <v>59</v>
      </c>
      <c r="C123" s="698"/>
      <c r="D123" s="37">
        <v>0</v>
      </c>
      <c r="E123" s="37">
        <v>0</v>
      </c>
      <c r="F123" s="37">
        <v>766</v>
      </c>
      <c r="G123" s="36"/>
      <c r="H123" s="38">
        <v>235</v>
      </c>
    </row>
    <row r="124" spans="1:8" x14ac:dyDescent="0.2">
      <c r="A124" s="39"/>
      <c r="B124" s="697" t="s">
        <v>138</v>
      </c>
      <c r="C124" s="698"/>
      <c r="D124" s="37">
        <v>0</v>
      </c>
      <c r="E124" s="37">
        <v>0</v>
      </c>
      <c r="F124" s="37">
        <v>141</v>
      </c>
      <c r="G124" s="36"/>
      <c r="H124" s="38">
        <v>10</v>
      </c>
    </row>
    <row r="125" spans="1:8" x14ac:dyDescent="0.2">
      <c r="A125" s="39"/>
      <c r="B125" s="697" t="s">
        <v>139</v>
      </c>
      <c r="C125" s="698"/>
      <c r="D125" s="37">
        <v>0</v>
      </c>
      <c r="E125" s="37">
        <v>0</v>
      </c>
      <c r="F125" s="37">
        <v>23</v>
      </c>
      <c r="G125" s="36"/>
      <c r="H125" s="38">
        <v>6</v>
      </c>
    </row>
    <row r="126" spans="1:8" x14ac:dyDescent="0.2">
      <c r="A126" s="39"/>
      <c r="B126" s="697" t="s">
        <v>60</v>
      </c>
      <c r="C126" s="698"/>
      <c r="D126" s="37">
        <v>0</v>
      </c>
      <c r="E126" s="37">
        <v>0</v>
      </c>
      <c r="F126" s="37">
        <v>3965</v>
      </c>
      <c r="G126" s="36"/>
      <c r="H126" s="38">
        <v>595</v>
      </c>
    </row>
    <row r="127" spans="1:8" x14ac:dyDescent="0.2">
      <c r="A127" s="39"/>
      <c r="B127" s="697" t="s">
        <v>140</v>
      </c>
      <c r="C127" s="698"/>
      <c r="D127" s="37">
        <v>0</v>
      </c>
      <c r="E127" s="37">
        <v>0</v>
      </c>
      <c r="F127" s="37">
        <v>16</v>
      </c>
      <c r="G127" s="36"/>
      <c r="H127" s="38">
        <v>0</v>
      </c>
    </row>
    <row r="128" spans="1:8" x14ac:dyDescent="0.2">
      <c r="A128" s="39"/>
      <c r="B128" s="697" t="s">
        <v>141</v>
      </c>
      <c r="C128" s="698"/>
      <c r="D128" s="37">
        <v>0</v>
      </c>
      <c r="E128" s="37">
        <v>0</v>
      </c>
      <c r="F128" s="37">
        <v>32</v>
      </c>
      <c r="G128" s="36"/>
      <c r="H128" s="38">
        <v>4</v>
      </c>
    </row>
    <row r="129" spans="1:10" x14ac:dyDescent="0.2">
      <c r="A129" s="39"/>
      <c r="B129" s="697" t="s">
        <v>213</v>
      </c>
      <c r="C129" s="698"/>
      <c r="D129" s="37">
        <v>0</v>
      </c>
      <c r="E129" s="37">
        <v>0</v>
      </c>
      <c r="F129" s="37">
        <v>4835</v>
      </c>
      <c r="G129" s="36"/>
      <c r="H129" s="38">
        <v>763</v>
      </c>
    </row>
    <row r="130" spans="1:10" x14ac:dyDescent="0.2">
      <c r="A130" s="39"/>
      <c r="B130" s="697" t="s">
        <v>142</v>
      </c>
      <c r="C130" s="698"/>
      <c r="D130" s="37">
        <v>0</v>
      </c>
      <c r="E130" s="37">
        <v>0</v>
      </c>
      <c r="F130" s="37">
        <v>55</v>
      </c>
      <c r="G130" s="36"/>
      <c r="H130" s="38">
        <v>0</v>
      </c>
      <c r="J130" s="414" t="s">
        <v>378</v>
      </c>
    </row>
    <row r="131" spans="1:10" ht="38.25" customHeight="1" x14ac:dyDescent="0.2">
      <c r="A131" s="83" t="s">
        <v>392</v>
      </c>
      <c r="B131" s="83"/>
      <c r="C131" s="83"/>
      <c r="D131" s="83"/>
      <c r="E131" s="83"/>
      <c r="F131" s="83"/>
      <c r="G131" s="83"/>
      <c r="H131" s="83"/>
    </row>
    <row r="132" spans="1:10" x14ac:dyDescent="0.2">
      <c r="A132" s="679" t="s">
        <v>89</v>
      </c>
      <c r="B132" s="679"/>
      <c r="C132" s="679"/>
      <c r="D132" s="679"/>
      <c r="E132" s="679"/>
      <c r="F132" s="679"/>
      <c r="G132" s="679"/>
      <c r="H132" s="679"/>
    </row>
    <row r="133" spans="1:10" ht="89.25" x14ac:dyDescent="0.2">
      <c r="A133" s="31" t="s">
        <v>90</v>
      </c>
      <c r="B133" s="410" t="s">
        <v>91</v>
      </c>
      <c r="C133" s="408" t="s">
        <v>86</v>
      </c>
      <c r="D133" s="32" t="s">
        <v>88</v>
      </c>
      <c r="E133" s="33"/>
      <c r="F133" s="34"/>
      <c r="G133" s="694" t="s">
        <v>279</v>
      </c>
      <c r="H133" s="676" t="s">
        <v>364</v>
      </c>
    </row>
    <row r="134" spans="1:10" x14ac:dyDescent="0.2">
      <c r="A134" s="35"/>
      <c r="B134" s="411"/>
      <c r="C134" s="413"/>
      <c r="D134" s="676" t="s">
        <v>275</v>
      </c>
      <c r="E134" s="692" t="s">
        <v>39</v>
      </c>
      <c r="F134" s="676" t="s">
        <v>276</v>
      </c>
      <c r="G134" s="695"/>
      <c r="H134" s="677"/>
    </row>
    <row r="135" spans="1:10" x14ac:dyDescent="0.2">
      <c r="A135" s="50"/>
      <c r="B135" s="412"/>
      <c r="C135" s="409"/>
      <c r="D135" s="678"/>
      <c r="E135" s="693"/>
      <c r="F135" s="678"/>
      <c r="G135" s="696"/>
      <c r="H135" s="678"/>
    </row>
    <row r="136" spans="1:10" x14ac:dyDescent="0.2">
      <c r="A136" s="39"/>
      <c r="B136" s="697" t="s">
        <v>66</v>
      </c>
      <c r="C136" s="698"/>
      <c r="D136" s="37">
        <v>0</v>
      </c>
      <c r="E136" s="37">
        <v>0</v>
      </c>
      <c r="F136" s="37">
        <v>1073</v>
      </c>
      <c r="G136" s="36"/>
      <c r="H136" s="38">
        <v>41</v>
      </c>
    </row>
    <row r="137" spans="1:10" x14ac:dyDescent="0.2">
      <c r="A137" s="39"/>
      <c r="B137" s="697" t="s">
        <v>386</v>
      </c>
      <c r="C137" s="698"/>
      <c r="D137" s="37">
        <v>0</v>
      </c>
      <c r="E137" s="37">
        <v>0</v>
      </c>
      <c r="F137" s="37">
        <v>1</v>
      </c>
      <c r="G137" s="36"/>
      <c r="H137" s="38">
        <v>0</v>
      </c>
    </row>
    <row r="138" spans="1:10" x14ac:dyDescent="0.2">
      <c r="A138" s="39"/>
      <c r="B138" s="697" t="s">
        <v>143</v>
      </c>
      <c r="C138" s="698"/>
      <c r="D138" s="37">
        <v>0</v>
      </c>
      <c r="E138" s="37">
        <v>0</v>
      </c>
      <c r="F138" s="37">
        <v>19</v>
      </c>
      <c r="G138" s="36"/>
      <c r="H138" s="38">
        <v>0</v>
      </c>
    </row>
    <row r="139" spans="1:10" x14ac:dyDescent="0.2">
      <c r="A139" s="39"/>
      <c r="B139" s="697" t="s">
        <v>144</v>
      </c>
      <c r="C139" s="698"/>
      <c r="D139" s="37">
        <v>0</v>
      </c>
      <c r="E139" s="37">
        <v>0</v>
      </c>
      <c r="F139" s="37">
        <v>210</v>
      </c>
      <c r="G139" s="36"/>
      <c r="H139" s="38">
        <v>22</v>
      </c>
    </row>
    <row r="140" spans="1:10" x14ac:dyDescent="0.2">
      <c r="A140" s="39"/>
      <c r="B140" s="697" t="s">
        <v>145</v>
      </c>
      <c r="C140" s="698"/>
      <c r="D140" s="37">
        <v>0</v>
      </c>
      <c r="E140" s="37">
        <v>0</v>
      </c>
      <c r="F140" s="37">
        <v>388</v>
      </c>
      <c r="G140" s="36"/>
      <c r="H140" s="38">
        <v>22</v>
      </c>
    </row>
    <row r="141" spans="1:10" x14ac:dyDescent="0.2">
      <c r="A141" s="39"/>
      <c r="B141" s="697" t="s">
        <v>146</v>
      </c>
      <c r="C141" s="698"/>
      <c r="D141" s="37">
        <v>0</v>
      </c>
      <c r="E141" s="37">
        <v>0</v>
      </c>
      <c r="F141" s="37">
        <v>7</v>
      </c>
      <c r="G141" s="36"/>
      <c r="H141" s="38">
        <v>1</v>
      </c>
    </row>
    <row r="142" spans="1:10" x14ac:dyDescent="0.2">
      <c r="A142" s="39"/>
      <c r="B142" s="697" t="s">
        <v>147</v>
      </c>
      <c r="C142" s="698"/>
      <c r="D142" s="37">
        <v>0</v>
      </c>
      <c r="E142" s="37">
        <v>0</v>
      </c>
      <c r="F142" s="37">
        <v>2</v>
      </c>
      <c r="G142" s="36"/>
      <c r="H142" s="38">
        <v>0</v>
      </c>
    </row>
    <row r="143" spans="1:10" x14ac:dyDescent="0.2">
      <c r="A143" s="39"/>
      <c r="B143" s="697" t="s">
        <v>148</v>
      </c>
      <c r="C143" s="698"/>
      <c r="D143" s="37">
        <v>0</v>
      </c>
      <c r="E143" s="37">
        <v>0</v>
      </c>
      <c r="F143" s="37">
        <v>4</v>
      </c>
      <c r="G143" s="36"/>
      <c r="H143" s="38">
        <v>0</v>
      </c>
    </row>
    <row r="144" spans="1:10" x14ac:dyDescent="0.2">
      <c r="A144" s="39"/>
      <c r="B144" s="697" t="s">
        <v>149</v>
      </c>
      <c r="C144" s="698"/>
      <c r="D144" s="37">
        <v>0</v>
      </c>
      <c r="E144" s="37">
        <v>27</v>
      </c>
      <c r="F144" s="37">
        <v>251</v>
      </c>
      <c r="G144" s="36"/>
      <c r="H144" s="38">
        <v>73</v>
      </c>
    </row>
    <row r="145" spans="1:8" x14ac:dyDescent="0.2">
      <c r="A145" s="39"/>
      <c r="B145" s="697" t="s">
        <v>150</v>
      </c>
      <c r="C145" s="698"/>
      <c r="D145" s="37">
        <v>0</v>
      </c>
      <c r="E145" s="37">
        <v>0</v>
      </c>
      <c r="F145" s="37">
        <v>7</v>
      </c>
      <c r="G145" s="36"/>
      <c r="H145" s="38">
        <v>3</v>
      </c>
    </row>
    <row r="146" spans="1:8" x14ac:dyDescent="0.2">
      <c r="A146" s="39"/>
      <c r="B146" s="697" t="s">
        <v>151</v>
      </c>
      <c r="C146" s="698"/>
      <c r="D146" s="37">
        <v>0</v>
      </c>
      <c r="E146" s="37">
        <v>0</v>
      </c>
      <c r="F146" s="37">
        <v>14</v>
      </c>
      <c r="G146" s="36"/>
      <c r="H146" s="38">
        <v>2</v>
      </c>
    </row>
    <row r="147" spans="1:8" x14ac:dyDescent="0.2">
      <c r="A147" s="222"/>
      <c r="B147" s="697" t="s">
        <v>152</v>
      </c>
      <c r="C147" s="698"/>
      <c r="D147" s="94">
        <v>1</v>
      </c>
      <c r="E147" s="37">
        <v>0</v>
      </c>
      <c r="F147" s="37">
        <v>35</v>
      </c>
      <c r="G147" s="36"/>
      <c r="H147" s="38">
        <v>8</v>
      </c>
    </row>
    <row r="148" spans="1:8" x14ac:dyDescent="0.2">
      <c r="A148" s="39"/>
      <c r="B148" s="697" t="s">
        <v>153</v>
      </c>
      <c r="C148" s="698"/>
      <c r="D148" s="37">
        <v>0</v>
      </c>
      <c r="E148" s="37">
        <v>0</v>
      </c>
      <c r="F148" s="37">
        <v>48</v>
      </c>
      <c r="G148" s="36"/>
      <c r="H148" s="38">
        <v>4</v>
      </c>
    </row>
    <row r="149" spans="1:8" x14ac:dyDescent="0.2">
      <c r="A149" s="39"/>
      <c r="B149" s="697" t="s">
        <v>154</v>
      </c>
      <c r="C149" s="698"/>
      <c r="D149" s="37">
        <v>0</v>
      </c>
      <c r="E149" s="37">
        <v>0</v>
      </c>
      <c r="F149" s="37">
        <v>1</v>
      </c>
      <c r="G149" s="36"/>
      <c r="H149" s="38">
        <v>0</v>
      </c>
    </row>
    <row r="150" spans="1:8" x14ac:dyDescent="0.2">
      <c r="A150" s="39"/>
      <c r="B150" s="697" t="s">
        <v>44</v>
      </c>
      <c r="C150" s="698"/>
      <c r="D150" s="37">
        <v>58</v>
      </c>
      <c r="E150" s="37">
        <v>0</v>
      </c>
      <c r="F150" s="37">
        <v>0</v>
      </c>
      <c r="G150" s="36"/>
      <c r="H150" s="38">
        <v>0</v>
      </c>
    </row>
    <row r="151" spans="1:8" x14ac:dyDescent="0.2">
      <c r="A151" s="39"/>
      <c r="B151" s="697" t="s">
        <v>45</v>
      </c>
      <c r="C151" s="698"/>
      <c r="D151" s="37">
        <v>1325</v>
      </c>
      <c r="E151" s="37">
        <v>51</v>
      </c>
      <c r="F151" s="37">
        <v>0</v>
      </c>
      <c r="G151" s="36"/>
      <c r="H151" s="38">
        <v>0</v>
      </c>
    </row>
    <row r="152" spans="1:8" x14ac:dyDescent="0.2">
      <c r="A152" s="39"/>
      <c r="B152" s="697" t="s">
        <v>155</v>
      </c>
      <c r="C152" s="698"/>
      <c r="D152" s="37">
        <v>567</v>
      </c>
      <c r="E152" s="37">
        <v>11</v>
      </c>
      <c r="F152" s="37">
        <v>0</v>
      </c>
      <c r="G152" s="36"/>
      <c r="H152" s="38">
        <v>0</v>
      </c>
    </row>
    <row r="153" spans="1:8" x14ac:dyDescent="0.2">
      <c r="A153" s="39"/>
      <c r="B153" s="697" t="s">
        <v>156</v>
      </c>
      <c r="C153" s="698"/>
      <c r="D153" s="37">
        <v>1418</v>
      </c>
      <c r="E153" s="37">
        <v>324</v>
      </c>
      <c r="F153" s="37">
        <v>0</v>
      </c>
      <c r="G153" s="36"/>
      <c r="H153" s="38">
        <v>0</v>
      </c>
    </row>
    <row r="154" spans="1:8" x14ac:dyDescent="0.2">
      <c r="A154" s="39"/>
      <c r="B154" s="697" t="s">
        <v>157</v>
      </c>
      <c r="C154" s="698"/>
      <c r="D154" s="37">
        <v>425</v>
      </c>
      <c r="E154" s="37">
        <v>277</v>
      </c>
      <c r="F154" s="37">
        <v>0</v>
      </c>
      <c r="G154" s="36"/>
      <c r="H154" s="38">
        <v>0</v>
      </c>
    </row>
    <row r="155" spans="1:8" x14ac:dyDescent="0.2">
      <c r="A155" s="39"/>
      <c r="B155" s="697" t="s">
        <v>158</v>
      </c>
      <c r="C155" s="698"/>
      <c r="D155" s="37">
        <v>6</v>
      </c>
      <c r="E155" s="37">
        <v>0</v>
      </c>
      <c r="F155" s="37">
        <v>0</v>
      </c>
      <c r="G155" s="36"/>
      <c r="H155" s="38">
        <v>0</v>
      </c>
    </row>
    <row r="156" spans="1:8" x14ac:dyDescent="0.2">
      <c r="A156" s="39"/>
      <c r="B156" s="697" t="s">
        <v>159</v>
      </c>
      <c r="C156" s="698"/>
      <c r="D156" s="37">
        <v>2</v>
      </c>
      <c r="E156" s="37">
        <v>0</v>
      </c>
      <c r="F156" s="37">
        <v>0</v>
      </c>
      <c r="G156" s="36"/>
      <c r="H156" s="38">
        <v>0</v>
      </c>
    </row>
    <row r="157" spans="1:8" x14ac:dyDescent="0.2">
      <c r="A157" s="222"/>
      <c r="B157" s="697" t="s">
        <v>160</v>
      </c>
      <c r="C157" s="698"/>
      <c r="D157" s="94">
        <v>2</v>
      </c>
      <c r="E157" s="37">
        <v>1</v>
      </c>
      <c r="F157" s="37">
        <v>0</v>
      </c>
      <c r="G157" s="36"/>
      <c r="H157" s="38">
        <v>0</v>
      </c>
    </row>
    <row r="158" spans="1:8" x14ac:dyDescent="0.2">
      <c r="A158" s="39"/>
      <c r="B158" s="697" t="s">
        <v>161</v>
      </c>
      <c r="C158" s="698"/>
      <c r="D158" s="37">
        <v>75</v>
      </c>
      <c r="E158" s="37">
        <v>19</v>
      </c>
      <c r="F158" s="37">
        <v>0</v>
      </c>
      <c r="G158" s="36"/>
      <c r="H158" s="38">
        <v>0</v>
      </c>
    </row>
    <row r="159" spans="1:8" x14ac:dyDescent="0.2">
      <c r="A159" s="39"/>
      <c r="B159" s="697" t="s">
        <v>388</v>
      </c>
      <c r="C159" s="698"/>
      <c r="D159" s="37">
        <v>89</v>
      </c>
      <c r="E159" s="37">
        <v>15</v>
      </c>
      <c r="F159" s="37">
        <v>0</v>
      </c>
      <c r="G159" s="36"/>
      <c r="H159" s="38">
        <v>0</v>
      </c>
    </row>
    <row r="160" spans="1:8" x14ac:dyDescent="0.2">
      <c r="A160" s="222"/>
      <c r="B160" s="697" t="s">
        <v>162</v>
      </c>
      <c r="C160" s="698"/>
      <c r="D160" s="94">
        <v>2</v>
      </c>
      <c r="E160" s="37">
        <v>1</v>
      </c>
      <c r="F160" s="37">
        <v>0</v>
      </c>
      <c r="G160" s="36"/>
      <c r="H160" s="38">
        <v>0</v>
      </c>
    </row>
    <row r="161" spans="1:8" x14ac:dyDescent="0.2">
      <c r="A161" s="39"/>
      <c r="B161" s="697" t="s">
        <v>163</v>
      </c>
      <c r="C161" s="698"/>
      <c r="D161" s="37">
        <v>17</v>
      </c>
      <c r="E161" s="37">
        <v>2</v>
      </c>
      <c r="F161" s="37">
        <v>0</v>
      </c>
      <c r="G161" s="36"/>
      <c r="H161" s="38">
        <v>0</v>
      </c>
    </row>
    <row r="162" spans="1:8" x14ac:dyDescent="0.2">
      <c r="A162" s="39"/>
      <c r="B162" s="697" t="s">
        <v>164</v>
      </c>
      <c r="C162" s="698"/>
      <c r="D162" s="37">
        <v>4</v>
      </c>
      <c r="E162" s="37">
        <v>1</v>
      </c>
      <c r="F162" s="37">
        <v>0</v>
      </c>
      <c r="G162" s="36"/>
      <c r="H162" s="38">
        <v>0</v>
      </c>
    </row>
    <row r="163" spans="1:8" x14ac:dyDescent="0.2">
      <c r="A163" s="39"/>
      <c r="B163" s="697" t="s">
        <v>165</v>
      </c>
      <c r="C163" s="698"/>
      <c r="D163" s="37">
        <v>5</v>
      </c>
      <c r="E163" s="37">
        <v>0</v>
      </c>
      <c r="F163" s="37">
        <v>0</v>
      </c>
      <c r="G163" s="36"/>
      <c r="H163" s="38">
        <v>0</v>
      </c>
    </row>
    <row r="164" spans="1:8" x14ac:dyDescent="0.2">
      <c r="A164" s="39"/>
      <c r="B164" s="697" t="s">
        <v>46</v>
      </c>
      <c r="C164" s="698"/>
      <c r="D164" s="37">
        <v>297</v>
      </c>
      <c r="E164" s="37">
        <v>259</v>
      </c>
      <c r="F164" s="37">
        <v>0</v>
      </c>
      <c r="G164" s="36"/>
      <c r="H164" s="38">
        <v>0</v>
      </c>
    </row>
    <row r="165" spans="1:8" x14ac:dyDescent="0.2">
      <c r="A165" s="39"/>
      <c r="B165" s="697" t="s">
        <v>166</v>
      </c>
      <c r="C165" s="698"/>
      <c r="D165" s="37">
        <v>5</v>
      </c>
      <c r="E165" s="37">
        <v>3</v>
      </c>
      <c r="F165" s="37">
        <v>0</v>
      </c>
      <c r="G165" s="36"/>
      <c r="H165" s="38">
        <v>0</v>
      </c>
    </row>
    <row r="166" spans="1:8" x14ac:dyDescent="0.2">
      <c r="A166" s="39"/>
      <c r="B166" s="697" t="s">
        <v>167</v>
      </c>
      <c r="C166" s="698"/>
      <c r="D166" s="37">
        <v>12</v>
      </c>
      <c r="E166" s="37">
        <v>0</v>
      </c>
      <c r="F166" s="37">
        <v>0</v>
      </c>
      <c r="G166" s="36"/>
      <c r="H166" s="38">
        <v>0</v>
      </c>
    </row>
    <row r="167" spans="1:8" x14ac:dyDescent="0.2">
      <c r="A167" s="39"/>
      <c r="B167" s="697" t="s">
        <v>168</v>
      </c>
      <c r="C167" s="698"/>
      <c r="D167" s="37">
        <v>4</v>
      </c>
      <c r="E167" s="37">
        <v>0</v>
      </c>
      <c r="F167" s="37">
        <v>0</v>
      </c>
      <c r="G167" s="36"/>
      <c r="H167" s="38">
        <v>0</v>
      </c>
    </row>
    <row r="168" spans="1:8" x14ac:dyDescent="0.2">
      <c r="A168" s="39"/>
      <c r="B168" s="697" t="s">
        <v>169</v>
      </c>
      <c r="C168" s="698"/>
      <c r="D168" s="37">
        <v>3</v>
      </c>
      <c r="E168" s="37">
        <v>1</v>
      </c>
      <c r="F168" s="37">
        <v>0</v>
      </c>
      <c r="G168" s="36"/>
      <c r="H168" s="38">
        <v>0</v>
      </c>
    </row>
    <row r="169" spans="1:8" x14ac:dyDescent="0.2">
      <c r="A169" s="39"/>
      <c r="B169" s="697" t="s">
        <v>214</v>
      </c>
      <c r="C169" s="698"/>
      <c r="D169" s="37">
        <v>2</v>
      </c>
      <c r="E169" s="37">
        <v>1</v>
      </c>
      <c r="F169" s="37">
        <v>0</v>
      </c>
      <c r="G169" s="36"/>
      <c r="H169" s="38">
        <v>0</v>
      </c>
    </row>
    <row r="170" spans="1:8" x14ac:dyDescent="0.2">
      <c r="A170" s="39"/>
      <c r="B170" s="697" t="s">
        <v>224</v>
      </c>
      <c r="C170" s="698"/>
      <c r="D170" s="37">
        <v>1</v>
      </c>
      <c r="E170" s="37">
        <v>0</v>
      </c>
      <c r="F170" s="37">
        <v>0</v>
      </c>
      <c r="G170" s="36"/>
      <c r="H170" s="38">
        <v>0</v>
      </c>
    </row>
    <row r="171" spans="1:8" x14ac:dyDescent="0.2">
      <c r="A171" s="39"/>
      <c r="B171" s="697" t="s">
        <v>171</v>
      </c>
      <c r="C171" s="698"/>
      <c r="D171" s="37">
        <v>3</v>
      </c>
      <c r="E171" s="37">
        <v>1</v>
      </c>
      <c r="F171" s="37">
        <v>0</v>
      </c>
      <c r="G171" s="36"/>
      <c r="H171" s="38">
        <v>0</v>
      </c>
    </row>
    <row r="172" spans="1:8" x14ac:dyDescent="0.2">
      <c r="A172" s="222"/>
      <c r="B172" s="697" t="s">
        <v>172</v>
      </c>
      <c r="C172" s="698"/>
      <c r="D172" s="94">
        <v>7</v>
      </c>
      <c r="E172" s="37">
        <v>0</v>
      </c>
      <c r="F172" s="37">
        <v>0</v>
      </c>
      <c r="G172" s="36"/>
      <c r="H172" s="38">
        <v>0</v>
      </c>
    </row>
    <row r="173" spans="1:8" x14ac:dyDescent="0.2">
      <c r="A173" s="39"/>
      <c r="B173" s="697" t="s">
        <v>47</v>
      </c>
      <c r="C173" s="698"/>
      <c r="D173" s="37">
        <v>620</v>
      </c>
      <c r="E173" s="37">
        <v>222</v>
      </c>
      <c r="F173" s="37">
        <v>0</v>
      </c>
      <c r="G173" s="36"/>
      <c r="H173" s="38">
        <v>0</v>
      </c>
    </row>
    <row r="174" spans="1:8" x14ac:dyDescent="0.2">
      <c r="A174" s="39"/>
      <c r="B174" s="697" t="s">
        <v>173</v>
      </c>
      <c r="C174" s="698"/>
      <c r="D174" s="37">
        <v>5</v>
      </c>
      <c r="E174" s="37">
        <v>2</v>
      </c>
      <c r="F174" s="37">
        <v>0</v>
      </c>
      <c r="G174" s="36"/>
      <c r="H174" s="38">
        <v>0</v>
      </c>
    </row>
    <row r="175" spans="1:8" x14ac:dyDescent="0.2">
      <c r="A175" s="39"/>
      <c r="B175" s="697" t="s">
        <v>215</v>
      </c>
      <c r="C175" s="698"/>
      <c r="D175" s="37">
        <v>7</v>
      </c>
      <c r="E175" s="37">
        <v>0</v>
      </c>
      <c r="F175" s="37">
        <v>0</v>
      </c>
      <c r="G175" s="36"/>
      <c r="H175" s="38">
        <v>0</v>
      </c>
    </row>
    <row r="176" spans="1:8" x14ac:dyDescent="0.2">
      <c r="A176" s="39"/>
      <c r="B176" s="697" t="s">
        <v>174</v>
      </c>
      <c r="C176" s="698"/>
      <c r="D176" s="37">
        <v>1</v>
      </c>
      <c r="E176" s="37">
        <v>1</v>
      </c>
      <c r="F176" s="37">
        <v>0</v>
      </c>
      <c r="G176" s="36"/>
      <c r="H176" s="38">
        <v>0</v>
      </c>
    </row>
    <row r="177" spans="1:8" x14ac:dyDescent="0.2">
      <c r="A177" s="222"/>
      <c r="B177" s="697" t="s">
        <v>216</v>
      </c>
      <c r="C177" s="698"/>
      <c r="D177" s="94">
        <v>2</v>
      </c>
      <c r="E177" s="37">
        <v>0</v>
      </c>
      <c r="F177" s="37">
        <v>0</v>
      </c>
      <c r="G177" s="36"/>
      <c r="H177" s="38">
        <v>0</v>
      </c>
    </row>
    <row r="178" spans="1:8" x14ac:dyDescent="0.2">
      <c r="A178" s="39"/>
      <c r="B178" s="697" t="s">
        <v>175</v>
      </c>
      <c r="C178" s="698"/>
      <c r="D178" s="37">
        <v>5</v>
      </c>
      <c r="E178" s="37">
        <v>0</v>
      </c>
      <c r="F178" s="37">
        <v>0</v>
      </c>
      <c r="G178" s="36"/>
      <c r="H178" s="38">
        <v>0</v>
      </c>
    </row>
    <row r="179" spans="1:8" x14ac:dyDescent="0.2">
      <c r="A179" s="222"/>
      <c r="B179" s="697" t="s">
        <v>176</v>
      </c>
      <c r="C179" s="698"/>
      <c r="D179" s="94">
        <v>16</v>
      </c>
      <c r="E179" s="37">
        <v>5</v>
      </c>
      <c r="F179" s="37">
        <v>0</v>
      </c>
      <c r="G179" s="36"/>
      <c r="H179" s="38">
        <v>0</v>
      </c>
    </row>
    <row r="180" spans="1:8" x14ac:dyDescent="0.2">
      <c r="A180" s="222"/>
      <c r="B180" s="697" t="s">
        <v>177</v>
      </c>
      <c r="C180" s="698"/>
      <c r="D180" s="94">
        <v>9</v>
      </c>
      <c r="E180" s="37">
        <v>2</v>
      </c>
      <c r="F180" s="37">
        <v>0</v>
      </c>
      <c r="G180" s="36"/>
      <c r="H180" s="38">
        <v>0</v>
      </c>
    </row>
    <row r="181" spans="1:8" x14ac:dyDescent="0.2">
      <c r="A181" s="39"/>
      <c r="B181" s="697" t="s">
        <v>178</v>
      </c>
      <c r="C181" s="698"/>
      <c r="D181" s="37">
        <v>4</v>
      </c>
      <c r="E181" s="37">
        <v>8</v>
      </c>
      <c r="F181" s="37">
        <v>0</v>
      </c>
      <c r="G181" s="36"/>
      <c r="H181" s="38">
        <v>0</v>
      </c>
    </row>
    <row r="182" spans="1:8" x14ac:dyDescent="0.2">
      <c r="A182" s="39"/>
      <c r="B182" s="697" t="s">
        <v>179</v>
      </c>
      <c r="C182" s="698"/>
      <c r="D182" s="37">
        <v>1</v>
      </c>
      <c r="E182" s="37">
        <v>0</v>
      </c>
      <c r="F182" s="37">
        <v>0</v>
      </c>
      <c r="G182" s="36"/>
      <c r="H182" s="38">
        <v>0</v>
      </c>
    </row>
    <row r="183" spans="1:8" x14ac:dyDescent="0.2">
      <c r="A183" s="39"/>
      <c r="B183" s="697" t="s">
        <v>225</v>
      </c>
      <c r="C183" s="698"/>
      <c r="D183" s="37">
        <v>2</v>
      </c>
      <c r="E183" s="37">
        <v>0</v>
      </c>
      <c r="F183" s="37">
        <v>0</v>
      </c>
      <c r="G183" s="36"/>
      <c r="H183" s="38">
        <v>0</v>
      </c>
    </row>
    <row r="184" spans="1:8" x14ac:dyDescent="0.2">
      <c r="A184" s="39"/>
      <c r="B184" s="697" t="s">
        <v>393</v>
      </c>
      <c r="C184" s="698"/>
      <c r="D184" s="37">
        <v>867</v>
      </c>
      <c r="E184" s="37">
        <v>412</v>
      </c>
      <c r="F184" s="37">
        <v>0</v>
      </c>
      <c r="G184" s="36"/>
      <c r="H184" s="38">
        <v>0</v>
      </c>
    </row>
    <row r="185" spans="1:8" x14ac:dyDescent="0.2">
      <c r="A185" s="222"/>
      <c r="B185" s="697" t="s">
        <v>180</v>
      </c>
      <c r="C185" s="698"/>
      <c r="D185" s="94">
        <v>2</v>
      </c>
      <c r="E185" s="37">
        <v>4</v>
      </c>
      <c r="F185" s="37">
        <v>0</v>
      </c>
      <c r="G185" s="36"/>
      <c r="H185" s="38">
        <v>0</v>
      </c>
    </row>
    <row r="186" spans="1:8" x14ac:dyDescent="0.2">
      <c r="A186" s="39"/>
      <c r="B186" s="697" t="s">
        <v>181</v>
      </c>
      <c r="C186" s="698"/>
      <c r="D186" s="37">
        <v>3</v>
      </c>
      <c r="E186" s="37">
        <v>0</v>
      </c>
      <c r="F186" s="37">
        <v>0</v>
      </c>
      <c r="G186" s="36"/>
      <c r="H186" s="38">
        <v>0</v>
      </c>
    </row>
    <row r="187" spans="1:8" x14ac:dyDescent="0.2">
      <c r="A187" s="39"/>
      <c r="B187" s="697" t="s">
        <v>182</v>
      </c>
      <c r="C187" s="698"/>
      <c r="D187" s="37">
        <v>6</v>
      </c>
      <c r="E187" s="37">
        <v>1</v>
      </c>
      <c r="F187" s="37">
        <v>0</v>
      </c>
      <c r="G187" s="36"/>
      <c r="H187" s="38">
        <v>0</v>
      </c>
    </row>
    <row r="188" spans="1:8" x14ac:dyDescent="0.2">
      <c r="A188" s="39"/>
      <c r="B188" s="697" t="s">
        <v>183</v>
      </c>
      <c r="C188" s="698"/>
      <c r="D188" s="37">
        <v>2</v>
      </c>
      <c r="E188" s="37">
        <v>0</v>
      </c>
      <c r="F188" s="37">
        <v>0</v>
      </c>
      <c r="G188" s="36"/>
      <c r="H188" s="38">
        <v>0</v>
      </c>
    </row>
    <row r="189" spans="1:8" x14ac:dyDescent="0.2">
      <c r="A189" s="39"/>
      <c r="B189" s="697" t="s">
        <v>226</v>
      </c>
      <c r="C189" s="698"/>
      <c r="D189" s="37">
        <v>4</v>
      </c>
      <c r="E189" s="37">
        <v>0</v>
      </c>
      <c r="F189" s="37">
        <v>0</v>
      </c>
      <c r="G189" s="36"/>
      <c r="H189" s="38">
        <v>0</v>
      </c>
    </row>
    <row r="190" spans="1:8" x14ac:dyDescent="0.2">
      <c r="A190" s="39"/>
      <c r="B190" s="697" t="s">
        <v>184</v>
      </c>
      <c r="C190" s="698"/>
      <c r="D190" s="37">
        <v>2</v>
      </c>
      <c r="E190" s="37">
        <v>2</v>
      </c>
      <c r="F190" s="37">
        <v>0</v>
      </c>
      <c r="G190" s="36"/>
      <c r="H190" s="38">
        <v>0</v>
      </c>
    </row>
    <row r="191" spans="1:8" x14ac:dyDescent="0.2">
      <c r="A191" s="39"/>
      <c r="B191" s="697" t="s">
        <v>185</v>
      </c>
      <c r="C191" s="698"/>
      <c r="D191" s="37">
        <v>1</v>
      </c>
      <c r="E191" s="37">
        <v>0</v>
      </c>
      <c r="F191" s="37">
        <v>0</v>
      </c>
      <c r="G191" s="36"/>
      <c r="H191" s="38">
        <v>0</v>
      </c>
    </row>
    <row r="192" spans="1:8" x14ac:dyDescent="0.2">
      <c r="A192" s="39"/>
      <c r="B192" s="697" t="s">
        <v>186</v>
      </c>
      <c r="C192" s="698"/>
      <c r="D192" s="37">
        <v>12</v>
      </c>
      <c r="E192" s="37">
        <v>1</v>
      </c>
      <c r="F192" s="37">
        <v>0</v>
      </c>
      <c r="G192" s="36"/>
      <c r="H192" s="38">
        <v>0</v>
      </c>
    </row>
    <row r="193" spans="1:10" x14ac:dyDescent="0.2">
      <c r="A193" s="222"/>
      <c r="B193" s="697" t="s">
        <v>187</v>
      </c>
      <c r="C193" s="698"/>
      <c r="D193" s="94">
        <v>4</v>
      </c>
      <c r="E193" s="37">
        <v>0</v>
      </c>
      <c r="F193" s="37">
        <v>0</v>
      </c>
      <c r="G193" s="36"/>
      <c r="H193" s="38">
        <v>0</v>
      </c>
    </row>
    <row r="194" spans="1:10" x14ac:dyDescent="0.2">
      <c r="A194" s="39"/>
      <c r="B194" s="697" t="s">
        <v>188</v>
      </c>
      <c r="C194" s="698"/>
      <c r="D194" s="37">
        <v>7</v>
      </c>
      <c r="E194" s="37">
        <v>4</v>
      </c>
      <c r="F194" s="37">
        <v>0</v>
      </c>
      <c r="G194" s="36"/>
      <c r="H194" s="38">
        <v>0</v>
      </c>
    </row>
    <row r="195" spans="1:10" x14ac:dyDescent="0.2">
      <c r="A195" s="39"/>
      <c r="B195" s="697" t="s">
        <v>189</v>
      </c>
      <c r="C195" s="698"/>
      <c r="D195" s="37">
        <v>5</v>
      </c>
      <c r="E195" s="37">
        <v>0</v>
      </c>
      <c r="F195" s="37">
        <v>0</v>
      </c>
      <c r="G195" s="36"/>
      <c r="H195" s="38">
        <v>0</v>
      </c>
    </row>
    <row r="196" spans="1:10" x14ac:dyDescent="0.2">
      <c r="A196" s="39"/>
      <c r="B196" s="697" t="s">
        <v>190</v>
      </c>
      <c r="C196" s="698"/>
      <c r="D196" s="37">
        <v>2</v>
      </c>
      <c r="E196" s="37">
        <v>0</v>
      </c>
      <c r="F196" s="37">
        <v>0</v>
      </c>
      <c r="G196" s="36"/>
      <c r="H196" s="38">
        <v>0</v>
      </c>
    </row>
    <row r="197" spans="1:10" x14ac:dyDescent="0.2">
      <c r="A197" s="222"/>
      <c r="B197" s="697" t="s">
        <v>191</v>
      </c>
      <c r="C197" s="698"/>
      <c r="D197" s="94">
        <v>5</v>
      </c>
      <c r="E197" s="37">
        <v>3</v>
      </c>
      <c r="F197" s="37">
        <v>0</v>
      </c>
      <c r="G197" s="36"/>
      <c r="H197" s="38">
        <v>0</v>
      </c>
    </row>
    <row r="198" spans="1:10" x14ac:dyDescent="0.2">
      <c r="A198" s="222"/>
      <c r="B198" s="697" t="s">
        <v>192</v>
      </c>
      <c r="C198" s="698"/>
      <c r="D198" s="94">
        <v>2</v>
      </c>
      <c r="E198" s="37">
        <v>0</v>
      </c>
      <c r="F198" s="37">
        <v>0</v>
      </c>
      <c r="G198" s="36"/>
      <c r="H198" s="38">
        <v>0</v>
      </c>
    </row>
    <row r="199" spans="1:10" x14ac:dyDescent="0.2">
      <c r="A199" s="39"/>
      <c r="B199" s="697" t="s">
        <v>193</v>
      </c>
      <c r="C199" s="698"/>
      <c r="D199" s="37">
        <v>1</v>
      </c>
      <c r="E199" s="37">
        <v>3</v>
      </c>
      <c r="F199" s="37">
        <v>0</v>
      </c>
      <c r="G199" s="36"/>
      <c r="H199" s="38">
        <v>0</v>
      </c>
    </row>
    <row r="200" spans="1:10" x14ac:dyDescent="0.2">
      <c r="A200" s="39"/>
      <c r="B200" s="697" t="s">
        <v>194</v>
      </c>
      <c r="C200" s="698"/>
      <c r="D200" s="37">
        <v>2</v>
      </c>
      <c r="E200" s="37">
        <v>2</v>
      </c>
      <c r="F200" s="37">
        <v>0</v>
      </c>
      <c r="G200" s="36"/>
      <c r="H200" s="38">
        <v>0</v>
      </c>
      <c r="J200" s="414" t="s">
        <v>378</v>
      </c>
    </row>
    <row r="201" spans="1:10" ht="38.25" customHeight="1" x14ac:dyDescent="0.2">
      <c r="A201" s="83" t="s">
        <v>392</v>
      </c>
      <c r="B201" s="83"/>
      <c r="C201" s="83"/>
      <c r="D201" s="83"/>
      <c r="E201" s="83"/>
      <c r="F201" s="83"/>
      <c r="G201" s="83"/>
      <c r="H201" s="83"/>
    </row>
    <row r="202" spans="1:10" x14ac:dyDescent="0.2">
      <c r="A202" s="679" t="s">
        <v>89</v>
      </c>
      <c r="B202" s="679"/>
      <c r="C202" s="679"/>
      <c r="D202" s="679"/>
      <c r="E202" s="679"/>
      <c r="F202" s="679"/>
      <c r="G202" s="679"/>
      <c r="H202" s="679"/>
    </row>
    <row r="203" spans="1:10" ht="89.25" x14ac:dyDescent="0.2">
      <c r="A203" s="31" t="s">
        <v>90</v>
      </c>
      <c r="B203" s="410" t="s">
        <v>91</v>
      </c>
      <c r="C203" s="408" t="s">
        <v>86</v>
      </c>
      <c r="D203" s="32" t="s">
        <v>88</v>
      </c>
      <c r="E203" s="33"/>
      <c r="F203" s="34"/>
      <c r="G203" s="694" t="s">
        <v>279</v>
      </c>
      <c r="H203" s="676" t="s">
        <v>364</v>
      </c>
    </row>
    <row r="204" spans="1:10" x14ac:dyDescent="0.2">
      <c r="A204" s="35"/>
      <c r="B204" s="411"/>
      <c r="C204" s="413"/>
      <c r="D204" s="676" t="s">
        <v>275</v>
      </c>
      <c r="E204" s="692" t="s">
        <v>39</v>
      </c>
      <c r="F204" s="676" t="s">
        <v>276</v>
      </c>
      <c r="G204" s="695"/>
      <c r="H204" s="677"/>
    </row>
    <row r="205" spans="1:10" x14ac:dyDescent="0.2">
      <c r="A205" s="50"/>
      <c r="B205" s="412"/>
      <c r="C205" s="409"/>
      <c r="D205" s="678"/>
      <c r="E205" s="693"/>
      <c r="F205" s="678"/>
      <c r="G205" s="696"/>
      <c r="H205" s="678"/>
    </row>
    <row r="206" spans="1:10" x14ac:dyDescent="0.2">
      <c r="A206" s="39"/>
      <c r="B206" s="697" t="s">
        <v>195</v>
      </c>
      <c r="C206" s="698"/>
      <c r="D206" s="37">
        <v>10</v>
      </c>
      <c r="E206" s="37">
        <v>5</v>
      </c>
      <c r="F206" s="37">
        <v>0</v>
      </c>
      <c r="G206" s="36"/>
      <c r="H206" s="38">
        <v>0</v>
      </c>
    </row>
    <row r="207" spans="1:10" x14ac:dyDescent="0.2">
      <c r="A207" s="39"/>
      <c r="B207" s="697" t="s">
        <v>196</v>
      </c>
      <c r="C207" s="698"/>
      <c r="D207" s="37">
        <v>4</v>
      </c>
      <c r="E207" s="37">
        <v>0</v>
      </c>
      <c r="F207" s="37">
        <v>0</v>
      </c>
      <c r="G207" s="36"/>
      <c r="H207" s="38">
        <v>0</v>
      </c>
    </row>
    <row r="208" spans="1:10" x14ac:dyDescent="0.2">
      <c r="A208" s="39"/>
      <c r="B208" s="697" t="s">
        <v>197</v>
      </c>
      <c r="C208" s="698"/>
      <c r="D208" s="37">
        <v>4</v>
      </c>
      <c r="E208" s="37">
        <v>3</v>
      </c>
      <c r="F208" s="37">
        <v>0</v>
      </c>
      <c r="G208" s="36"/>
      <c r="H208" s="38">
        <v>0</v>
      </c>
    </row>
    <row r="209" spans="1:8" x14ac:dyDescent="0.2">
      <c r="A209" s="39"/>
      <c r="B209" s="697" t="s">
        <v>198</v>
      </c>
      <c r="C209" s="698"/>
      <c r="D209" s="37">
        <v>13</v>
      </c>
      <c r="E209" s="37">
        <v>3</v>
      </c>
      <c r="F209" s="37">
        <v>0</v>
      </c>
      <c r="G209" s="36"/>
      <c r="H209" s="38">
        <v>0</v>
      </c>
    </row>
    <row r="210" spans="1:8" x14ac:dyDescent="0.2">
      <c r="A210" s="39"/>
      <c r="B210" s="697" t="s">
        <v>50</v>
      </c>
      <c r="C210" s="698"/>
      <c r="D210" s="37">
        <v>580</v>
      </c>
      <c r="E210" s="37">
        <v>308</v>
      </c>
      <c r="F210" s="37">
        <v>0</v>
      </c>
      <c r="G210" s="36"/>
      <c r="H210" s="38">
        <v>0</v>
      </c>
    </row>
    <row r="211" spans="1:8" x14ac:dyDescent="0.2">
      <c r="A211" s="39"/>
      <c r="B211" s="697" t="s">
        <v>227</v>
      </c>
      <c r="C211" s="698"/>
      <c r="D211" s="37">
        <v>1</v>
      </c>
      <c r="E211" s="37">
        <v>0</v>
      </c>
      <c r="F211" s="37">
        <v>0</v>
      </c>
      <c r="G211" s="36"/>
      <c r="H211" s="38">
        <v>0</v>
      </c>
    </row>
    <row r="212" spans="1:8" x14ac:dyDescent="0.2">
      <c r="A212" s="39"/>
      <c r="B212" s="697" t="s">
        <v>200</v>
      </c>
      <c r="C212" s="698"/>
      <c r="D212" s="37">
        <v>1</v>
      </c>
      <c r="E212" s="37">
        <v>0</v>
      </c>
      <c r="F212" s="37">
        <v>0</v>
      </c>
      <c r="G212" s="36"/>
      <c r="H212" s="38">
        <v>0</v>
      </c>
    </row>
    <row r="213" spans="1:8" x14ac:dyDescent="0.2">
      <c r="A213" s="39"/>
      <c r="B213" s="697" t="s">
        <v>201</v>
      </c>
      <c r="C213" s="698"/>
      <c r="D213" s="37">
        <v>5</v>
      </c>
      <c r="E213" s="37">
        <v>1</v>
      </c>
      <c r="F213" s="37">
        <v>0</v>
      </c>
      <c r="G213" s="36"/>
      <c r="H213" s="38">
        <v>0</v>
      </c>
    </row>
    <row r="214" spans="1:8" x14ac:dyDescent="0.2">
      <c r="A214" s="39"/>
      <c r="B214" s="697" t="s">
        <v>202</v>
      </c>
      <c r="C214" s="698"/>
      <c r="D214" s="37">
        <v>4</v>
      </c>
      <c r="E214" s="37">
        <v>0</v>
      </c>
      <c r="F214" s="37">
        <v>0</v>
      </c>
      <c r="G214" s="36"/>
      <c r="H214" s="38">
        <v>0</v>
      </c>
    </row>
    <row r="215" spans="1:8" x14ac:dyDescent="0.2">
      <c r="A215" s="222"/>
      <c r="B215" s="697" t="s">
        <v>385</v>
      </c>
      <c r="C215" s="698"/>
      <c r="D215" s="94">
        <v>1</v>
      </c>
      <c r="E215" s="37">
        <v>0</v>
      </c>
      <c r="F215" s="37">
        <v>0</v>
      </c>
      <c r="G215" s="36"/>
      <c r="H215" s="38">
        <v>0</v>
      </c>
    </row>
    <row r="216" spans="1:8" x14ac:dyDescent="0.2">
      <c r="A216" s="39"/>
      <c r="B216" s="697" t="s">
        <v>203</v>
      </c>
      <c r="C216" s="698"/>
      <c r="D216" s="37">
        <v>5</v>
      </c>
      <c r="E216" s="37">
        <v>2</v>
      </c>
      <c r="F216" s="37">
        <v>0</v>
      </c>
      <c r="G216" s="36"/>
      <c r="H216" s="38">
        <v>0</v>
      </c>
    </row>
    <row r="217" spans="1:8" x14ac:dyDescent="0.2">
      <c r="A217" s="39"/>
      <c r="B217" s="697" t="s">
        <v>228</v>
      </c>
      <c r="C217" s="698"/>
      <c r="D217" s="37">
        <v>1</v>
      </c>
      <c r="E217" s="37">
        <v>0</v>
      </c>
      <c r="F217" s="37">
        <v>0</v>
      </c>
      <c r="G217" s="36"/>
      <c r="H217" s="38">
        <v>0</v>
      </c>
    </row>
    <row r="218" spans="1:8" x14ac:dyDescent="0.2">
      <c r="A218" s="39"/>
      <c r="B218" s="697" t="s">
        <v>51</v>
      </c>
      <c r="C218" s="698"/>
      <c r="D218" s="37">
        <v>336</v>
      </c>
      <c r="E218" s="37">
        <v>82</v>
      </c>
      <c r="F218" s="37">
        <v>0</v>
      </c>
      <c r="G218" s="36"/>
      <c r="H218" s="38">
        <v>0</v>
      </c>
    </row>
    <row r="219" spans="1:8" x14ac:dyDescent="0.2">
      <c r="A219" s="39"/>
      <c r="B219" s="697" t="s">
        <v>52</v>
      </c>
      <c r="C219" s="698"/>
      <c r="D219" s="37">
        <v>478</v>
      </c>
      <c r="E219" s="37">
        <v>320</v>
      </c>
      <c r="F219" s="37">
        <v>0</v>
      </c>
      <c r="G219" s="36"/>
      <c r="H219" s="38">
        <v>0</v>
      </c>
    </row>
    <row r="220" spans="1:8" x14ac:dyDescent="0.2">
      <c r="A220" s="39"/>
      <c r="B220" s="697" t="s">
        <v>204</v>
      </c>
      <c r="C220" s="698"/>
      <c r="D220" s="37">
        <v>109</v>
      </c>
      <c r="E220" s="37">
        <v>31</v>
      </c>
      <c r="F220" s="37">
        <v>0</v>
      </c>
      <c r="G220" s="36"/>
      <c r="H220" s="38">
        <v>0</v>
      </c>
    </row>
    <row r="221" spans="1:8" x14ac:dyDescent="0.2">
      <c r="A221" s="39"/>
      <c r="B221" s="697" t="s">
        <v>205</v>
      </c>
      <c r="C221" s="698"/>
      <c r="D221" s="37">
        <v>8</v>
      </c>
      <c r="E221" s="37">
        <v>6</v>
      </c>
      <c r="F221" s="37">
        <v>0</v>
      </c>
      <c r="G221" s="36"/>
      <c r="H221" s="38">
        <v>0</v>
      </c>
    </row>
    <row r="222" spans="1:8" x14ac:dyDescent="0.2">
      <c r="A222" s="39"/>
      <c r="B222" s="697" t="s">
        <v>206</v>
      </c>
      <c r="C222" s="698"/>
      <c r="D222" s="37">
        <v>7</v>
      </c>
      <c r="E222" s="37">
        <v>5</v>
      </c>
      <c r="F222" s="37">
        <v>0</v>
      </c>
      <c r="G222" s="36"/>
      <c r="H222" s="38">
        <v>0</v>
      </c>
    </row>
    <row r="223" spans="1:8" x14ac:dyDescent="0.2">
      <c r="A223" s="222"/>
      <c r="B223" s="697" t="s">
        <v>207</v>
      </c>
      <c r="C223" s="698"/>
      <c r="D223" s="94">
        <v>10</v>
      </c>
      <c r="E223" s="37">
        <v>2</v>
      </c>
      <c r="F223" s="37">
        <v>0</v>
      </c>
      <c r="G223" s="36"/>
      <c r="H223" s="38">
        <v>0</v>
      </c>
    </row>
    <row r="224" spans="1:8" x14ac:dyDescent="0.2">
      <c r="A224" s="39"/>
      <c r="B224" s="697" t="s">
        <v>208</v>
      </c>
      <c r="C224" s="698"/>
      <c r="D224" s="37">
        <v>1</v>
      </c>
      <c r="E224" s="37">
        <v>0</v>
      </c>
      <c r="F224" s="37">
        <v>0</v>
      </c>
      <c r="G224" s="36"/>
      <c r="H224" s="38">
        <v>0</v>
      </c>
    </row>
    <row r="225" spans="1:9" x14ac:dyDescent="0.2">
      <c r="A225" s="39"/>
      <c r="B225" s="697" t="s">
        <v>83</v>
      </c>
      <c r="C225" s="698"/>
      <c r="D225" s="37">
        <v>306</v>
      </c>
      <c r="E225" s="37">
        <v>125</v>
      </c>
      <c r="F225" s="37">
        <v>0</v>
      </c>
      <c r="G225" s="36"/>
      <c r="H225" s="38">
        <v>0</v>
      </c>
    </row>
    <row r="226" spans="1:9" x14ac:dyDescent="0.2">
      <c r="A226" s="39"/>
      <c r="B226" s="697" t="s">
        <v>209</v>
      </c>
      <c r="C226" s="698"/>
      <c r="D226" s="37">
        <v>8</v>
      </c>
      <c r="E226" s="37">
        <v>0</v>
      </c>
      <c r="F226" s="37">
        <v>0</v>
      </c>
      <c r="G226" s="36"/>
      <c r="H226" s="38">
        <v>0</v>
      </c>
    </row>
    <row r="227" spans="1:9" x14ac:dyDescent="0.2">
      <c r="A227" s="39"/>
      <c r="B227" s="697" t="s">
        <v>210</v>
      </c>
      <c r="C227" s="698"/>
      <c r="D227" s="37">
        <v>2</v>
      </c>
      <c r="E227" s="37">
        <v>2</v>
      </c>
      <c r="F227" s="37">
        <v>0</v>
      </c>
      <c r="G227" s="36"/>
      <c r="H227" s="38">
        <v>0</v>
      </c>
    </row>
    <row r="228" spans="1:9" x14ac:dyDescent="0.2">
      <c r="A228" s="222"/>
      <c r="B228" s="697" t="s">
        <v>211</v>
      </c>
      <c r="C228" s="698"/>
      <c r="D228" s="94">
        <v>19</v>
      </c>
      <c r="E228" s="37">
        <v>17</v>
      </c>
      <c r="F228" s="37">
        <v>0</v>
      </c>
      <c r="G228" s="36"/>
      <c r="H228" s="38">
        <v>0</v>
      </c>
    </row>
    <row r="229" spans="1:9" x14ac:dyDescent="0.2">
      <c r="A229" s="138"/>
      <c r="B229" s="697" t="s">
        <v>170</v>
      </c>
      <c r="C229" s="698"/>
      <c r="D229" s="138">
        <v>0</v>
      </c>
      <c r="E229" s="138">
        <v>1</v>
      </c>
      <c r="F229" s="138">
        <v>0</v>
      </c>
      <c r="G229" s="138"/>
      <c r="H229" s="138">
        <v>0</v>
      </c>
    </row>
    <row r="230" spans="1:9" x14ac:dyDescent="0.2">
      <c r="A230" s="138"/>
      <c r="B230" s="697" t="s">
        <v>199</v>
      </c>
      <c r="C230" s="698"/>
      <c r="D230" s="138">
        <v>0</v>
      </c>
      <c r="E230" s="138">
        <v>6</v>
      </c>
      <c r="F230" s="138">
        <v>0</v>
      </c>
      <c r="G230" s="138"/>
      <c r="H230" s="138">
        <v>0</v>
      </c>
    </row>
    <row r="231" spans="1:9" x14ac:dyDescent="0.2">
      <c r="A231" s="101"/>
      <c r="B231" s="401"/>
      <c r="C231" s="401"/>
      <c r="D231" s="101"/>
      <c r="E231" s="101"/>
      <c r="F231" s="101"/>
      <c r="G231" s="101"/>
      <c r="H231" s="101"/>
    </row>
    <row r="232" spans="1:9" x14ac:dyDescent="0.2">
      <c r="A232" s="666" t="s">
        <v>361</v>
      </c>
      <c r="B232" s="666"/>
      <c r="C232" s="666"/>
      <c r="D232" s="666"/>
      <c r="E232" s="666"/>
      <c r="F232" s="666"/>
      <c r="G232" s="666"/>
      <c r="H232" s="666"/>
      <c r="I232" s="666"/>
    </row>
    <row r="233" spans="1:9" ht="29.25" customHeight="1" x14ac:dyDescent="0.2">
      <c r="A233" s="667" t="s">
        <v>362</v>
      </c>
      <c r="B233" s="667"/>
      <c r="C233" s="667"/>
      <c r="D233" s="667"/>
      <c r="E233" s="667"/>
      <c r="F233" s="667"/>
      <c r="G233" s="667"/>
      <c r="H233" s="667"/>
      <c r="I233" s="667"/>
    </row>
    <row r="234" spans="1:9" ht="15" customHeight="1" x14ac:dyDescent="0.2">
      <c r="A234" s="668" t="s">
        <v>394</v>
      </c>
      <c r="B234" s="668"/>
      <c r="C234" s="668"/>
      <c r="D234" s="668"/>
      <c r="E234" s="668"/>
      <c r="F234" s="668"/>
      <c r="G234" s="668"/>
      <c r="H234" s="668"/>
      <c r="I234" s="668"/>
    </row>
    <row r="235" spans="1:9" x14ac:dyDescent="0.2">
      <c r="A235" s="668" t="s">
        <v>360</v>
      </c>
      <c r="B235" s="668"/>
      <c r="C235" s="668"/>
      <c r="D235" s="668"/>
      <c r="E235" s="668"/>
      <c r="F235" s="668"/>
      <c r="G235" s="668"/>
      <c r="H235" s="668"/>
      <c r="I235" s="668"/>
    </row>
    <row r="236" spans="1:9" x14ac:dyDescent="0.2">
      <c r="A236" s="17" t="s">
        <v>212</v>
      </c>
    </row>
  </sheetData>
  <mergeCells count="199">
    <mergeCell ref="B229:C229"/>
    <mergeCell ref="B230:C230"/>
    <mergeCell ref="B224:C224"/>
    <mergeCell ref="B225:C225"/>
    <mergeCell ref="B226:C226"/>
    <mergeCell ref="B227:C227"/>
    <mergeCell ref="B228:C228"/>
    <mergeCell ref="B219:C219"/>
    <mergeCell ref="B220:C220"/>
    <mergeCell ref="B221:C221"/>
    <mergeCell ref="B222:C222"/>
    <mergeCell ref="B223:C223"/>
    <mergeCell ref="B214:C214"/>
    <mergeCell ref="B215:C215"/>
    <mergeCell ref="B216:C216"/>
    <mergeCell ref="B217:C217"/>
    <mergeCell ref="B218:C218"/>
    <mergeCell ref="B209:C209"/>
    <mergeCell ref="B210:C210"/>
    <mergeCell ref="B211:C211"/>
    <mergeCell ref="B212:C212"/>
    <mergeCell ref="B213:C213"/>
    <mergeCell ref="B199:C199"/>
    <mergeCell ref="B200:C200"/>
    <mergeCell ref="B206:C206"/>
    <mergeCell ref="B207:C207"/>
    <mergeCell ref="B208:C208"/>
    <mergeCell ref="B194:C194"/>
    <mergeCell ref="B195:C195"/>
    <mergeCell ref="B196:C196"/>
    <mergeCell ref="B197:C197"/>
    <mergeCell ref="B198:C198"/>
    <mergeCell ref="A202:H202"/>
    <mergeCell ref="G203:G205"/>
    <mergeCell ref="H203:H205"/>
    <mergeCell ref="D204:D205"/>
    <mergeCell ref="E204:E205"/>
    <mergeCell ref="F204:F205"/>
    <mergeCell ref="B189:C189"/>
    <mergeCell ref="B190:C190"/>
    <mergeCell ref="B191:C191"/>
    <mergeCell ref="B192:C192"/>
    <mergeCell ref="B193:C193"/>
    <mergeCell ref="B184:C184"/>
    <mergeCell ref="B185:C185"/>
    <mergeCell ref="B186:C186"/>
    <mergeCell ref="B187:C187"/>
    <mergeCell ref="B188:C188"/>
    <mergeCell ref="B179:C179"/>
    <mergeCell ref="B180:C180"/>
    <mergeCell ref="B181:C181"/>
    <mergeCell ref="B182:C182"/>
    <mergeCell ref="B183:C183"/>
    <mergeCell ref="B174:C174"/>
    <mergeCell ref="B175:C175"/>
    <mergeCell ref="B176:C176"/>
    <mergeCell ref="B177:C177"/>
    <mergeCell ref="B178:C178"/>
    <mergeCell ref="B169:C169"/>
    <mergeCell ref="B170:C170"/>
    <mergeCell ref="B171:C171"/>
    <mergeCell ref="B172:C172"/>
    <mergeCell ref="B173:C173"/>
    <mergeCell ref="B164:C164"/>
    <mergeCell ref="B165:C165"/>
    <mergeCell ref="B166:C166"/>
    <mergeCell ref="B167:C167"/>
    <mergeCell ref="B168:C168"/>
    <mergeCell ref="B159:C159"/>
    <mergeCell ref="B160:C160"/>
    <mergeCell ref="B161:C161"/>
    <mergeCell ref="B162:C162"/>
    <mergeCell ref="B163:C163"/>
    <mergeCell ref="B154:C154"/>
    <mergeCell ref="B155:C155"/>
    <mergeCell ref="B156:C156"/>
    <mergeCell ref="B157:C157"/>
    <mergeCell ref="B158:C158"/>
    <mergeCell ref="B149:C149"/>
    <mergeCell ref="B150:C150"/>
    <mergeCell ref="B151:C151"/>
    <mergeCell ref="B152:C152"/>
    <mergeCell ref="B153:C153"/>
    <mergeCell ref="B144:C144"/>
    <mergeCell ref="B145:C145"/>
    <mergeCell ref="B146:C146"/>
    <mergeCell ref="B147:C147"/>
    <mergeCell ref="B148:C148"/>
    <mergeCell ref="B139:C139"/>
    <mergeCell ref="B140:C140"/>
    <mergeCell ref="B141:C141"/>
    <mergeCell ref="B142:C142"/>
    <mergeCell ref="B143:C143"/>
    <mergeCell ref="B129:C129"/>
    <mergeCell ref="B130:C130"/>
    <mergeCell ref="B136:C136"/>
    <mergeCell ref="B137:C137"/>
    <mergeCell ref="B138:C138"/>
    <mergeCell ref="A132:H132"/>
    <mergeCell ref="G133:G135"/>
    <mergeCell ref="H133:H135"/>
    <mergeCell ref="D134:D135"/>
    <mergeCell ref="E134:E135"/>
    <mergeCell ref="F134:F135"/>
    <mergeCell ref="B124:C124"/>
    <mergeCell ref="B125:C125"/>
    <mergeCell ref="B126:C126"/>
    <mergeCell ref="B127:C127"/>
    <mergeCell ref="B128:C128"/>
    <mergeCell ref="B119:C119"/>
    <mergeCell ref="B120:C120"/>
    <mergeCell ref="B121:C121"/>
    <mergeCell ref="B122:C122"/>
    <mergeCell ref="B123:C123"/>
    <mergeCell ref="B114:C114"/>
    <mergeCell ref="B115:C115"/>
    <mergeCell ref="B116:C116"/>
    <mergeCell ref="B117:C117"/>
    <mergeCell ref="B118:C118"/>
    <mergeCell ref="B109:C109"/>
    <mergeCell ref="B110:C110"/>
    <mergeCell ref="B111:C111"/>
    <mergeCell ref="B112:C112"/>
    <mergeCell ref="B113:C113"/>
    <mergeCell ref="B104:C104"/>
    <mergeCell ref="B105:C105"/>
    <mergeCell ref="B106:C106"/>
    <mergeCell ref="B107:C107"/>
    <mergeCell ref="B108:C108"/>
    <mergeCell ref="B99:C99"/>
    <mergeCell ref="B100:C100"/>
    <mergeCell ref="B101:C101"/>
    <mergeCell ref="B102:C102"/>
    <mergeCell ref="B103:C103"/>
    <mergeCell ref="B94:C94"/>
    <mergeCell ref="B95:C95"/>
    <mergeCell ref="B96:C96"/>
    <mergeCell ref="B97:C97"/>
    <mergeCell ref="B98:C98"/>
    <mergeCell ref="B89:C89"/>
    <mergeCell ref="B90:C90"/>
    <mergeCell ref="B91:C91"/>
    <mergeCell ref="B92:C92"/>
    <mergeCell ref="B93:C93"/>
    <mergeCell ref="B84:C84"/>
    <mergeCell ref="B85:C85"/>
    <mergeCell ref="B86:C86"/>
    <mergeCell ref="B87:C87"/>
    <mergeCell ref="B88:C88"/>
    <mergeCell ref="B79:C79"/>
    <mergeCell ref="B80:C80"/>
    <mergeCell ref="B81:C81"/>
    <mergeCell ref="B82:C82"/>
    <mergeCell ref="B83:C83"/>
    <mergeCell ref="B74:C74"/>
    <mergeCell ref="B75:C75"/>
    <mergeCell ref="B76:C76"/>
    <mergeCell ref="B77:C77"/>
    <mergeCell ref="B78:C78"/>
    <mergeCell ref="B69:C69"/>
    <mergeCell ref="B70:C70"/>
    <mergeCell ref="B71:C71"/>
    <mergeCell ref="B72:C72"/>
    <mergeCell ref="B73:C73"/>
    <mergeCell ref="F61:F62"/>
    <mergeCell ref="G60:G62"/>
    <mergeCell ref="B64:C64"/>
    <mergeCell ref="B65:C65"/>
    <mergeCell ref="B66:C66"/>
    <mergeCell ref="B67:C67"/>
    <mergeCell ref="B68:C68"/>
    <mergeCell ref="H20:K20"/>
    <mergeCell ref="D49:D51"/>
    <mergeCell ref="E49:G49"/>
    <mergeCell ref="B42:G42"/>
    <mergeCell ref="A232:I232"/>
    <mergeCell ref="A233:I233"/>
    <mergeCell ref="A234:I234"/>
    <mergeCell ref="A235:I235"/>
    <mergeCell ref="A1:K1"/>
    <mergeCell ref="A2:K2"/>
    <mergeCell ref="A3:K3"/>
    <mergeCell ref="A4:K8"/>
    <mergeCell ref="B20:G20"/>
    <mergeCell ref="A10:E10"/>
    <mergeCell ref="A11:E11"/>
    <mergeCell ref="H60:H62"/>
    <mergeCell ref="A59:H59"/>
    <mergeCell ref="A47:H47"/>
    <mergeCell ref="A48:H48"/>
    <mergeCell ref="A49:A51"/>
    <mergeCell ref="B49:B51"/>
    <mergeCell ref="C49:C51"/>
    <mergeCell ref="E50:E51"/>
    <mergeCell ref="F50:F51"/>
    <mergeCell ref="G50:G51"/>
    <mergeCell ref="H50:H51"/>
    <mergeCell ref="D61:D62"/>
    <mergeCell ref="E61:E62"/>
  </mergeCells>
  <hyperlinks>
    <hyperlink ref="L1" location="Contents!A1" display="Back to Contents"/>
  </hyperlinks>
  <pageMargins left="0.25" right="0.25" top="0.75" bottom="0.75" header="0.3" footer="0.3"/>
  <pageSetup scale="66" fitToHeight="0" orientation="portrait"/>
  <rowBreaks count="1" manualBreakCount="1">
    <brk id="57" max="10" man="1"/>
  </rowBreak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South Texas</dc:title>
  <dc:subject>Regional Data</dc:subject>
  <dc:creator>Strategic Planning and Funding</dc:creator>
  <cp:keywords>regions, south texas</cp:keywords>
  <cp:lastModifiedBy>Martinez, Luis (Luis-Pablo)</cp:lastModifiedBy>
  <dcterms:created xsi:type="dcterms:W3CDTF">2006-09-16T00:00:00Z</dcterms:created>
  <dcterms:modified xsi:type="dcterms:W3CDTF">2019-06-17T13:49:17Z</dcterms:modified>
</cp:coreProperties>
</file>