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3.xml" ContentType="application/vnd.openxmlformats-officedocument.themeOverrid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APP\PA\Perform\DATAFILE\Web_Backup\web_development\salsa\thed\Reports\Perfomance\regions\2019\"/>
    </mc:Choice>
  </mc:AlternateContent>
  <bookViews>
    <workbookView xWindow="0" yWindow="0" windowWidth="28800" windowHeight="11835" tabRatio="891"/>
  </bookViews>
  <sheets>
    <sheet name="Contents" sheetId="1" r:id="rId1"/>
    <sheet name="Map" sheetId="10" r:id="rId2"/>
    <sheet name="Occ. Growth" sheetId="7" r:id="rId3"/>
    <sheet name="Pop. Proj." sheetId="4" r:id="rId4"/>
    <sheet name="Attainment" sheetId="22" r:id="rId5"/>
    <sheet name="Comp by Inst Reg-counts" sheetId="17" r:id="rId6"/>
    <sheet name="Comp by Inst Reg-percent" sheetId="16" r:id="rId7"/>
    <sheet name="6-Year Grad Rates" sheetId="27" r:id="rId8"/>
    <sheet name="HS to Coll. " sheetId="12" r:id="rId9"/>
    <sheet name="HS to Coll - College Readiness" sheetId="19" r:id="rId10"/>
    <sheet name="Enrollment-Region of Residence" sheetId="3" r:id="rId11"/>
    <sheet name="Enrollment at Inst in Region" sheetId="21" r:id="rId12"/>
    <sheet name="Enrollment In&amp;Out" sheetId="9" r:id="rId13"/>
  </sheets>
  <externalReferences>
    <externalReference r:id="rId14"/>
    <externalReference r:id="rId15"/>
    <externalReference r:id="rId16"/>
  </externalReferences>
  <definedNames>
    <definedName name="_TYPE_">#REF!</definedName>
    <definedName name="AsDeg5">#REF!</definedName>
    <definedName name="Associate_Degree1">#REF!</definedName>
    <definedName name="Associate_Degree9">#REF!</definedName>
    <definedName name="AssociateDegree1">#REF!</definedName>
    <definedName name="AssociateDegree2">#REF!</definedName>
    <definedName name="AssociateDegree3">#REF!</definedName>
    <definedName name="AssociateDegree4">#REF!</definedName>
    <definedName name="AssociateDegree9">#REF!</definedName>
    <definedName name="Bac5_">#REF!</definedName>
    <definedName name="Bachelor_s__or_Higher1">#REF!</definedName>
    <definedName name="Bachelor_s_or_Higher2">#REF!</definedName>
    <definedName name="Bachelor_s_or_Higher3">#REF!</definedName>
    <definedName name="Bachelor_s_or_Higher4">#REF!</definedName>
    <definedName name="Bachelor_s_or_Higher9">#REF!</definedName>
    <definedName name="Bachelor_sorHigher2">#REF!</definedName>
    <definedName name="BachelorsorHigher1">#REF!</definedName>
    <definedName name="black" localSheetId="7">#REF!</definedName>
    <definedName name="black">#REF!</definedName>
    <definedName name="black10">#REF!</definedName>
    <definedName name="black6">#REF!</definedName>
    <definedName name="black7">#REF!</definedName>
    <definedName name="black8">#REF!</definedName>
    <definedName name="black9">#REF!</definedName>
    <definedName name="Both_2">#REF!</definedName>
    <definedName name="Both4">#REF!</definedName>
    <definedName name="Both5">#REF!</definedName>
    <definedName name="BothBachelor_sorHigher___Associate_____2">#REF!</definedName>
    <definedName name="BothBachelor_sorHigher___Associate_____3">#REF!</definedName>
    <definedName name="BothBachelorsorHigher___Associate_____1">#REF!</definedName>
    <definedName name="Cert5">#REF!</definedName>
    <definedName name="Certicate1">#REF!</definedName>
    <definedName name="Certicate2">#REF!</definedName>
    <definedName name="Certicate3">#REF!</definedName>
    <definedName name="Certicate4">#REF!</definedName>
    <definedName name="Certicate9">#REF!</definedName>
    <definedName name="Certificate1">#REF!</definedName>
    <definedName name="Completion_by_Region_of_Fice_FY" localSheetId="7">#REF!</definedName>
    <definedName name="Completion_by_Region_of_Fice_FY">#REF!</definedName>
    <definedName name="Completion_Pell_By_Level_Region" localSheetId="7">#REF!</definedName>
    <definedName name="Completion_Pell_By_Level_Region">#REF!</definedName>
    <definedName name="DEGREESBYFICE">#REF!</definedName>
    <definedName name="Earned_Both_Bachelor_s_or_Higher___Associate_____9">#REF!</definedName>
    <definedName name="Earned_Both_Bachelors_or_Higher___Associate____1">#REF!</definedName>
    <definedName name="ENROLLINREGION">#REF!</definedName>
    <definedName name="EnrollInRegion_Private_xls">#REF!</definedName>
    <definedName name="female" localSheetId="7">#REF!</definedName>
    <definedName name="female">#REF!</definedName>
    <definedName name="female10">#REF!</definedName>
    <definedName name="female6">#REF!</definedName>
    <definedName name="female7">#REF!</definedName>
    <definedName name="female8">#REF!</definedName>
    <definedName name="female9">#REF!</definedName>
    <definedName name="h">#REF!</definedName>
    <definedName name="hispanic">#REF!</definedName>
    <definedName name="hispanic10">#REF!</definedName>
    <definedName name="hispanic6">#REF!</definedName>
    <definedName name="hispanic7">#REF!</definedName>
    <definedName name="hispanic8">#REF!</definedName>
    <definedName name="hispanic9">#REF!</definedName>
    <definedName name="iname">#REF!</definedName>
    <definedName name="InstiName">#REF!</definedName>
    <definedName name="InstiName7">#REF!</definedName>
    <definedName name="instlegalname">#REF!</definedName>
    <definedName name="instname">#REF!</definedName>
    <definedName name="instname_enroll_In">#REF!</definedName>
    <definedName name="instname_pvt">#REF!</definedName>
    <definedName name="instname1">#REF!</definedName>
    <definedName name="instname10">#REF!</definedName>
    <definedName name="instname2">#REF!</definedName>
    <definedName name="instname6">#REF!</definedName>
    <definedName name="instname7">#REF!</definedName>
    <definedName name="instname8">#REF!</definedName>
    <definedName name="instname9">#REF!</definedName>
    <definedName name="instregion">#REF!</definedName>
    <definedName name="instregion_pvt_cen">#REF!</definedName>
    <definedName name="instregion_pvt_wtx">#REF!</definedName>
    <definedName name="instregion7">'Enrollment In&amp;Out'!$J$12:$J$20</definedName>
    <definedName name="l">#REF!</definedName>
    <definedName name="male" localSheetId="7">#REF!</definedName>
    <definedName name="male">#REF!</definedName>
    <definedName name="male10">#REF!</definedName>
    <definedName name="male6">#REF!</definedName>
    <definedName name="male7">#REF!</definedName>
    <definedName name="male8">#REF!</definedName>
    <definedName name="male9">#REF!</definedName>
    <definedName name="other">#REF!</definedName>
    <definedName name="other10">#REF!</definedName>
    <definedName name="other6">#REF!</definedName>
    <definedName name="other7">#REF!</definedName>
    <definedName name="other8">#REF!</definedName>
    <definedName name="other9">#REF!</definedName>
    <definedName name="PellTotal">#REF!</definedName>
    <definedName name="PellTotal6">#REF!</definedName>
    <definedName name="_xlnm.Print_Area" localSheetId="4">Attainment!$A$1:$G$53</definedName>
    <definedName name="_xlnm.Print_Area" localSheetId="5">'Comp by Inst Reg-counts'!$A$1:$K$84</definedName>
    <definedName name="_xlnm.Print_Area" localSheetId="6">'Comp by Inst Reg-percent'!$A$1:$K$78</definedName>
    <definedName name="_xlnm.Print_Area" localSheetId="0">Contents!$A$1:$H$31</definedName>
    <definedName name="_xlnm.Print_Area" localSheetId="11">'Enrollment at Inst in Region'!$A$1:$M$45</definedName>
    <definedName name="_xlnm.Print_Area" localSheetId="12">'Enrollment In&amp;Out'!$A$1:$G$64</definedName>
    <definedName name="_xlnm.Print_Area" localSheetId="10">'Enrollment-Region of Residence'!$A$1:$M$35</definedName>
    <definedName name="_xlnm.Print_Area" localSheetId="9">'HS to Coll - College Readiness'!$A$1:$I$74</definedName>
    <definedName name="_xlnm.Print_Area" localSheetId="8">'HS to Coll. '!$A$1:$K$237</definedName>
    <definedName name="_xlnm.Print_Area" localSheetId="1">Map!$A$1:$H$44</definedName>
    <definedName name="_xlnm.Print_Area" localSheetId="2">'Occ. Growth'!$A$1:$G$26</definedName>
    <definedName name="_xlnm.Print_Area" localSheetId="3">'Pop. Proj.'!$A$1:$K$47</definedName>
    <definedName name="School1">#REF!</definedName>
    <definedName name="School2">#REF!</definedName>
    <definedName name="School3">#REF!</definedName>
    <definedName name="School4">#REF!</definedName>
    <definedName name="School5">#REF!</definedName>
    <definedName name="School9">'[1]Reg College summary'!$B$1161:$B$1268</definedName>
    <definedName name="total" localSheetId="7">#REF!</definedName>
    <definedName name="total">#REF!</definedName>
    <definedName name="total_enroll_In">#REF!</definedName>
    <definedName name="total_pvt">#REF!</definedName>
    <definedName name="total_pvt_cen">#REF!</definedName>
    <definedName name="total_pvt_wtx">#REF!</definedName>
    <definedName name="total10">#REF!</definedName>
    <definedName name="total6">#REF!</definedName>
    <definedName name="total7">'Enrollment In&amp;Out'!$M$12:$M$20</definedName>
    <definedName name="total8">#REF!</definedName>
    <definedName name="total9">#REF!</definedName>
    <definedName name="totalx">#REF!</definedName>
    <definedName name="white">#REF!</definedName>
    <definedName name="white10">#REF!</definedName>
    <definedName name="white6">#REF!</definedName>
    <definedName name="white7">#REF!</definedName>
    <definedName name="white8">#REF!</definedName>
    <definedName name="white9">#REF!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37" i="9" l="1"/>
  <c r="C43" i="21" l="1"/>
  <c r="D43" i="21"/>
  <c r="D42" i="21"/>
  <c r="C42" i="21"/>
  <c r="D41" i="21"/>
  <c r="C41" i="21"/>
  <c r="D40" i="21"/>
  <c r="C40" i="21"/>
  <c r="D39" i="21"/>
  <c r="C39" i="21"/>
  <c r="D38" i="21"/>
  <c r="C38" i="21"/>
  <c r="C37" i="21"/>
  <c r="D37" i="21"/>
  <c r="D36" i="21"/>
  <c r="C36" i="21"/>
  <c r="D77" i="17" l="1"/>
  <c r="J70" i="17" l="1"/>
  <c r="D79" i="17" s="1"/>
  <c r="J45" i="17"/>
  <c r="J58" i="17" s="1"/>
  <c r="J57" i="17" l="1"/>
  <c r="G32" i="17"/>
  <c r="C32" i="17" l="1"/>
  <c r="H32" i="17"/>
  <c r="D32" i="17"/>
  <c r="F32" i="17"/>
  <c r="E32" i="17"/>
  <c r="B32" i="17"/>
  <c r="K44" i="4"/>
  <c r="H44" i="4" s="1"/>
  <c r="K43" i="4"/>
  <c r="J43" i="4" s="1"/>
  <c r="K42" i="4"/>
  <c r="J42" i="4" s="1"/>
  <c r="K41" i="4"/>
  <c r="J41" i="4" s="1"/>
  <c r="K39" i="4"/>
  <c r="J39" i="4" s="1"/>
  <c r="K38" i="4"/>
  <c r="H38" i="4" s="1"/>
  <c r="K37" i="4"/>
  <c r="H37" i="4" s="1"/>
  <c r="K36" i="4"/>
  <c r="H36" i="4" s="1"/>
  <c r="K34" i="4"/>
  <c r="H34" i="4" s="1"/>
  <c r="K33" i="4"/>
  <c r="J33" i="4" s="1"/>
  <c r="K32" i="4"/>
  <c r="J32" i="4" s="1"/>
  <c r="K31" i="4"/>
  <c r="J31" i="4" s="1"/>
  <c r="D39" i="4" l="1"/>
  <c r="H39" i="4"/>
  <c r="H31" i="4"/>
  <c r="H41" i="4"/>
  <c r="D33" i="4"/>
  <c r="D31" i="4"/>
  <c r="H32" i="4"/>
  <c r="D41" i="4"/>
  <c r="H42" i="4"/>
  <c r="D43" i="4"/>
  <c r="D32" i="4"/>
  <c r="H33" i="4"/>
  <c r="D42" i="4"/>
  <c r="H43" i="4"/>
  <c r="F34" i="4"/>
  <c r="J34" i="4"/>
  <c r="F44" i="4"/>
  <c r="J44" i="4"/>
  <c r="F36" i="4"/>
  <c r="J36" i="4"/>
  <c r="F37" i="4"/>
  <c r="J37" i="4"/>
  <c r="F38" i="4"/>
  <c r="J38" i="4"/>
  <c r="D34" i="4"/>
  <c r="F39" i="4"/>
  <c r="D44" i="4"/>
  <c r="F31" i="4"/>
  <c r="D36" i="4"/>
  <c r="F41" i="4"/>
  <c r="F32" i="4"/>
  <c r="D37" i="4"/>
  <c r="F42" i="4"/>
  <c r="F33" i="4"/>
  <c r="D38" i="4"/>
  <c r="F43" i="4"/>
  <c r="M54" i="17"/>
  <c r="N54" i="17"/>
  <c r="L54" i="17"/>
  <c r="M45" i="17"/>
  <c r="N45" i="17"/>
  <c r="L45" i="17"/>
  <c r="M32" i="17" l="1"/>
  <c r="N40" i="17"/>
  <c r="M40" i="17"/>
  <c r="L40" i="17"/>
  <c r="L32" i="17"/>
  <c r="N32" i="17"/>
  <c r="B58" i="16"/>
  <c r="E58" i="16" s="1"/>
  <c r="B59" i="16"/>
  <c r="J59" i="16" s="1"/>
  <c r="B60" i="16"/>
  <c r="G60" i="16" s="1"/>
  <c r="B57" i="16"/>
  <c r="F57" i="16" s="1"/>
  <c r="E78" i="17"/>
  <c r="E77" i="17"/>
  <c r="C70" i="17"/>
  <c r="D70" i="17"/>
  <c r="E70" i="17"/>
  <c r="F70" i="17"/>
  <c r="G70" i="17"/>
  <c r="H70" i="17"/>
  <c r="B70" i="17"/>
  <c r="L58" i="17" l="1"/>
  <c r="L57" i="17"/>
  <c r="N57" i="17"/>
  <c r="N58" i="17"/>
  <c r="M57" i="17"/>
  <c r="M58" i="17"/>
  <c r="C59" i="16"/>
  <c r="F60" i="16"/>
  <c r="G59" i="16"/>
  <c r="H58" i="16"/>
  <c r="D58" i="16"/>
  <c r="E57" i="16"/>
  <c r="J58" i="16"/>
  <c r="C58" i="16"/>
  <c r="E60" i="16"/>
  <c r="F59" i="16"/>
  <c r="G58" i="16"/>
  <c r="H57" i="16"/>
  <c r="D57" i="16"/>
  <c r="C57" i="16"/>
  <c r="H60" i="16"/>
  <c r="D60" i="16"/>
  <c r="E59" i="16"/>
  <c r="F58" i="16"/>
  <c r="G57" i="16"/>
  <c r="J57" i="16"/>
  <c r="C60" i="16"/>
  <c r="H59" i="16"/>
  <c r="D59" i="16"/>
  <c r="B42" i="16" l="1"/>
  <c r="B41" i="16"/>
  <c r="B40" i="16"/>
  <c r="B43" i="16"/>
  <c r="B39" i="16"/>
  <c r="B38" i="16"/>
  <c r="B33" i="16"/>
  <c r="B28" i="16"/>
  <c r="B27" i="16"/>
  <c r="E27" i="16" s="1"/>
  <c r="B26" i="16"/>
  <c r="B25" i="16"/>
  <c r="B17" i="16"/>
  <c r="J17" i="16" s="1"/>
  <c r="B16" i="16"/>
  <c r="J16" i="16" s="1"/>
  <c r="B19" i="16"/>
  <c r="H19" i="16" s="1"/>
  <c r="B15" i="16"/>
  <c r="B18" i="16"/>
  <c r="J18" i="16" s="1"/>
  <c r="B14" i="16"/>
  <c r="C14" i="16" s="1"/>
  <c r="B13" i="16"/>
  <c r="J13" i="16" s="1"/>
  <c r="E54" i="17"/>
  <c r="F54" i="17"/>
  <c r="H54" i="17"/>
  <c r="D54" i="17"/>
  <c r="G54" i="17"/>
  <c r="C54" i="17"/>
  <c r="B54" i="17"/>
  <c r="F45" i="17"/>
  <c r="E45" i="17"/>
  <c r="H45" i="17"/>
  <c r="D45" i="17"/>
  <c r="G45" i="17"/>
  <c r="C45" i="17"/>
  <c r="B45" i="17"/>
  <c r="F40" i="17"/>
  <c r="E40" i="17"/>
  <c r="H40" i="17"/>
  <c r="D40" i="17"/>
  <c r="G40" i="17"/>
  <c r="C40" i="17"/>
  <c r="B40" i="17"/>
  <c r="B45" i="16" l="1"/>
  <c r="F14" i="16"/>
  <c r="G16" i="16"/>
  <c r="E18" i="16"/>
  <c r="H17" i="16"/>
  <c r="B35" i="16"/>
  <c r="F35" i="16" s="1"/>
  <c r="J33" i="16"/>
  <c r="D14" i="16"/>
  <c r="H16" i="16"/>
  <c r="H14" i="16"/>
  <c r="C28" i="16"/>
  <c r="J28" i="16"/>
  <c r="F25" i="16"/>
  <c r="J25" i="16"/>
  <c r="H27" i="16"/>
  <c r="C26" i="16"/>
  <c r="J26" i="16"/>
  <c r="C27" i="16"/>
  <c r="J27" i="16"/>
  <c r="H26" i="16"/>
  <c r="D25" i="16"/>
  <c r="E26" i="16"/>
  <c r="H25" i="16"/>
  <c r="F28" i="16"/>
  <c r="G28" i="16"/>
  <c r="F27" i="16"/>
  <c r="G25" i="16"/>
  <c r="G27" i="16"/>
  <c r="F26" i="16"/>
  <c r="E25" i="16"/>
  <c r="D28" i="16"/>
  <c r="E28" i="16"/>
  <c r="D27" i="16"/>
  <c r="G26" i="16"/>
  <c r="D26" i="16"/>
  <c r="H28" i="16"/>
  <c r="F18" i="16"/>
  <c r="E17" i="16"/>
  <c r="C17" i="16"/>
  <c r="H18" i="16"/>
  <c r="G17" i="16"/>
  <c r="F17" i="16"/>
  <c r="G19" i="16"/>
  <c r="B30" i="16"/>
  <c r="C25" i="16"/>
  <c r="C18" i="16"/>
  <c r="E14" i="16"/>
  <c r="D16" i="16"/>
  <c r="F16" i="16"/>
  <c r="D19" i="16"/>
  <c r="E16" i="16"/>
  <c r="C19" i="16"/>
  <c r="D18" i="16"/>
  <c r="D17" i="16"/>
  <c r="C16" i="16"/>
  <c r="G18" i="16"/>
  <c r="F15" i="16"/>
  <c r="J15" i="16"/>
  <c r="E19" i="16"/>
  <c r="J19" i="16"/>
  <c r="G14" i="16"/>
  <c r="J14" i="16"/>
  <c r="E15" i="16"/>
  <c r="F19" i="16"/>
  <c r="G15" i="16"/>
  <c r="D15" i="16"/>
  <c r="F13" i="16"/>
  <c r="B21" i="16"/>
  <c r="H15" i="16"/>
  <c r="C15" i="16"/>
  <c r="D13" i="16"/>
  <c r="H13" i="16"/>
  <c r="C13" i="16"/>
  <c r="E13" i="16"/>
  <c r="G13" i="16"/>
  <c r="E58" i="17"/>
  <c r="G58" i="17"/>
  <c r="F58" i="17"/>
  <c r="C58" i="17"/>
  <c r="H57" i="17"/>
  <c r="H58" i="17"/>
  <c r="D57" i="17"/>
  <c r="D58" i="17"/>
  <c r="B57" i="17"/>
  <c r="B58" i="17"/>
  <c r="C57" i="17"/>
  <c r="E57" i="17"/>
  <c r="G57" i="17"/>
  <c r="F57" i="17"/>
  <c r="C79" i="17" l="1"/>
  <c r="E79" i="17" s="1"/>
  <c r="B14" i="17"/>
  <c r="F30" i="16"/>
  <c r="B48" i="16"/>
  <c r="J48" i="16" s="1"/>
  <c r="B49" i="16"/>
  <c r="F45" i="16"/>
  <c r="J45" i="16"/>
  <c r="C45" i="16"/>
  <c r="D45" i="16"/>
  <c r="H45" i="16"/>
  <c r="G45" i="16"/>
  <c r="E45" i="16"/>
  <c r="E35" i="16"/>
  <c r="D35" i="16"/>
  <c r="J35" i="16"/>
  <c r="G35" i="16"/>
  <c r="H35" i="16"/>
  <c r="C35" i="16"/>
  <c r="D30" i="16"/>
  <c r="J30" i="16"/>
  <c r="E30" i="16"/>
  <c r="C30" i="16"/>
  <c r="H30" i="16"/>
  <c r="G30" i="16"/>
  <c r="C21" i="16"/>
  <c r="J21" i="16"/>
  <c r="F21" i="16"/>
  <c r="H21" i="16"/>
  <c r="G21" i="16"/>
  <c r="E21" i="16"/>
  <c r="D21" i="16"/>
  <c r="E49" i="16" l="1"/>
  <c r="J49" i="16"/>
  <c r="G48" i="16"/>
  <c r="F49" i="16"/>
  <c r="D49" i="16"/>
  <c r="G49" i="16"/>
  <c r="C49" i="16"/>
  <c r="H49" i="16"/>
  <c r="D48" i="16"/>
  <c r="F48" i="16"/>
  <c r="C48" i="16"/>
  <c r="E48" i="16"/>
  <c r="H48" i="16"/>
  <c r="C15" i="3" l="1"/>
  <c r="H15" i="3" s="1"/>
  <c r="I15" i="3" l="1"/>
  <c r="K15" i="3"/>
  <c r="J15" i="3"/>
  <c r="E22" i="9"/>
  <c r="B28" i="9"/>
  <c r="B44" i="9" s="1"/>
  <c r="D44" i="9" s="1"/>
  <c r="F44" i="9" s="1"/>
  <c r="F22" i="9"/>
  <c r="C46" i="9" s="1"/>
  <c r="B46" i="9"/>
  <c r="B21" i="9"/>
  <c r="B45" i="9" s="1"/>
  <c r="D45" i="9" s="1"/>
  <c r="E45" i="9" s="1"/>
  <c r="E44" i="9" l="1"/>
  <c r="B47" i="9"/>
  <c r="F45" i="9"/>
  <c r="B39" i="9"/>
  <c r="D46" i="9"/>
  <c r="E46" i="9" s="1"/>
  <c r="C47" i="9"/>
  <c r="H63" i="12"/>
  <c r="F63" i="12"/>
  <c r="D63" i="12"/>
  <c r="D47" i="9" l="1"/>
  <c r="E47" i="9" s="1"/>
  <c r="F46" i="9"/>
  <c r="G63" i="12"/>
  <c r="F47" i="9" l="1"/>
  <c r="E14" i="12" l="1"/>
  <c r="C14" i="3" l="1"/>
  <c r="C13" i="3"/>
  <c r="C12" i="3"/>
  <c r="H12" i="3" s="1"/>
  <c r="J14" i="3" l="1"/>
  <c r="H14" i="3"/>
  <c r="I14" i="3"/>
  <c r="K14" i="3"/>
  <c r="K12" i="3"/>
  <c r="J12" i="3"/>
  <c r="I12" i="3"/>
  <c r="J13" i="3"/>
  <c r="K13" i="3"/>
  <c r="H13" i="3"/>
  <c r="I13" i="3"/>
  <c r="G14" i="12" l="1"/>
  <c r="F14" i="12"/>
</calcChain>
</file>

<file path=xl/sharedStrings.xml><?xml version="1.0" encoding="utf-8"?>
<sst xmlns="http://schemas.openxmlformats.org/spreadsheetml/2006/main" count="811" uniqueCount="422">
  <si>
    <t>High Plains</t>
  </si>
  <si>
    <t>Male</t>
  </si>
  <si>
    <t>Female</t>
  </si>
  <si>
    <t>White</t>
  </si>
  <si>
    <t>African American</t>
  </si>
  <si>
    <t>Hispanic</t>
  </si>
  <si>
    <t>Year</t>
  </si>
  <si>
    <t>Region</t>
  </si>
  <si>
    <t>Gender</t>
  </si>
  <si>
    <t>Cohort Size</t>
  </si>
  <si>
    <t>6-year</t>
  </si>
  <si>
    <t>Statewide</t>
  </si>
  <si>
    <t>F</t>
  </si>
  <si>
    <t>M</t>
  </si>
  <si>
    <t>Description</t>
  </si>
  <si>
    <t>Total</t>
  </si>
  <si>
    <t>Other</t>
  </si>
  <si>
    <t>4-Yr</t>
  </si>
  <si>
    <t>2-Yr</t>
  </si>
  <si>
    <t>Public</t>
  </si>
  <si>
    <t>Two-Year Public Colleges</t>
  </si>
  <si>
    <t>Metroplex</t>
  </si>
  <si>
    <t>Northwest</t>
  </si>
  <si>
    <t>South Texas</t>
  </si>
  <si>
    <t>Gulf Coast</t>
  </si>
  <si>
    <t>Four-Year Public Institutions</t>
  </si>
  <si>
    <t>Southeast</t>
  </si>
  <si>
    <t>Upper East</t>
  </si>
  <si>
    <t>Upper Rio Grande</t>
  </si>
  <si>
    <t>Independent Institutions</t>
  </si>
  <si>
    <t>Source: THECB and Institutional Data</t>
  </si>
  <si>
    <t>Back to Contents</t>
  </si>
  <si>
    <t>Occupation Title</t>
  </si>
  <si>
    <t>High Growth in:</t>
  </si>
  <si>
    <t>Jobs</t>
  </si>
  <si>
    <t>Change (New Jobs)</t>
  </si>
  <si>
    <t>Percent Change</t>
  </si>
  <si>
    <t>Percent</t>
  </si>
  <si>
    <t>Registered Nurses</t>
  </si>
  <si>
    <t>Certificate</t>
  </si>
  <si>
    <t>Bachelor's</t>
  </si>
  <si>
    <t>Map</t>
  </si>
  <si>
    <t>P</t>
  </si>
  <si>
    <t>Source: Texas Workforce Commission</t>
  </si>
  <si>
    <t>ALAMO CCD NW VISTA COLLEGE</t>
  </si>
  <si>
    <t>COASTAL BEND COLLEGE</t>
  </si>
  <si>
    <t>SOUTHWEST TEXAS JUNIOR COLLEGE</t>
  </si>
  <si>
    <t>TEXAS A&amp;M UNIV-CORPUS CHRISTI</t>
  </si>
  <si>
    <t>TEXAS A&amp;M UNIV-KINGSVILLE</t>
  </si>
  <si>
    <t>U. OF TEXAS AT SAN ANTONIO</t>
  </si>
  <si>
    <t>SCHREINER UNIVERSITY</t>
  </si>
  <si>
    <t>ST. MARY'S UNIVERSITY</t>
  </si>
  <si>
    <t>TRINITY UNIVERSITY</t>
  </si>
  <si>
    <t>UNIV OF THE INCARNATE WORD</t>
  </si>
  <si>
    <t>College Enrollment Status</t>
  </si>
  <si>
    <t>1.Did not attend immediately</t>
  </si>
  <si>
    <t>2.Started at two-year</t>
  </si>
  <si>
    <t>3.Started at four-year</t>
  </si>
  <si>
    <t>Region Total</t>
  </si>
  <si>
    <t>Total, All Occupations</t>
  </si>
  <si>
    <t>4-Yr Insts</t>
  </si>
  <si>
    <t>2-Yr Insts</t>
  </si>
  <si>
    <t xml:space="preserve">Total </t>
  </si>
  <si>
    <t>Total In Region Enrollment</t>
  </si>
  <si>
    <t xml:space="preserve">THECB Region </t>
  </si>
  <si>
    <t>Enrolled In Region</t>
  </si>
  <si>
    <t>Enrolled Out of Region</t>
  </si>
  <si>
    <t>Central Texas</t>
  </si>
  <si>
    <t>High School Grads</t>
  </si>
  <si>
    <t>Enrolled Immediately</t>
  </si>
  <si>
    <t>Based on Highest Degree Earned</t>
  </si>
  <si>
    <t>Awards from 4-year and 2-year public and independent institutions</t>
  </si>
  <si>
    <t>THECB Region</t>
  </si>
  <si>
    <t>College Graduation Status and Highest Degree Granting Institution</t>
  </si>
  <si>
    <t>ABILENE CHRISTIAN UNIVERSITY</t>
  </si>
  <si>
    <t>AUSTIN COLLEGE</t>
  </si>
  <si>
    <t>BAYLOR UNIVERSITY</t>
  </si>
  <si>
    <t>CONCORDIA UNIVERSITY TEXAS</t>
  </si>
  <si>
    <t>DALLAS BAPTIST UNIVERSITY</t>
  </si>
  <si>
    <t>EAST TEXAS BAPTIST UNIVERSITY</t>
  </si>
  <si>
    <t>HARDIN-SIMMONS UNIVERSITY</t>
  </si>
  <si>
    <t>HOWARD PAYNE UNIVERSITY</t>
  </si>
  <si>
    <t>LAMAR UNIVERSITY</t>
  </si>
  <si>
    <t>LETOURNEAU UNIVERSITY</t>
  </si>
  <si>
    <t>MCMURRY UNIVERSITY</t>
  </si>
  <si>
    <t>MIDWESTERN STATE UNIVERSITY</t>
  </si>
  <si>
    <t>PARKER UNIVERSITY</t>
  </si>
  <si>
    <t>PRAIRIE VIEW A&amp;M UNIVERSITY</t>
  </si>
  <si>
    <t>RICE UNIVERSITY</t>
  </si>
  <si>
    <t>SAM HOUSTON STATE UNIVERSITY</t>
  </si>
  <si>
    <t>SOUTHERN METHODIST UNIVERSITY</t>
  </si>
  <si>
    <t>SOUTHWESTERN ASSEM OF GOD UNIV</t>
  </si>
  <si>
    <t>SOUTHWESTERN UNIVERSITY</t>
  </si>
  <si>
    <t>ST. EDWARD'S UNIVERSITY</t>
  </si>
  <si>
    <t>STEPHEN F. AUSTIN STATE UNIV</t>
  </si>
  <si>
    <t>SUL ROSS STATE UNIVERSITY</t>
  </si>
  <si>
    <t>TAMU SYSTEM HLTH SCI CTR</t>
  </si>
  <si>
    <t>TARLETON STATE UNIVERSITY</t>
  </si>
  <si>
    <t>TEXAS A&amp;M UNIV AT GALVESTON</t>
  </si>
  <si>
    <t>TEXAS A&amp;M UNIVERSITY</t>
  </si>
  <si>
    <t>TEXAS A&amp;M UNIVERSITY-COMMERCE</t>
  </si>
  <si>
    <t>TEXAS CHRISTIAN UNIVERSITY</t>
  </si>
  <si>
    <t>TEXAS STATE UNIVERSITY</t>
  </si>
  <si>
    <t>TEXAS TECH UNIV HLTH SCI CTR</t>
  </si>
  <si>
    <t>TEXAS TECH UNIVERSITY</t>
  </si>
  <si>
    <t>TEXAS WESLEYAN UNIVERSITY</t>
  </si>
  <si>
    <t>TEXAS WOMAN'S UNIVERSITY</t>
  </si>
  <si>
    <t>U. OF TEXAS AT ARLINGTON</t>
  </si>
  <si>
    <t>U. OF TEXAS AT AUSTIN</t>
  </si>
  <si>
    <t>U. OF TEXAS AT DALLAS</t>
  </si>
  <si>
    <t>U. OF TEXAS AT EL PASO</t>
  </si>
  <si>
    <t>U. OF TEXAS AT TYLER</t>
  </si>
  <si>
    <t>UNIV OF MARY HARDIN-BAYLOR</t>
  </si>
  <si>
    <t>UNIVERSITY OF DALLAS</t>
  </si>
  <si>
    <t>UNIVERSITY OF HOUSTON</t>
  </si>
  <si>
    <t>UNIVERSITY OF NORTH TEXAS</t>
  </si>
  <si>
    <t>WAYLAND BAPTIST UNIVERSITY</t>
  </si>
  <si>
    <t>WEST TEXAS A&amp;M UNIVERSITY</t>
  </si>
  <si>
    <t>ALAMO CCD SAN ANTONIO COLLEGE</t>
  </si>
  <si>
    <t>ANGELINA COLLEGE</t>
  </si>
  <si>
    <t>AUSTIN COMMUNITY COLLEGE</t>
  </si>
  <si>
    <t>BLINN COLLEGE</t>
  </si>
  <si>
    <t>CENTRAL TEXAS COLLEGE</t>
  </si>
  <si>
    <t>CLARENDON COLLEGE</t>
  </si>
  <si>
    <t>DCCCD CEDAR VALLEY COLLEGE</t>
  </si>
  <si>
    <t>DCCCD NORTH LAKE COLLEGE</t>
  </si>
  <si>
    <t>HILL COLLEGE</t>
  </si>
  <si>
    <t>HOUSTON COMMUNITY COLLEGE</t>
  </si>
  <si>
    <t>KILGORE COLLEGE</t>
  </si>
  <si>
    <t>MCLENNAN COMMUNITY COLLEGE</t>
  </si>
  <si>
    <t>NAVARRO COLLEGE</t>
  </si>
  <si>
    <t>NORTH CENTRAL TEXAS COLLEGE</t>
  </si>
  <si>
    <t>PARIS JUNIOR COLLEGE</t>
  </si>
  <si>
    <t>RANGER COLLEGE</t>
  </si>
  <si>
    <t>SOUTH PLAINS COLLEGE</t>
  </si>
  <si>
    <t>TARRANT CO NORTHEAST CAMPUS</t>
  </si>
  <si>
    <t>TARRANT CO TRINITY RIVR CAMPUS</t>
  </si>
  <si>
    <t>TEXAS STATE T. C. WACO</t>
  </si>
  <si>
    <t>TRINITY VALLEY COMM COLLEGE</t>
  </si>
  <si>
    <t>TYLER JUNIOR COLLEGE</t>
  </si>
  <si>
    <t>VERNON COLLEGE</t>
  </si>
  <si>
    <t>WESTERN TEXAS COLLEGE</t>
  </si>
  <si>
    <t>Source: TEA, THECB</t>
  </si>
  <si>
    <t>GRAYSON COLLEGE</t>
  </si>
  <si>
    <t>Enrollment</t>
  </si>
  <si>
    <t>Region 7</t>
  </si>
  <si>
    <t>Certificate or higher attainment</t>
  </si>
  <si>
    <t>Population age 25-34 (PUMS 1-year estimate, ACS)</t>
  </si>
  <si>
    <t>SOUTHWESTERN CHRISTIAN COLLEGE</t>
  </si>
  <si>
    <t>Others</t>
  </si>
  <si>
    <t>Leading occupations typically requiring an associate's degree or higher*</t>
  </si>
  <si>
    <t xml:space="preserve">White </t>
  </si>
  <si>
    <t xml:space="preserve">Male </t>
  </si>
  <si>
    <t>Public Health Related Institutions</t>
  </si>
  <si>
    <t>Public Two-Year Colleges</t>
  </si>
  <si>
    <t>Public Four-Year  Institutions</t>
  </si>
  <si>
    <t>Associates</t>
  </si>
  <si>
    <t>Master's</t>
  </si>
  <si>
    <t xml:space="preserve">Educational attainment (% cert or higher) </t>
  </si>
  <si>
    <t>Economically Disadvantaged</t>
  </si>
  <si>
    <t>Pell</t>
  </si>
  <si>
    <t>N/A</t>
  </si>
  <si>
    <t>Region of HE Institution</t>
  </si>
  <si>
    <t>Associate</t>
  </si>
  <si>
    <t>HS Graduates</t>
  </si>
  <si>
    <t>Independent</t>
  </si>
  <si>
    <t>Total Two-Year Public</t>
  </si>
  <si>
    <t>Total Four-Year Public</t>
  </si>
  <si>
    <t>Total Independent</t>
  </si>
  <si>
    <t>In Region</t>
  </si>
  <si>
    <t>Out of Region</t>
  </si>
  <si>
    <t>Number of HS Grads Enrolling in HE</t>
  </si>
  <si>
    <t>6-Year Grad Rates</t>
  </si>
  <si>
    <t>Age 0-17</t>
  </si>
  <si>
    <t>Age 18-24</t>
  </si>
  <si>
    <t>Age 25-34</t>
  </si>
  <si>
    <t>Other*</t>
  </si>
  <si>
    <t>Age</t>
  </si>
  <si>
    <t>Population age 25-34 ('2014' TSDC projections, 0.5 migration scenario)</t>
  </si>
  <si>
    <t>Certificate or higher attainment - 2015 regional estimates inflated to 2030 level</t>
  </si>
  <si>
    <t>*Economically Disadvantaged</t>
  </si>
  <si>
    <t>All Institutions (All Sectors) Total</t>
  </si>
  <si>
    <t>Public Institutions (all Sectors) Total</t>
  </si>
  <si>
    <t>Projections for 2020, 2025, 2030 to reach 60x30</t>
  </si>
  <si>
    <t>Associate Degree</t>
  </si>
  <si>
    <t>Bachelor's or Higher</t>
  </si>
  <si>
    <t>Bachelor's or Higher Degree</t>
  </si>
  <si>
    <t xml:space="preserve">Percentage Earned </t>
  </si>
  <si>
    <t>% Bachelor's or Higher</t>
  </si>
  <si>
    <t>Public 2-yr</t>
  </si>
  <si>
    <t>Public 4-yr</t>
  </si>
  <si>
    <t>% of Enrollment</t>
  </si>
  <si>
    <t>Source: American Community Survey, US Census Bureau and THECB.</t>
  </si>
  <si>
    <t>Source:  THECB</t>
  </si>
  <si>
    <t>Projections for 2020, 2025, 2030 to Reach 60x30 Targets</t>
  </si>
  <si>
    <t>Workbook Table of Contents</t>
  </si>
  <si>
    <t>Educated Population</t>
  </si>
  <si>
    <t>**Economically Disadvantaged</t>
  </si>
  <si>
    <t>Six-Year Graduation Rates - Percentage of First Time Undergraduate Students that Graduate within 6 Years</t>
  </si>
  <si>
    <t>Source: THECB</t>
  </si>
  <si>
    <t>All Areas</t>
  </si>
  <si>
    <t>Math</t>
  </si>
  <si>
    <t>Writing</t>
  </si>
  <si>
    <t>Reading</t>
  </si>
  <si>
    <t xml:space="preserve"> TSI Assessment Area</t>
  </si>
  <si>
    <t>High School Graduates Meeting Texas Success Initiative (TSI) Standards</t>
  </si>
  <si>
    <t>% Public Univ</t>
  </si>
  <si>
    <t>Trackable HS Grads</t>
  </si>
  <si>
    <t>Number</t>
  </si>
  <si>
    <t>% Independent</t>
  </si>
  <si>
    <t>Total Enrolled in Higher Ed</t>
  </si>
  <si>
    <t>Total High School Grads</t>
  </si>
  <si>
    <t>Total HS Graduates</t>
  </si>
  <si>
    <t>Current Estimates of Regional Population and Population Projections for 2020, 2025, 2030</t>
  </si>
  <si>
    <t>Current Estimates of 60x30 Educated Population and Projections for 2020, 2025, 2030</t>
  </si>
  <si>
    <t>High School to College - Increase the Percentage of Texas High School Graduates Enrolling in Higher Education</t>
  </si>
  <si>
    <t>Regional Map of Institutions of Higher Education</t>
  </si>
  <si>
    <t>Completion by Institution - #</t>
  </si>
  <si>
    <t>Completion by Institution - %</t>
  </si>
  <si>
    <t>HS to College - College Readiness</t>
  </si>
  <si>
    <t>#</t>
  </si>
  <si>
    <t xml:space="preserve">% </t>
  </si>
  <si>
    <r>
      <t xml:space="preserve">* Projections of future benchmarks outlined in </t>
    </r>
    <r>
      <rPr>
        <b/>
        <sz val="10"/>
        <color rgb="FF005F84"/>
        <rFont val="Tahoma"/>
        <family val="2"/>
      </rPr>
      <t>blue</t>
    </r>
  </si>
  <si>
    <t xml:space="preserve">Statewide Hispanic </t>
  </si>
  <si>
    <t>Statewide African American</t>
  </si>
  <si>
    <t>Statewide Economically Disadvantaged</t>
  </si>
  <si>
    <t>Statewide Male</t>
  </si>
  <si>
    <t>Ten-year graduation rates can be found in topic workbooks in regional portal (http://www.txhighereddata.org/reports/performance/regions/)</t>
  </si>
  <si>
    <t xml:space="preserve">* Four-year graduation rates are reported in THECB's Accountability system (http://www.txhigheredaccountability.org/acctpublic/). </t>
  </si>
  <si>
    <t xml:space="preserve">* Other includes Asian, Native American and all other race/ethnicities reported </t>
  </si>
  <si>
    <t>**Economically Disadvantaged students only include students completing a certificate, associate, or bachelor's degree.</t>
  </si>
  <si>
    <t>* Economically Disadvantaged students only include students completing a certificate, associate, or bachelor's degree.</t>
  </si>
  <si>
    <t>HS to College - 60x30TX Target</t>
  </si>
  <si>
    <t xml:space="preserve">Six-Year Graduation Rates </t>
  </si>
  <si>
    <t>College Readiness - Increase the Percentage of Texas Higher Education Students Ready for College</t>
  </si>
  <si>
    <t>Certificate or higher attainment - 2015 regional estimates inflated to 2020 level</t>
  </si>
  <si>
    <t>Certificate or higher attainment  - 2015 regional estimates inflated to 2025 level</t>
  </si>
  <si>
    <t>Statewide - Total Completions</t>
  </si>
  <si>
    <t xml:space="preserve">For additional years of data, see the Higher Education Accountability System: http://www.txhigheredaccountability.org/acctpublic/ </t>
  </si>
  <si>
    <t>Race/ Ethnicity</t>
  </si>
  <si>
    <t>Enroll in Public 2-year</t>
  </si>
  <si>
    <t>Enroll in Public Univ</t>
  </si>
  <si>
    <t>Enroll in Independent</t>
  </si>
  <si>
    <t>% Total Enrolled in Higher Ed</t>
  </si>
  <si>
    <t>*Note: Assessment instrument and policies changed in 2015.</t>
  </si>
  <si>
    <t>Sector</t>
  </si>
  <si>
    <t>Number of Completions at Each Institution in Region</t>
  </si>
  <si>
    <t>Percentage of Completions by Race/Ethnicity and Gender at Each Institution in Region</t>
  </si>
  <si>
    <t>Enrollment in Institutions In Region and at Institutions Out of Region</t>
  </si>
  <si>
    <r>
      <rPr>
        <b/>
        <i/>
        <sz val="10"/>
        <color theme="1"/>
        <rFont val="Tahoma"/>
        <family val="2"/>
      </rPr>
      <t>Number</t>
    </r>
    <r>
      <rPr>
        <b/>
        <sz val="10"/>
        <color theme="1"/>
        <rFont val="Tahoma"/>
        <family val="2"/>
      </rPr>
      <t xml:space="preserve"> of Higher Education Completions at Each Institution In Region.</t>
    </r>
  </si>
  <si>
    <t>Regional Completion Targets*</t>
  </si>
  <si>
    <t>Region of Higher Education Institution (Institutions Located In Region)</t>
  </si>
  <si>
    <t xml:space="preserve">Students Attending High Schools In Region and Students Completing </t>
  </si>
  <si>
    <t>at Institutions of Higher Education In Region</t>
  </si>
  <si>
    <t>Students Completing Higher Education in Region</t>
  </si>
  <si>
    <r>
      <rPr>
        <b/>
        <i/>
        <sz val="10"/>
        <color theme="1"/>
        <rFont val="Tahoma"/>
        <family val="2"/>
      </rPr>
      <t>Percentage</t>
    </r>
    <r>
      <rPr>
        <b/>
        <sz val="10"/>
        <color theme="1"/>
        <rFont val="Tahoma"/>
        <family val="2"/>
      </rPr>
      <t xml:space="preserve"> of Completions by Race/Ethnicity and Gender at Each Institution In Region.</t>
    </r>
  </si>
  <si>
    <t>Percentage of HS Grads Enrolled in Higher Education</t>
  </si>
  <si>
    <t>Enrollment in Institutions of Higher Education</t>
  </si>
  <si>
    <t>Enrollment in Institutions of Higher Education In Region</t>
  </si>
  <si>
    <t>Region - Total Completions</t>
  </si>
  <si>
    <t>This workbook provides data relevant to the goals and targets of 60x30TX for your region, as well as data on population, educational attainment, enrollment in higher education, higher education outcomes and labor market information.</t>
  </si>
  <si>
    <t xml:space="preserve">Statewide </t>
  </si>
  <si>
    <t>TARRANT CO SOUTHEAST CAMPUS</t>
  </si>
  <si>
    <t>West</t>
  </si>
  <si>
    <t>Students from Region's High Schools</t>
  </si>
  <si>
    <t>HS Grads in HE*</t>
  </si>
  <si>
    <t>HS Grads**</t>
  </si>
  <si>
    <t>% Public     2- yr</t>
  </si>
  <si>
    <t>UNIVERSITY OF ST THOMAS</t>
  </si>
  <si>
    <t>UT MEDICAL BRANCH GALVESTON</t>
  </si>
  <si>
    <t>TEMPLE COLLEGE</t>
  </si>
  <si>
    <t>HOUSTON BAPTIST UNIVERSITY</t>
  </si>
  <si>
    <t>HUSTON-TILLOTSON UNIVERSITY</t>
  </si>
  <si>
    <t>JARVIS CHRISTIAN COLLEGE</t>
  </si>
  <si>
    <t>TEXAS COLLEGE</t>
  </si>
  <si>
    <t>TEXAS SOUTHERN UNIVERSITY</t>
  </si>
  <si>
    <t>U. OF HOUSTON-CLEAR LAKE</t>
  </si>
  <si>
    <t>U. OF HOUSTON-DOWNTOWN</t>
  </si>
  <si>
    <t>WILEY COLLEGE</t>
  </si>
  <si>
    <t>ALVIN COMMUNITY COLLEGE</t>
  </si>
  <si>
    <t>DEL MAR COLLEGE</t>
  </si>
  <si>
    <t>JACKSONVILLE COLLEGE</t>
  </si>
  <si>
    <t>LEE COLLEGE</t>
  </si>
  <si>
    <t>LON MORRIS COLLEGE</t>
  </si>
  <si>
    <t>LONE STAR COLLEGE - CY-FAIR</t>
  </si>
  <si>
    <t>LONE STAR COLLEGE - KINGWOOD</t>
  </si>
  <si>
    <t>LONE STAR COLLEGE - N. HARRIS</t>
  </si>
  <si>
    <t>NORTHEAST TEXAS COMM COLLEGE</t>
  </si>
  <si>
    <t>PANOLA COLLEGE</t>
  </si>
  <si>
    <t>SAN JACINTO COLLEGE S CAMPUS</t>
  </si>
  <si>
    <t>VICTORIA COLLEGE</t>
  </si>
  <si>
    <t>* Public high school students who graduate in the school year prior to entering public or independent higher education in the fall semester</t>
  </si>
  <si>
    <t>**** Associates degree could be earned at any institution.</t>
  </si>
  <si>
    <t xml:space="preserve">Earned Both Bachelor's or Higher &amp; Associate****  </t>
  </si>
  <si>
    <t>Who Earned a Degree or Certificate Within Six Years of HS Graduation **</t>
  </si>
  <si>
    <t>LAMAR STATE COLL-PORT ARTHUR</t>
  </si>
  <si>
    <t>TEXAS LUTHERAN UNIVERSITY</t>
  </si>
  <si>
    <t>U. OF HOUSTON-VICTORIA</t>
  </si>
  <si>
    <t>UT HEALTH SCI CENTER-HOUSTON</t>
  </si>
  <si>
    <t>DCCCD MOUNTAIN VIEW COLLEGE</t>
  </si>
  <si>
    <t>GALVESTON COLLEGE</t>
  </si>
  <si>
    <t>LONE STAR COLLEGE - MONTGOMERY</t>
  </si>
  <si>
    <t>MIDLAND COLLEGE</t>
  </si>
  <si>
    <t>SAN JACINTO COLLEGE CEN CAMPUS</t>
  </si>
  <si>
    <t>SAN JACINTO COLLEGE N CAMPUS</t>
  </si>
  <si>
    <t>TEXAS STATE T. C. HARLINGEN</t>
  </si>
  <si>
    <t>ALAMO CCD ST. PHILIPS COLLEGE</t>
  </si>
  <si>
    <t>COLLEGE OF THE MAINLAND COMMUN</t>
  </si>
  <si>
    <t>WHARTON COUNTY JUNIOR COLLEGE</t>
  </si>
  <si>
    <t>BRAZOSPORT COLLEGE</t>
  </si>
  <si>
    <t>LONE STAR COLLEGE - TOMBALL</t>
  </si>
  <si>
    <t>UT M.D. ANDERSON CANCER CENTER</t>
  </si>
  <si>
    <t>ANGELO STATE UNIVERSITY</t>
  </si>
  <si>
    <t>LUBBOCK CHRISTIAN UNIVERSITY</t>
  </si>
  <si>
    <t>OUR LADY OF THE LAKE UNIV/SA</t>
  </si>
  <si>
    <t>SOUTHWESTERN ADVENTIST UNIV</t>
  </si>
  <si>
    <t>TEXAS A&amp;M INTERNATIONAL UNIV</t>
  </si>
  <si>
    <t>TEXAS A&amp;M UNIV-CENTRAL TEXAS</t>
  </si>
  <si>
    <t>TEXAS A&amp;M UNIV-SAN ANTONIO</t>
  </si>
  <si>
    <t>TEXAS A&amp;M UNIVERSITY-TEXARKANA</t>
  </si>
  <si>
    <t>U. OF TEXAS-RIO GRANDE VALLEY</t>
  </si>
  <si>
    <t>UT HEALTH SCIENCE CTR/SA</t>
  </si>
  <si>
    <t>ALAMO CCD PALO ALTO COLLEGE</t>
  </si>
  <si>
    <t>AMARILLO COLLEGE</t>
  </si>
  <si>
    <t>CISCO COLLEGE</t>
  </si>
  <si>
    <t>COLLIN CO COMM COLL DISTRICT</t>
  </si>
  <si>
    <t>DCCCD BROOKHAVEN COLLEGE</t>
  </si>
  <si>
    <t>DCCCD EASTFIELD COLLEGE</t>
  </si>
  <si>
    <t>DCCCD EL CENTRO COLLEGE</t>
  </si>
  <si>
    <t>DCCCD RICHLAND COLLEGE</t>
  </si>
  <si>
    <t>EL PASO COMMUNITY COLLEGE DIST</t>
  </si>
  <si>
    <t>FRANK PHILLIPS COLLEGE</t>
  </si>
  <si>
    <t>HOWARD COLLEGE</t>
  </si>
  <si>
    <t>ODESSA COLLEGE</t>
  </si>
  <si>
    <t>SOUTH TEXAS COLLEGE</t>
  </si>
  <si>
    <t>TARRANT CO NORTHWEST CAMPUS</t>
  </si>
  <si>
    <t>TARRANT CO SOUTH CAMPUS</t>
  </si>
  <si>
    <t>TEXAS SOUTHMOST COLLEGE</t>
  </si>
  <si>
    <t>TEXAS STATE T. C. WEST TEXAS</t>
  </si>
  <si>
    <t>WEATHERFORD COLLEGE</t>
  </si>
  <si>
    <t>Nurse Practitioners</t>
  </si>
  <si>
    <t>Diagnostic Medical Sonographers</t>
  </si>
  <si>
    <t>TX TECH HSC-EL PASO</t>
  </si>
  <si>
    <t>Enrollment in Central Texas Institutions and at Institutions Out of Region</t>
  </si>
  <si>
    <t>Central Texas To:</t>
  </si>
  <si>
    <t>Operations Research Analysts</t>
  </si>
  <si>
    <t>Central Texas Totals</t>
  </si>
  <si>
    <t>Content</t>
  </si>
  <si>
    <t>Population Projections</t>
  </si>
  <si>
    <t>Enrollment at Institutions in Region</t>
  </si>
  <si>
    <t>Enrollment In and Out</t>
  </si>
  <si>
    <t>Occupation Growth</t>
  </si>
  <si>
    <t>Enrollment - Region of Residence</t>
  </si>
  <si>
    <t>This page provides a map of all the public and independent institutions of higher education in your region. Geographic location is important to consider in terms of access to higher education. The map may be especially useful in your planning around the high school to higher education direct enrollment target.</t>
  </si>
  <si>
    <t>This page presents the most recent estimates of the proportion of residents, ages 25-34, who have earned any higher education credential. We refer to this proportion as the "60x30 educated population".  Projections of the educated population in 2020, 2025 and 2030 are based on current attainment levels in each region and projected changes in regional population.</t>
  </si>
  <si>
    <t>This page presents the percentage of first-time undergraduates (FTUG) enrolled full-time at public universities that complete a bachelor's degree or enrolled at community and technical colleges (CTCs)  that complete a certificate, associate degree, or above within 6 years of initial enrollment.*  Further breakdowns by gender and race/ethnicity are provided.</t>
  </si>
  <si>
    <t>continued on next page</t>
  </si>
  <si>
    <t xml:space="preserve">This page provides data on enrollment at institutions of higher education in your region. The graph highlights the disparity in enrollment among male and female students. Data are presented by race/ethnicity and sector for your region.  </t>
  </si>
  <si>
    <t>Regional Context Data Workbook - Central Texas Region</t>
  </si>
  <si>
    <t>% of HS Graduates in Higher Ed Meeting TSI Standards</t>
  </si>
  <si>
    <t>Projected educational attainment (% cert or higher postsecondary degree)</t>
  </si>
  <si>
    <t>BLINN COLLEGE DISTRICT</t>
  </si>
  <si>
    <t>UNT HEALTH SCIENCE CENTER</t>
  </si>
  <si>
    <t>SOUTH TEXAS COL OF LAW HOUSTON</t>
  </si>
  <si>
    <t>Student Enrollment in Higher Education by Residence Prior to Enrollment</t>
  </si>
  <si>
    <t xml:space="preserve">This page shows how many students from your region enroll in higher education institutions located in the same region and how many enroll in institutions outside of the region.  For enrollment in your region, data are provided for each institution. </t>
  </si>
  <si>
    <t>Average Annual Earnings of FY 2007 Graduates over 10 Years</t>
  </si>
  <si>
    <t>Year (Years after Graduation)</t>
  </si>
  <si>
    <t>2007 Graduates</t>
  </si>
  <si>
    <t>% Found with Earnings</t>
  </si>
  <si>
    <t>Highest Degree or Award</t>
  </si>
  <si>
    <t>2012 (5 years)</t>
  </si>
  <si>
    <t>2017 (10 years)</t>
  </si>
  <si>
    <t>Baccalaureate</t>
  </si>
  <si>
    <t>Doctoral</t>
  </si>
  <si>
    <t>Professional</t>
  </si>
  <si>
    <t>Source: TWC, THECB</t>
  </si>
  <si>
    <t>Completion Targets Submitted to the THECB August 2018</t>
  </si>
  <si>
    <t>https://www.census.gov/acs/www/data/data-tables-and-tools/data-profiles/2017/</t>
  </si>
  <si>
    <t>Occupations Adding the Most New Jobs or Growing the Fastest in a Region, 2016-2026.</t>
  </si>
  <si>
    <t>This page provides data from the Texas Workforce Commission that projects the occupations that will add the greatest number of jobs from now until 2026.   The table below identifies occupations with greatest growth in absolute number of jobs as well as occupations with highest percentage of growth.</t>
  </si>
  <si>
    <t>Occupations Adding the Most New Jobs or Growing the Fastest, 2016-2026, Central Texas</t>
  </si>
  <si>
    <t>*Occupations with 500 or more jobs in 2016.</t>
  </si>
  <si>
    <t>Elementary School Teachers, Except Special Ed.</t>
  </si>
  <si>
    <t>General and Operations Managers</t>
  </si>
  <si>
    <t>Software Developers, Applications</t>
  </si>
  <si>
    <t>Secondary School Teachers, Except Special and Career/Technical Education</t>
  </si>
  <si>
    <t>Physician Assistants</t>
  </si>
  <si>
    <t>Respiratory Therapists</t>
  </si>
  <si>
    <t>Completions (Certificate, Associate, Bachelor's, Master's) by Institution of Higher Education - Race/Ethnicity, Gender, Economically Disadvantaged Students - FY 2018</t>
  </si>
  <si>
    <t>Completions by Level - FY 2018</t>
  </si>
  <si>
    <t>Completions by Economically Disadvantaged Students- FY 2018</t>
  </si>
  <si>
    <t>Percent of High School Graduates (2017-2018) enrolling in Higher Education (Fall 2018)</t>
  </si>
  <si>
    <t>High School Graduates (2017-2018) Enrolling in Higher Education (Fall 2018) by Race/Ethnicity</t>
  </si>
  <si>
    <t>This page provides data about enrollment in higher education among students who completed high school or were residing in your region prior to enrollment. The tables and graphs highlight changes in 4-year and 2-year enrollment between 2000 and 2018.  Data are broken out by sector and race/ethnicity.</t>
  </si>
  <si>
    <t>2018 Regional Residents' Enrollments in Higher Education</t>
  </si>
  <si>
    <t xml:space="preserve">8th Grade Cohort </t>
  </si>
  <si>
    <t>High School Graduate in FY11-13</t>
  </si>
  <si>
    <t>Enrolled in HE</t>
  </si>
  <si>
    <t>HE Degree or Certificate in Texas</t>
  </si>
  <si>
    <r>
      <t xml:space="preserve">2008 </t>
    </r>
    <r>
      <rPr>
        <b/>
        <i/>
        <sz val="10"/>
        <color theme="1"/>
        <rFont val="Tahoma"/>
        <family val="2"/>
      </rPr>
      <t>(1 year)</t>
    </r>
  </si>
  <si>
    <t>Six-Year Graduation Rates of First Time Undergraduates (FTUG) at Public Universities (Bachelor's Degrees)- Fall 2012 Cohort</t>
  </si>
  <si>
    <t>Six-Year Graduation Rates of First Time Undergraduates (FTUG) at Public CTCs (Certificate, Associate or above) - Fall 2012 Cohort</t>
  </si>
  <si>
    <t>U. OF TEXAS PERMIAN BASIN</t>
  </si>
  <si>
    <t>UNIV. OF NORTH TEXAS AT DALLAS</t>
  </si>
  <si>
    <t>LAMAR INSTITUTE OF TECHNOLOGY</t>
  </si>
  <si>
    <t>LONE STAR COLLEGE - UNIV PARK</t>
  </si>
  <si>
    <t>TARRANT CO CONNECT CAMPUS</t>
  </si>
  <si>
    <t>TEXAS STATE T. C. FORT BEND</t>
  </si>
  <si>
    <t>2010, 2011, &amp; 2012 High School Graduates by Region</t>
  </si>
  <si>
    <t>FY 2010, 2011, &amp; 2012 Public HS Graduates who Earned a Degree or Certificate within Six Years of HS Graduation</t>
  </si>
  <si>
    <t>Occupations Adding the Most New Jobs or Growing the Fastest In a Region, 2016-2026</t>
  </si>
  <si>
    <r>
      <rPr>
        <b/>
        <i/>
        <sz val="10"/>
        <color theme="1"/>
        <rFont val="Tahoma"/>
        <family val="2"/>
      </rPr>
      <t>60x30 Educated Population Goal: By 2030, at least 60 percent of Texans ages 25-34 will have a certificate or degree</t>
    </r>
    <r>
      <rPr>
        <b/>
        <sz val="10"/>
        <color theme="1"/>
        <rFont val="Tahoma"/>
        <family val="2"/>
      </rPr>
      <t xml:space="preserve">
Educational Attainment of Texas Residents Ages 25-34, 2017 to 2030, by Higher Education Region
2017 is Actual Data, 2020, 2025, and 2030 are Projections
</t>
    </r>
  </si>
  <si>
    <t>This page presents (1) regional completion targets, (2) the number of completions at each institution of higher education in your region, and (3) the number of regional completions by level of credential for the most recent year (2018).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</si>
  <si>
    <t>** Includes high school graduates minus non-trackable students. Non-trackable graduates have non-standard ID numbers that will not find a match at Texas higher education institutions.</t>
  </si>
  <si>
    <t>***Counts are combined totals for 2010, 2011, and 2012 high school graduates.</t>
  </si>
  <si>
    <t xml:space="preserve"> Percent of High School Graduates Enrolling in Higher Education the Following Fall</t>
  </si>
  <si>
    <t>Source: 2018 Texas Population Projections, Texas Demographic Center, https://demographics.texas.gov/</t>
  </si>
  <si>
    <r>
      <t xml:space="preserve">This page presents the most recent estimates of population in your region, as well as projections of population in three age groups - 0-17 years, 18-24 years, and the critical </t>
    </r>
    <r>
      <rPr>
        <i/>
        <sz val="10"/>
        <color theme="1"/>
        <rFont val="Tahoma"/>
        <family val="2"/>
      </rPr>
      <t>60X30TX</t>
    </r>
    <r>
      <rPr>
        <sz val="10"/>
        <color theme="1"/>
        <rFont val="Tahoma"/>
        <family val="2"/>
      </rPr>
      <t xml:space="preserve"> age group - 25-34 years. Projections of the proportion of the population with a postsecondary credential needed to reach the 60x30 Goal are closely linked to population growth.  </t>
    </r>
  </si>
  <si>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This page presents data that emphasize the path from high school to higher education in your region. The first table below follows a cohort of 8th grade students from 2008 until 2018. It shows the proportion of that cohort who graduated from high school, enrolled in higher education and completed a certificate or degree.  The second graph compares the percent of high school graduates meeting college readiness (referred to as TSI readiness) in math, writing and reading in the state and in your region. The last set of graphs presents levels of college readiness over the last three years. </t>
    </r>
  </si>
  <si>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The next four pages present data that emphasize the path from high school to higher education in your region. It includes the high school-to-higher education targets at the state and regional level, current levels of direct enrollment in higher education by sector, and data about the degrees earned by students who attended high school in your region.</t>
    </r>
  </si>
  <si>
    <t>This page presents (1) the percent of completions awarded to different race/ethnicities and gender in your region and recommend: the percent of completions awarded by race/ethnicity and gender of students in your region (2) the percent of regional completions by level of credential.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</si>
</sst>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0.0%"/>
    <numFmt numFmtId="165" formatCode="_(* #,##0_);_(* \(#,##0\);_(* &quot;-&quot;??_);_(@_)"/>
    <numFmt numFmtId="166" formatCode="0.0"/>
    <numFmt numFmtId="167" formatCode="0.000"/>
    <numFmt numFmtId="168" formatCode="_(&quot;$&quot;* #,##0_);_(&quot;$&quot;* \(#,##0\);_(&quot;$&quot;* &quot;-&quot;??_);_(@_)"/>
  </numFmts>
  <fonts count="66" x14ac:knownFonts="1">
    <font>
      <sz val="11"/>
      <color theme="1"/>
      <name val="Calibri"/>
      <family val="2"/>
      <scheme val="minor"/>
    </font>
    <font>
      <sz val="11"/>
      <color indexed="8"/>
      <name val="Calibri"/>
      <family val="2"/>
    </font>
    <font>
      <sz val="11"/>
      <color indexed="8"/>
      <name val="Calibri"/>
      <family val="2"/>
    </font>
    <font>
      <sz val="10"/>
      <name val="MS Sans Serif"/>
      <family val="2"/>
    </font>
    <font>
      <sz val="10"/>
      <name val="Tahoma"/>
      <family val="2"/>
    </font>
    <font>
      <sz val="11"/>
      <color indexed="8"/>
      <name val="Calibri"/>
      <family val="2"/>
    </font>
    <font>
      <b/>
      <sz val="10"/>
      <color indexed="8"/>
      <name val="Tahoma"/>
      <family val="2"/>
    </font>
    <font>
      <b/>
      <sz val="10"/>
      <name val="Tahoma"/>
      <family val="2"/>
    </font>
    <font>
      <sz val="10"/>
      <name val="Arial"/>
      <family val="2"/>
    </font>
    <font>
      <sz val="11"/>
      <name val="Tahoma"/>
      <family val="2"/>
    </font>
    <font>
      <b/>
      <i/>
      <sz val="10"/>
      <name val="Tahoma"/>
      <family val="2"/>
    </font>
    <font>
      <sz val="10"/>
      <name val="Arial"/>
      <family val="2"/>
    </font>
    <font>
      <sz val="11"/>
      <color theme="1"/>
      <name val="Calibri"/>
      <family val="2"/>
      <scheme val="minor"/>
    </font>
    <font>
      <sz val="8"/>
      <color theme="1"/>
      <name val="Arial"/>
      <family val="2"/>
    </font>
    <font>
      <sz val="11"/>
      <color theme="0"/>
      <name val="Calibri"/>
      <family val="2"/>
      <scheme val="minor"/>
    </font>
    <font>
      <sz val="8"/>
      <color theme="0"/>
      <name val="Arial"/>
      <family val="2"/>
    </font>
    <font>
      <sz val="11"/>
      <color rgb="FF9C0006"/>
      <name val="Calibri"/>
      <family val="2"/>
      <scheme val="minor"/>
    </font>
    <font>
      <sz val="8"/>
      <color rgb="FF9C0006"/>
      <name val="Arial"/>
      <family val="2"/>
    </font>
    <font>
      <b/>
      <sz val="11"/>
      <color rgb="FFFA7D00"/>
      <name val="Calibri"/>
      <family val="2"/>
      <scheme val="minor"/>
    </font>
    <font>
      <b/>
      <sz val="8"/>
      <color rgb="FFFA7D00"/>
      <name val="Arial"/>
      <family val="2"/>
    </font>
    <font>
      <b/>
      <sz val="11"/>
      <color theme="0"/>
      <name val="Calibri"/>
      <family val="2"/>
      <scheme val="minor"/>
    </font>
    <font>
      <b/>
      <sz val="8"/>
      <color theme="0"/>
      <name val="Arial"/>
      <family val="2"/>
    </font>
    <font>
      <i/>
      <sz val="11"/>
      <color rgb="FF7F7F7F"/>
      <name val="Calibri"/>
      <family val="2"/>
      <scheme val="minor"/>
    </font>
    <font>
      <i/>
      <sz val="8"/>
      <color rgb="FF7F7F7F"/>
      <name val="Arial"/>
      <family val="2"/>
    </font>
    <font>
      <sz val="11"/>
      <color rgb="FF006100"/>
      <name val="Calibri"/>
      <family val="2"/>
      <scheme val="minor"/>
    </font>
    <font>
      <sz val="8"/>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1"/>
      <color theme="10"/>
      <name val="Calibri"/>
      <family val="2"/>
    </font>
    <font>
      <u/>
      <sz val="10"/>
      <color theme="10"/>
      <name val="Arial"/>
      <family val="2"/>
    </font>
    <font>
      <sz val="11"/>
      <color rgb="FF3F3F76"/>
      <name val="Calibri"/>
      <family val="2"/>
      <scheme val="minor"/>
    </font>
    <font>
      <sz val="8"/>
      <color rgb="FF3F3F76"/>
      <name val="Arial"/>
      <family val="2"/>
    </font>
    <font>
      <sz val="11"/>
      <color rgb="FFFA7D00"/>
      <name val="Calibri"/>
      <family val="2"/>
      <scheme val="minor"/>
    </font>
    <font>
      <sz val="8"/>
      <color rgb="FFFA7D00"/>
      <name val="Arial"/>
      <family val="2"/>
    </font>
    <font>
      <sz val="11"/>
      <color rgb="FF9C6500"/>
      <name val="Calibri"/>
      <family val="2"/>
      <scheme val="minor"/>
    </font>
    <font>
      <sz val="8"/>
      <color rgb="FF9C6500"/>
      <name val="Arial"/>
      <family val="2"/>
    </font>
    <font>
      <sz val="10"/>
      <color theme="1"/>
      <name val="Arial"/>
      <family val="2"/>
    </font>
    <font>
      <sz val="11"/>
      <color rgb="FF000000"/>
      <name val="Calibri"/>
      <family val="2"/>
      <scheme val="minor"/>
    </font>
    <font>
      <b/>
      <sz val="11"/>
      <color rgb="FF3F3F3F"/>
      <name val="Calibri"/>
      <family val="2"/>
      <scheme val="minor"/>
    </font>
    <font>
      <b/>
      <sz val="8"/>
      <color rgb="FF3F3F3F"/>
      <name val="Arial"/>
      <family val="2"/>
    </font>
    <font>
      <b/>
      <sz val="18"/>
      <color theme="3"/>
      <name val="Cambria"/>
      <family val="2"/>
      <scheme val="major"/>
    </font>
    <font>
      <b/>
      <sz val="11"/>
      <color theme="1"/>
      <name val="Calibri"/>
      <family val="2"/>
      <scheme val="minor"/>
    </font>
    <font>
      <b/>
      <sz val="8"/>
      <color theme="1"/>
      <name val="Arial"/>
      <family val="2"/>
    </font>
    <font>
      <sz val="11"/>
      <color rgb="FFFF0000"/>
      <name val="Calibri"/>
      <family val="2"/>
      <scheme val="minor"/>
    </font>
    <font>
      <sz val="8"/>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sz val="11"/>
      <color theme="0"/>
      <name val="Tahoma"/>
      <family val="2"/>
    </font>
    <font>
      <u/>
      <sz val="10"/>
      <color theme="10"/>
      <name val="Tahoma"/>
      <family val="2"/>
    </font>
    <font>
      <sz val="10"/>
      <color theme="0"/>
      <name val="Tahoma"/>
      <family val="2"/>
    </font>
    <font>
      <sz val="10"/>
      <color theme="1"/>
      <name val="Wingdings 2"/>
      <family val="1"/>
      <charset val="2"/>
    </font>
    <font>
      <sz val="10"/>
      <color theme="1"/>
      <name val="Calibri"/>
      <family val="2"/>
      <scheme val="minor"/>
    </font>
    <font>
      <b/>
      <sz val="10"/>
      <color theme="0"/>
      <name val="Tahoma"/>
      <family val="2"/>
    </font>
    <font>
      <i/>
      <sz val="10"/>
      <color theme="1"/>
      <name val="Tahoma"/>
      <family val="2"/>
    </font>
    <font>
      <b/>
      <i/>
      <sz val="10"/>
      <color theme="1"/>
      <name val="Tahoma"/>
      <family val="2"/>
    </font>
    <font>
      <sz val="10"/>
      <color theme="0" tint="-4.9989318521683403E-2"/>
      <name val="Tahoma"/>
      <family val="2"/>
    </font>
    <font>
      <b/>
      <sz val="10"/>
      <color rgb="FF005F84"/>
      <name val="Tahoma"/>
      <family val="2"/>
    </font>
    <font>
      <sz val="10"/>
      <color rgb="FFFF0000"/>
      <name val="Tahoma"/>
      <family val="2"/>
    </font>
    <font>
      <u/>
      <sz val="10"/>
      <color theme="1"/>
      <name val="Tahoma"/>
      <family val="2"/>
    </font>
    <font>
      <sz val="11"/>
      <color rgb="FFFF0000"/>
      <name val="Tahoma"/>
      <family val="2"/>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5F84"/>
        <bgColor indexed="64"/>
      </patternFill>
    </fill>
    <fill>
      <patternFill patternType="solid">
        <fgColor theme="0" tint="-4.9989318521683403E-2"/>
        <bgColor indexed="64"/>
      </patternFill>
    </fill>
    <fill>
      <patternFill patternType="solid">
        <fgColor rgb="FFEDF3F9"/>
        <bgColor indexed="64"/>
      </patternFill>
    </fill>
    <fill>
      <patternFill patternType="solid">
        <fgColor theme="0" tint="-0.14999847407452621"/>
        <bgColor indexed="64"/>
      </patternFill>
    </fill>
    <fill>
      <patternFill patternType="solid">
        <fgColor rgb="FFFFD74E"/>
        <bgColor indexed="64"/>
      </patternFill>
    </fill>
  </fills>
  <borders count="13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ck">
        <color rgb="FF005F84"/>
      </top>
      <bottom style="thin">
        <color indexed="64"/>
      </bottom>
      <diagonal/>
    </border>
    <border>
      <left style="thin">
        <color indexed="64"/>
      </left>
      <right style="thick">
        <color rgb="FF005F84"/>
      </right>
      <top style="thick">
        <color rgb="FF005F84"/>
      </top>
      <bottom style="thin">
        <color indexed="64"/>
      </bottom>
      <diagonal/>
    </border>
    <border>
      <left style="thin">
        <color indexed="64"/>
      </left>
      <right style="thick">
        <color rgb="FF005F84"/>
      </right>
      <top style="thin">
        <color indexed="64"/>
      </top>
      <bottom style="thin">
        <color indexed="64"/>
      </bottom>
      <diagonal/>
    </border>
    <border>
      <left style="thick">
        <color rgb="FF005F84"/>
      </left>
      <right style="thin">
        <color indexed="64"/>
      </right>
      <top style="thin">
        <color indexed="64"/>
      </top>
      <bottom style="thin">
        <color indexed="64"/>
      </bottom>
      <diagonal/>
    </border>
    <border>
      <left style="thick">
        <color rgb="FF005F84"/>
      </left>
      <right style="thin">
        <color indexed="64"/>
      </right>
      <top style="thin">
        <color indexed="64"/>
      </top>
      <bottom style="thick">
        <color rgb="FF005F84"/>
      </bottom>
      <diagonal/>
    </border>
    <border>
      <left style="thin">
        <color indexed="64"/>
      </left>
      <right style="thin">
        <color indexed="64"/>
      </right>
      <top style="thin">
        <color indexed="64"/>
      </top>
      <bottom style="thick">
        <color rgb="FF005F84"/>
      </bottom>
      <diagonal/>
    </border>
    <border>
      <left style="thin">
        <color indexed="64"/>
      </left>
      <right style="thick">
        <color rgb="FF005F84"/>
      </right>
      <top style="thin">
        <color indexed="64"/>
      </top>
      <bottom style="thick">
        <color rgb="FF005F84"/>
      </bottom>
      <diagonal/>
    </border>
    <border>
      <left style="thin">
        <color theme="0"/>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5F84"/>
      </top>
      <bottom style="thin">
        <color rgb="FF005F84"/>
      </bottom>
      <diagonal/>
    </border>
    <border>
      <left/>
      <right/>
      <top style="thin">
        <color rgb="FF005F84"/>
      </top>
      <bottom/>
      <diagonal/>
    </border>
    <border>
      <left style="thin">
        <color rgb="FF005F84"/>
      </left>
      <right/>
      <top/>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005F84"/>
      </left>
      <right style="thin">
        <color indexed="64"/>
      </right>
      <top style="thick">
        <color rgb="FF005F8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indexed="64"/>
      </bottom>
      <diagonal/>
    </border>
    <border>
      <left style="thin">
        <color rgb="FF000000"/>
      </left>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thin">
        <color theme="0"/>
      </left>
      <right style="thin">
        <color indexed="64"/>
      </right>
      <top style="thin">
        <color indexed="64"/>
      </top>
      <bottom/>
      <diagonal/>
    </border>
    <border>
      <left style="medium">
        <color rgb="FF005F84"/>
      </left>
      <right style="thin">
        <color indexed="64"/>
      </right>
      <top style="medium">
        <color rgb="FF005F84"/>
      </top>
      <bottom/>
      <diagonal/>
    </border>
    <border>
      <left style="thin">
        <color indexed="64"/>
      </left>
      <right style="thin">
        <color indexed="64"/>
      </right>
      <top style="medium">
        <color rgb="FF005F84"/>
      </top>
      <bottom style="thin">
        <color indexed="64"/>
      </bottom>
      <diagonal/>
    </border>
    <border>
      <left style="thin">
        <color indexed="64"/>
      </left>
      <right style="medium">
        <color rgb="FF005F84"/>
      </right>
      <top style="medium">
        <color rgb="FF005F84"/>
      </top>
      <bottom style="thin">
        <color indexed="64"/>
      </bottom>
      <diagonal/>
    </border>
    <border>
      <left style="medium">
        <color rgb="FF005F84"/>
      </left>
      <right style="thin">
        <color indexed="64"/>
      </right>
      <top/>
      <bottom/>
      <diagonal/>
    </border>
    <border>
      <left style="thin">
        <color indexed="64"/>
      </left>
      <right style="medium">
        <color rgb="FF005F84"/>
      </right>
      <top style="thin">
        <color indexed="64"/>
      </top>
      <bottom style="thin">
        <color indexed="64"/>
      </bottom>
      <diagonal/>
    </border>
    <border>
      <left style="medium">
        <color rgb="FF005F84"/>
      </left>
      <right style="thin">
        <color indexed="64"/>
      </right>
      <top/>
      <bottom style="thin">
        <color indexed="64"/>
      </bottom>
      <diagonal/>
    </border>
    <border>
      <left style="medium">
        <color rgb="FF005F84"/>
      </left>
      <right style="thin">
        <color indexed="64"/>
      </right>
      <top style="thin">
        <color indexed="64"/>
      </top>
      <bottom/>
      <diagonal/>
    </border>
    <border>
      <left style="medium">
        <color rgb="FF005F84"/>
      </left>
      <right style="thin">
        <color indexed="64"/>
      </right>
      <top style="thin">
        <color indexed="64"/>
      </top>
      <bottom style="thin">
        <color indexed="64"/>
      </bottom>
      <diagonal/>
    </border>
    <border>
      <left style="medium">
        <color rgb="FF005F84"/>
      </left>
      <right style="thin">
        <color indexed="64"/>
      </right>
      <top style="thin">
        <color indexed="64"/>
      </top>
      <bottom style="medium">
        <color rgb="FF005F84"/>
      </bottom>
      <diagonal/>
    </border>
    <border>
      <left style="thin">
        <color indexed="64"/>
      </left>
      <right/>
      <top style="thin">
        <color indexed="64"/>
      </top>
      <bottom style="medium">
        <color rgb="FF005F84"/>
      </bottom>
      <diagonal/>
    </border>
    <border>
      <left style="thin">
        <color rgb="FF005F84"/>
      </left>
      <right style="thin">
        <color indexed="64"/>
      </right>
      <top style="thin">
        <color rgb="FF005F84"/>
      </top>
      <bottom style="medium">
        <color rgb="FF005F84"/>
      </bottom>
      <diagonal/>
    </border>
    <border>
      <left style="thin">
        <color indexed="64"/>
      </left>
      <right style="medium">
        <color rgb="FF005F84"/>
      </right>
      <top style="thin">
        <color indexed="64"/>
      </top>
      <bottom style="medium">
        <color rgb="FF005F84"/>
      </bottom>
      <diagonal/>
    </border>
    <border>
      <left style="medium">
        <color indexed="64"/>
      </left>
      <right style="thin">
        <color indexed="64"/>
      </right>
      <top/>
      <bottom style="medium">
        <color indexed="64"/>
      </bottom>
      <diagonal/>
    </border>
    <border>
      <left style="thin">
        <color rgb="FF005F84"/>
      </left>
      <right style="thin">
        <color indexed="64"/>
      </right>
      <top style="thin">
        <color rgb="FF005F84"/>
      </top>
      <bottom style="thin">
        <color indexed="64"/>
      </bottom>
      <diagonal/>
    </border>
    <border>
      <left style="thin">
        <color indexed="64"/>
      </left>
      <right style="thin">
        <color indexed="64"/>
      </right>
      <top style="thin">
        <color rgb="FF005F84"/>
      </top>
      <bottom style="thin">
        <color indexed="64"/>
      </bottom>
      <diagonal/>
    </border>
    <border>
      <left style="thin">
        <color indexed="64"/>
      </left>
      <right style="thin">
        <color rgb="FF005F84"/>
      </right>
      <top style="thin">
        <color rgb="FF005F84"/>
      </top>
      <bottom style="thin">
        <color indexed="64"/>
      </bottom>
      <diagonal/>
    </border>
    <border>
      <left style="thin">
        <color indexed="64"/>
      </left>
      <right style="thin">
        <color rgb="FF005F84"/>
      </right>
      <top style="thin">
        <color indexed="64"/>
      </top>
      <bottom style="thin">
        <color indexed="64"/>
      </bottom>
      <diagonal/>
    </border>
    <border>
      <left style="thin">
        <color rgb="FF005F84"/>
      </left>
      <right style="thin">
        <color indexed="64"/>
      </right>
      <top style="thin">
        <color indexed="64"/>
      </top>
      <bottom style="thin">
        <color indexed="64"/>
      </bottom>
      <diagonal/>
    </border>
    <border>
      <left style="thin">
        <color rgb="FF005F84"/>
      </left>
      <right style="thin">
        <color indexed="64"/>
      </right>
      <top style="thin">
        <color indexed="64"/>
      </top>
      <bottom style="thin">
        <color rgb="FF005F84"/>
      </bottom>
      <diagonal/>
    </border>
    <border>
      <left style="thin">
        <color indexed="64"/>
      </left>
      <right style="thin">
        <color indexed="64"/>
      </right>
      <top style="thin">
        <color indexed="64"/>
      </top>
      <bottom style="thin">
        <color rgb="FF005F84"/>
      </bottom>
      <diagonal/>
    </border>
    <border>
      <left style="thin">
        <color indexed="64"/>
      </left>
      <right style="thin">
        <color rgb="FF005F84"/>
      </right>
      <top style="thin">
        <color indexed="64"/>
      </top>
      <bottom style="thin">
        <color rgb="FF005F84"/>
      </bottom>
      <diagonal/>
    </border>
    <border>
      <left style="thin">
        <color indexed="64"/>
      </left>
      <right/>
      <top style="thin">
        <color indexed="64"/>
      </top>
      <bottom style="thin">
        <color rgb="FF005F84"/>
      </bottom>
      <diagonal/>
    </border>
    <border>
      <left/>
      <right/>
      <top style="thin">
        <color indexed="64"/>
      </top>
      <bottom style="thin">
        <color rgb="FF005F84"/>
      </bottom>
      <diagonal/>
    </border>
    <border>
      <left/>
      <right style="thin">
        <color indexed="64"/>
      </right>
      <top style="thin">
        <color indexed="64"/>
      </top>
      <bottom style="thin">
        <color rgb="FF005F84"/>
      </bottom>
      <diagonal/>
    </border>
    <border>
      <left style="thin">
        <color indexed="64"/>
      </left>
      <right/>
      <top style="thin">
        <color rgb="FF005F84"/>
      </top>
      <bottom style="thin">
        <color rgb="FF005F84"/>
      </bottom>
      <diagonal/>
    </border>
    <border>
      <left/>
      <right style="thin">
        <color indexed="64"/>
      </right>
      <top style="thin">
        <color rgb="FF005F84"/>
      </top>
      <bottom style="thin">
        <color rgb="FF005F84"/>
      </bottom>
      <diagonal/>
    </border>
    <border>
      <left style="thin">
        <color indexed="64"/>
      </left>
      <right/>
      <top style="thin">
        <color rgb="FF005F84"/>
      </top>
      <bottom/>
      <diagonal/>
    </border>
    <border>
      <left/>
      <right style="thin">
        <color indexed="64"/>
      </right>
      <top style="thin">
        <color rgb="FF005F84"/>
      </top>
      <bottom/>
      <diagonal/>
    </border>
    <border>
      <left style="medium">
        <color indexed="64"/>
      </left>
      <right/>
      <top style="thin">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ck">
        <color rgb="FF005F84"/>
      </right>
      <top style="medium">
        <color indexed="64"/>
      </top>
      <bottom style="thin">
        <color indexed="64"/>
      </bottom>
      <diagonal/>
    </border>
    <border>
      <left style="thin">
        <color indexed="64"/>
      </left>
      <right style="thick">
        <color rgb="FF005F84"/>
      </right>
      <top style="thin">
        <color indexed="64"/>
      </top>
      <bottom/>
      <diagonal/>
    </border>
    <border>
      <left style="thin">
        <color indexed="64"/>
      </left>
      <right style="thick">
        <color rgb="FF005F84"/>
      </right>
      <top style="thin">
        <color indexed="64"/>
      </top>
      <bottom style="medium">
        <color indexed="64"/>
      </bottom>
      <diagonal/>
    </border>
  </borders>
  <cellStyleXfs count="134">
    <xf numFmtId="0" fontId="0" fillId="0" borderId="0"/>
    <xf numFmtId="0" fontId="12"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2"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2"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2"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2"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2"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4" borderId="0" applyNumberFormat="0" applyBorder="0" applyAlignment="0" applyProtection="0"/>
    <xf numFmtId="0" fontId="14" fillId="15" borderId="0" applyNumberFormat="0" applyBorder="0" applyAlignment="0" applyProtection="0"/>
    <xf numFmtId="0" fontId="15" fillId="15" borderId="0" applyNumberFormat="0" applyBorder="0" applyAlignment="0" applyProtection="0"/>
    <xf numFmtId="0" fontId="14" fillId="16" borderId="0" applyNumberFormat="0" applyBorder="0" applyAlignment="0" applyProtection="0"/>
    <xf numFmtId="0" fontId="15" fillId="16" borderId="0" applyNumberFormat="0" applyBorder="0" applyAlignment="0" applyProtection="0"/>
    <xf numFmtId="0" fontId="14" fillId="17" borderId="0" applyNumberFormat="0" applyBorder="0" applyAlignment="0" applyProtection="0"/>
    <xf numFmtId="0" fontId="15" fillId="17" borderId="0" applyNumberFormat="0" applyBorder="0" applyAlignment="0" applyProtection="0"/>
    <xf numFmtId="0" fontId="14" fillId="18"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5" fillId="19" borderId="0" applyNumberFormat="0" applyBorder="0" applyAlignment="0" applyProtection="0"/>
    <xf numFmtId="0" fontId="14" fillId="20" borderId="0" applyNumberFormat="0" applyBorder="0" applyAlignment="0" applyProtection="0"/>
    <xf numFmtId="0" fontId="15" fillId="20" borderId="0" applyNumberFormat="0" applyBorder="0" applyAlignment="0" applyProtection="0"/>
    <xf numFmtId="0" fontId="14" fillId="21" borderId="0" applyNumberFormat="0" applyBorder="0" applyAlignment="0" applyProtection="0"/>
    <xf numFmtId="0" fontId="15" fillId="21" borderId="0" applyNumberFormat="0" applyBorder="0" applyAlignment="0" applyProtection="0"/>
    <xf numFmtId="0" fontId="14" fillId="22" borderId="0" applyNumberFormat="0" applyBorder="0" applyAlignment="0" applyProtection="0"/>
    <xf numFmtId="0" fontId="15" fillId="22" borderId="0" applyNumberFormat="0" applyBorder="0" applyAlignment="0" applyProtection="0"/>
    <xf numFmtId="0" fontId="14" fillId="23"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5" fillId="24" borderId="0" applyNumberFormat="0" applyBorder="0" applyAlignment="0" applyProtection="0"/>
    <xf numFmtId="0" fontId="14" fillId="25"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6" borderId="0" applyNumberFormat="0" applyBorder="0" applyAlignment="0" applyProtection="0"/>
    <xf numFmtId="0" fontId="18" fillId="27" borderId="16" applyNumberFormat="0" applyAlignment="0" applyProtection="0"/>
    <xf numFmtId="0" fontId="19" fillId="27" borderId="16" applyNumberFormat="0" applyAlignment="0" applyProtection="0"/>
    <xf numFmtId="0" fontId="20" fillId="28" borderId="17" applyNumberFormat="0" applyAlignment="0" applyProtection="0"/>
    <xf numFmtId="0" fontId="21" fillId="28" borderId="17" applyNumberFormat="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29" borderId="0" applyNumberFormat="0" applyBorder="0" applyAlignment="0" applyProtection="0"/>
    <xf numFmtId="0" fontId="25" fillId="29" borderId="0" applyNumberFormat="0" applyBorder="0" applyAlignment="0" applyProtection="0"/>
    <xf numFmtId="0" fontId="26" fillId="0" borderId="18"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30" borderId="16" applyNumberFormat="0" applyAlignment="0" applyProtection="0"/>
    <xf numFmtId="0" fontId="35" fillId="30" borderId="16" applyNumberFormat="0" applyAlignment="0" applyProtection="0"/>
    <xf numFmtId="0" fontId="36" fillId="0" borderId="21" applyNumberFormat="0" applyFill="0" applyAlignment="0" applyProtection="0"/>
    <xf numFmtId="0" fontId="37" fillId="0" borderId="21" applyNumberFormat="0" applyFill="0" applyAlignment="0" applyProtection="0"/>
    <xf numFmtId="0" fontId="38" fillId="31" borderId="0" applyNumberFormat="0" applyBorder="0" applyAlignment="0" applyProtection="0"/>
    <xf numFmtId="0" fontId="39" fillId="31" borderId="0" applyNumberFormat="0" applyBorder="0" applyAlignment="0" applyProtection="0"/>
    <xf numFmtId="0" fontId="8" fillId="0" borderId="0"/>
    <xf numFmtId="0" fontId="3" fillId="0" borderId="0"/>
    <xf numFmtId="0" fontId="3" fillId="0" borderId="0"/>
    <xf numFmtId="0" fontId="3" fillId="0" borderId="0"/>
    <xf numFmtId="0" fontId="8" fillId="0" borderId="0"/>
    <xf numFmtId="0" fontId="40" fillId="0" borderId="0"/>
    <xf numFmtId="0" fontId="3" fillId="0" borderId="0"/>
    <xf numFmtId="0" fontId="40" fillId="0" borderId="0"/>
    <xf numFmtId="0" fontId="3" fillId="0" borderId="0"/>
    <xf numFmtId="0" fontId="8" fillId="0" borderId="0"/>
    <xf numFmtId="0" fontId="3" fillId="0" borderId="0"/>
    <xf numFmtId="0" fontId="12" fillId="0" borderId="0"/>
    <xf numFmtId="0" fontId="5" fillId="0" borderId="0"/>
    <xf numFmtId="0" fontId="12" fillId="0" borderId="0"/>
    <xf numFmtId="0" fontId="8" fillId="0" borderId="0"/>
    <xf numFmtId="0" fontId="2" fillId="0" borderId="0"/>
    <xf numFmtId="0" fontId="12" fillId="0" borderId="0"/>
    <xf numFmtId="0" fontId="2" fillId="0" borderId="0"/>
    <xf numFmtId="0" fontId="8" fillId="0" borderId="0"/>
    <xf numFmtId="0" fontId="1" fillId="0" borderId="0"/>
    <xf numFmtId="0" fontId="3" fillId="0" borderId="0"/>
    <xf numFmtId="0" fontId="11" fillId="0" borderId="0"/>
    <xf numFmtId="0" fontId="12" fillId="0" borderId="0"/>
    <xf numFmtId="0" fontId="41" fillId="0" borderId="0"/>
    <xf numFmtId="0" fontId="8" fillId="0" borderId="0"/>
    <xf numFmtId="0" fontId="8" fillId="0" borderId="0"/>
    <xf numFmtId="0" fontId="8" fillId="0" borderId="0"/>
    <xf numFmtId="0" fontId="13" fillId="0" borderId="0"/>
    <xf numFmtId="0" fontId="13" fillId="0" borderId="0"/>
    <xf numFmtId="0" fontId="12" fillId="32" borderId="22" applyNumberFormat="0" applyFont="0" applyAlignment="0" applyProtection="0"/>
    <xf numFmtId="0" fontId="13" fillId="32" borderId="22" applyNumberFormat="0" applyFont="0" applyAlignment="0" applyProtection="0"/>
    <xf numFmtId="0" fontId="13" fillId="32" borderId="22" applyNumberFormat="0" applyFont="0" applyAlignment="0" applyProtection="0"/>
    <xf numFmtId="0" fontId="42" fillId="27" borderId="23" applyNumberFormat="0" applyAlignment="0" applyProtection="0"/>
    <xf numFmtId="0" fontId="43" fillId="27" borderId="23" applyNumberFormat="0" applyAlignment="0" applyProtection="0"/>
    <xf numFmtId="9" fontId="40" fillId="0" borderId="0" applyFont="0" applyFill="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24"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9" fontId="12" fillId="0" borderId="0" applyFont="0" applyFill="0" applyBorder="0" applyAlignment="0" applyProtection="0"/>
    <xf numFmtId="44" fontId="12" fillId="0" borderId="0" applyFont="0" applyFill="0" applyBorder="0" applyAlignment="0" applyProtection="0"/>
  </cellStyleXfs>
  <cellXfs count="733">
    <xf numFmtId="0" fontId="0" fillId="0" borderId="0" xfId="0"/>
    <xf numFmtId="0" fontId="49" fillId="0" borderId="0" xfId="0" applyFont="1"/>
    <xf numFmtId="0" fontId="52" fillId="0" borderId="0" xfId="0" applyFont="1"/>
    <xf numFmtId="0" fontId="9" fillId="0" borderId="0" xfId="92" applyFont="1" applyBorder="1" applyAlignment="1">
      <alignment horizontal="center" vertical="center" wrapText="1"/>
    </xf>
    <xf numFmtId="0" fontId="50" fillId="0" borderId="0" xfId="0" applyFont="1" applyAlignment="1"/>
    <xf numFmtId="0" fontId="53" fillId="0" borderId="0" xfId="0" applyFont="1" applyFill="1" applyBorder="1" applyAlignment="1">
      <alignment vertical="center"/>
    </xf>
    <xf numFmtId="3" fontId="4" fillId="0" borderId="2" xfId="92" applyNumberFormat="1" applyFont="1" applyBorder="1"/>
    <xf numFmtId="0" fontId="0" fillId="0" borderId="0" xfId="0" applyFill="1"/>
    <xf numFmtId="0" fontId="52" fillId="0" borderId="0" xfId="0" applyFont="1"/>
    <xf numFmtId="0" fontId="51" fillId="0" borderId="0" xfId="0" applyFont="1" applyAlignment="1">
      <alignment vertical="center"/>
    </xf>
    <xf numFmtId="0" fontId="54" fillId="0" borderId="0" xfId="82" applyFont="1" applyAlignment="1" applyProtection="1"/>
    <xf numFmtId="0" fontId="51" fillId="0" borderId="0" xfId="0" applyFont="1" applyAlignment="1"/>
    <xf numFmtId="0" fontId="55" fillId="0" borderId="0" xfId="0" applyFont="1" applyFill="1" applyBorder="1" applyAlignment="1"/>
    <xf numFmtId="0" fontId="4" fillId="0" borderId="0" xfId="112" applyFont="1" applyAlignment="1">
      <alignment wrapText="1"/>
    </xf>
    <xf numFmtId="0" fontId="4" fillId="0" borderId="4" xfId="112" applyFont="1" applyBorder="1"/>
    <xf numFmtId="0" fontId="4" fillId="0" borderId="5" xfId="112" applyFont="1" applyBorder="1"/>
    <xf numFmtId="3" fontId="4" fillId="0" borderId="1" xfId="112" applyNumberFormat="1" applyFont="1" applyBorder="1"/>
    <xf numFmtId="0" fontId="7" fillId="0" borderId="8" xfId="105" applyFont="1" applyBorder="1" applyAlignment="1">
      <alignment horizontal="center" vertical="center" wrapText="1"/>
    </xf>
    <xf numFmtId="0" fontId="57" fillId="0" borderId="0" xfId="0" applyFont="1"/>
    <xf numFmtId="0" fontId="0" fillId="0" borderId="0" xfId="0"/>
    <xf numFmtId="0" fontId="51" fillId="0" borderId="0" xfId="0" applyFont="1"/>
    <xf numFmtId="0" fontId="4" fillId="0" borderId="6" xfId="112" applyFont="1" applyBorder="1" applyAlignment="1">
      <alignment horizontal="center" wrapText="1"/>
    </xf>
    <xf numFmtId="0" fontId="4" fillId="0" borderId="3" xfId="112" applyFont="1" applyFill="1" applyBorder="1" applyAlignment="1">
      <alignment horizontal="center" vertical="center"/>
    </xf>
    <xf numFmtId="165" fontId="4" fillId="0" borderId="11" xfId="67" applyNumberFormat="1" applyFont="1" applyFill="1" applyBorder="1" applyAlignment="1">
      <alignment horizontal="left"/>
    </xf>
    <xf numFmtId="165" fontId="4" fillId="0" borderId="15" xfId="67" applyNumberFormat="1" applyFont="1" applyFill="1" applyBorder="1" applyAlignment="1">
      <alignment horizontal="center"/>
    </xf>
    <xf numFmtId="165" fontId="4" fillId="0" borderId="10" xfId="67" applyNumberFormat="1" applyFont="1" applyFill="1" applyBorder="1" applyAlignment="1">
      <alignment horizontal="center"/>
    </xf>
    <xf numFmtId="0" fontId="4" fillId="0" borderId="4" xfId="112" applyFont="1" applyFill="1" applyBorder="1" applyAlignment="1">
      <alignment horizontal="center" vertical="center"/>
    </xf>
    <xf numFmtId="0" fontId="4" fillId="0" borderId="1" xfId="0" applyFont="1" applyBorder="1"/>
    <xf numFmtId="165" fontId="4" fillId="0" borderId="1" xfId="67" applyNumberFormat="1" applyFont="1" applyBorder="1"/>
    <xf numFmtId="165" fontId="4" fillId="0" borderId="1" xfId="67" applyNumberFormat="1" applyFont="1" applyBorder="1" applyAlignment="1">
      <alignment horizontal="center"/>
    </xf>
    <xf numFmtId="0" fontId="7" fillId="0" borderId="1" xfId="0" applyFont="1" applyBorder="1"/>
    <xf numFmtId="165" fontId="7" fillId="0" borderId="1" xfId="67" applyNumberFormat="1" applyFont="1" applyBorder="1"/>
    <xf numFmtId="0" fontId="7" fillId="0" borderId="9" xfId="0" applyFont="1" applyBorder="1" applyAlignment="1">
      <alignment horizontal="center" vertical="center"/>
    </xf>
    <xf numFmtId="3" fontId="4" fillId="0" borderId="2" xfId="0" applyNumberFormat="1" applyFont="1" applyBorder="1"/>
    <xf numFmtId="0" fontId="4" fillId="0" borderId="9" xfId="0" applyFont="1" applyBorder="1"/>
    <xf numFmtId="0" fontId="4" fillId="0" borderId="9" xfId="92" applyFont="1" applyBorder="1"/>
    <xf numFmtId="0" fontId="7" fillId="0" borderId="13" xfId="92" applyFont="1" applyBorder="1"/>
    <xf numFmtId="3" fontId="7" fillId="0" borderId="12" xfId="92" applyNumberFormat="1" applyFont="1" applyBorder="1"/>
    <xf numFmtId="0" fontId="7" fillId="0" borderId="13" xfId="105" applyFont="1" applyBorder="1"/>
    <xf numFmtId="3" fontId="7" fillId="0" borderId="14" xfId="105" applyNumberFormat="1" applyFont="1" applyBorder="1"/>
    <xf numFmtId="3" fontId="7" fillId="0" borderId="12" xfId="105" applyNumberFormat="1" applyFont="1" applyBorder="1"/>
    <xf numFmtId="0" fontId="7" fillId="33" borderId="25" xfId="0" applyFont="1" applyFill="1" applyBorder="1" applyAlignment="1">
      <alignment horizontal="center" wrapText="1"/>
    </xf>
    <xf numFmtId="0" fontId="4" fillId="0" borderId="0" xfId="0" applyFont="1"/>
    <xf numFmtId="165" fontId="0" fillId="0" borderId="0" xfId="67" applyNumberFormat="1" applyFont="1"/>
    <xf numFmtId="0" fontId="0" fillId="0" borderId="0" xfId="67" applyNumberFormat="1" applyFont="1"/>
    <xf numFmtId="164" fontId="52" fillId="0" borderId="0" xfId="132" applyNumberFormat="1" applyFont="1" applyBorder="1" applyAlignment="1">
      <alignment vertical="top" wrapText="1"/>
    </xf>
    <xf numFmtId="0" fontId="7" fillId="33" borderId="3" xfId="0" applyFont="1" applyFill="1" applyBorder="1" applyAlignment="1">
      <alignment horizontal="center" wrapText="1"/>
    </xf>
    <xf numFmtId="0" fontId="51" fillId="0" borderId="0" xfId="0" applyFont="1" applyBorder="1" applyAlignment="1"/>
    <xf numFmtId="0" fontId="7" fillId="33" borderId="0" xfId="0" applyFont="1" applyFill="1" applyBorder="1" applyAlignment="1">
      <alignment horizontal="center" wrapText="1"/>
    </xf>
    <xf numFmtId="0" fontId="7" fillId="33" borderId="25" xfId="0" applyFont="1" applyFill="1" applyBorder="1" applyAlignment="1">
      <alignment wrapText="1"/>
    </xf>
    <xf numFmtId="0" fontId="7" fillId="33" borderId="1" xfId="0" applyFont="1" applyFill="1" applyBorder="1" applyAlignment="1">
      <alignment wrapText="1"/>
    </xf>
    <xf numFmtId="0" fontId="52" fillId="0" borderId="1" xfId="0" applyFont="1" applyBorder="1" applyAlignment="1">
      <alignment vertical="top" wrapText="1"/>
    </xf>
    <xf numFmtId="3" fontId="4" fillId="0" borderId="0" xfId="112" applyNumberFormat="1" applyFont="1" applyAlignment="1">
      <alignment wrapText="1"/>
    </xf>
    <xf numFmtId="0" fontId="7" fillId="0" borderId="0" xfId="112" applyFont="1" applyAlignment="1">
      <alignment wrapText="1"/>
    </xf>
    <xf numFmtId="0" fontId="7" fillId="33" borderId="27" xfId="0" applyFont="1" applyFill="1" applyBorder="1" applyAlignment="1">
      <alignment horizontal="center" wrapText="1"/>
    </xf>
    <xf numFmtId="0" fontId="4" fillId="0" borderId="9" xfId="0" applyFont="1" applyFill="1" applyBorder="1"/>
    <xf numFmtId="3" fontId="7" fillId="0" borderId="6" xfId="105" applyNumberFormat="1" applyFont="1" applyFill="1" applyBorder="1" applyAlignment="1">
      <alignment horizontal="right" vertical="center" wrapText="1"/>
    </xf>
    <xf numFmtId="0" fontId="7" fillId="33" borderId="26" xfId="0" applyFont="1" applyFill="1" applyBorder="1" applyAlignment="1">
      <alignment wrapText="1"/>
    </xf>
    <xf numFmtId="0" fontId="0" fillId="0" borderId="0" xfId="0" applyFill="1" applyBorder="1" applyAlignment="1">
      <alignment horizontal="left" vertical="top" wrapText="1"/>
    </xf>
    <xf numFmtId="0" fontId="10" fillId="0" borderId="0" xfId="0" applyFont="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0" xfId="0" applyFont="1" applyFill="1" applyBorder="1" applyAlignment="1">
      <alignment horizontal="center"/>
    </xf>
    <xf numFmtId="0" fontId="51" fillId="0" borderId="0" xfId="0" applyFont="1" applyAlignment="1">
      <alignment horizontal="left"/>
    </xf>
    <xf numFmtId="3" fontId="7" fillId="0" borderId="7" xfId="105" applyNumberFormat="1" applyFont="1" applyBorder="1" applyAlignment="1">
      <alignment horizontal="center" vertical="center" wrapText="1"/>
    </xf>
    <xf numFmtId="0" fontId="52" fillId="0" borderId="10" xfId="0" applyFont="1" applyBorder="1" applyAlignment="1">
      <alignment vertical="top" wrapText="1"/>
    </xf>
    <xf numFmtId="165" fontId="4" fillId="0" borderId="10" xfId="67" applyNumberFormat="1" applyFont="1" applyBorder="1"/>
    <xf numFmtId="0" fontId="7" fillId="0" borderId="51" xfId="100" applyNumberFormat="1" applyFont="1" applyBorder="1" applyAlignment="1">
      <alignment horizontal="center" wrapText="1"/>
    </xf>
    <xf numFmtId="0" fontId="7" fillId="0" borderId="52" xfId="100" applyNumberFormat="1" applyFont="1" applyBorder="1" applyAlignment="1">
      <alignment horizontal="center" wrapText="1"/>
    </xf>
    <xf numFmtId="0" fontId="49" fillId="0" borderId="0" xfId="0" applyFont="1" applyFill="1"/>
    <xf numFmtId="0" fontId="55" fillId="0" borderId="0" xfId="0" applyFont="1" applyFill="1" applyBorder="1" applyAlignment="1">
      <alignment vertical="center"/>
    </xf>
    <xf numFmtId="0" fontId="52" fillId="0" borderId="0" xfId="0" applyFont="1" applyBorder="1"/>
    <xf numFmtId="10" fontId="52" fillId="0" borderId="0" xfId="132" applyNumberFormat="1" applyFont="1"/>
    <xf numFmtId="3" fontId="52" fillId="0" borderId="1" xfId="0" applyNumberFormat="1" applyFont="1" applyBorder="1" applyAlignment="1">
      <alignment horizontal="left"/>
    </xf>
    <xf numFmtId="3" fontId="52" fillId="0" borderId="5" xfId="0" applyNumberFormat="1" applyFont="1" applyBorder="1"/>
    <xf numFmtId="3" fontId="52" fillId="0" borderId="1" xfId="0" applyNumberFormat="1" applyFont="1" applyBorder="1"/>
    <xf numFmtId="164" fontId="52" fillId="0" borderId="1" xfId="0" applyNumberFormat="1" applyFont="1" applyFill="1" applyBorder="1"/>
    <xf numFmtId="3" fontId="52" fillId="0" borderId="3" xfId="0" applyNumberFormat="1" applyFont="1" applyBorder="1" applyAlignment="1">
      <alignment horizontal="left"/>
    </xf>
    <xf numFmtId="164" fontId="52" fillId="0" borderId="3" xfId="0" applyNumberFormat="1" applyFont="1" applyFill="1" applyBorder="1"/>
    <xf numFmtId="0" fontId="52" fillId="36" borderId="1" xfId="0" applyFont="1" applyFill="1" applyBorder="1"/>
    <xf numFmtId="3" fontId="52" fillId="36" borderId="1" xfId="0" applyNumberFormat="1" applyFont="1" applyFill="1" applyBorder="1"/>
    <xf numFmtId="164" fontId="52" fillId="36" borderId="1" xfId="0" applyNumberFormat="1" applyFont="1" applyFill="1" applyBorder="1"/>
    <xf numFmtId="3" fontId="52" fillId="36" borderId="1" xfId="0" applyNumberFormat="1" applyFont="1" applyFill="1" applyBorder="1" applyAlignment="1">
      <alignment horizontal="left"/>
    </xf>
    <xf numFmtId="3" fontId="52" fillId="36" borderId="0" xfId="0" applyNumberFormat="1" applyFont="1" applyFill="1" applyBorder="1" applyAlignment="1">
      <alignment horizontal="left"/>
    </xf>
    <xf numFmtId="3" fontId="52" fillId="36" borderId="3" xfId="0" applyNumberFormat="1" applyFont="1" applyFill="1" applyBorder="1"/>
    <xf numFmtId="165" fontId="49" fillId="0" borderId="0" xfId="67" applyNumberFormat="1" applyFont="1" applyBorder="1"/>
    <xf numFmtId="165" fontId="49" fillId="0" borderId="0" xfId="0" applyNumberFormat="1" applyFont="1"/>
    <xf numFmtId="165" fontId="49" fillId="0" borderId="0" xfId="0" applyNumberFormat="1" applyFont="1" applyFill="1" applyBorder="1"/>
    <xf numFmtId="165" fontId="49" fillId="0" borderId="0" xfId="0" applyNumberFormat="1" applyFont="1" applyBorder="1"/>
    <xf numFmtId="0" fontId="49" fillId="0" borderId="0" xfId="0" applyFont="1" applyFill="1" applyBorder="1"/>
    <xf numFmtId="0" fontId="52" fillId="0" borderId="0" xfId="0" applyFont="1" applyBorder="1" applyAlignment="1">
      <alignment vertical="top" wrapText="1"/>
    </xf>
    <xf numFmtId="0" fontId="6" fillId="0" borderId="52" xfId="111" applyFont="1" applyFill="1" applyBorder="1" applyAlignment="1">
      <alignment vertical="center"/>
    </xf>
    <xf numFmtId="0" fontId="6" fillId="0" borderId="52" xfId="111" applyFont="1" applyBorder="1" applyAlignment="1">
      <alignment vertical="center"/>
    </xf>
    <xf numFmtId="0" fontId="6" fillId="0" borderId="54" xfId="111" applyFont="1" applyBorder="1" applyAlignment="1">
      <alignment vertical="center"/>
    </xf>
    <xf numFmtId="0" fontId="6" fillId="0" borderId="53" xfId="107" applyFont="1" applyFill="1" applyBorder="1" applyAlignment="1">
      <alignment horizontal="center" vertical="center"/>
    </xf>
    <xf numFmtId="0" fontId="6" fillId="0" borderId="54" xfId="107" applyFont="1" applyFill="1" applyBorder="1" applyAlignment="1">
      <alignment horizontal="center" vertical="center"/>
    </xf>
    <xf numFmtId="165" fontId="52" fillId="0" borderId="0" xfId="0" applyNumberFormat="1" applyFont="1"/>
    <xf numFmtId="165" fontId="52" fillId="0" borderId="59" xfId="67" applyNumberFormat="1" applyFont="1" applyBorder="1" applyAlignment="1">
      <alignment horizontal="right" vertical="top" wrapText="1"/>
    </xf>
    <xf numFmtId="165" fontId="52" fillId="0" borderId="59" xfId="67" applyNumberFormat="1" applyFont="1" applyBorder="1" applyAlignment="1">
      <alignment horizontal="right" vertical="center" wrapText="1"/>
    </xf>
    <xf numFmtId="164" fontId="52" fillId="0" borderId="58" xfId="132" applyNumberFormat="1" applyFont="1" applyBorder="1" applyAlignment="1">
      <alignment horizontal="right" vertical="top" wrapText="1"/>
    </xf>
    <xf numFmtId="165" fontId="52" fillId="0" borderId="62" xfId="67" applyNumberFormat="1" applyFont="1" applyBorder="1" applyAlignment="1">
      <alignment horizontal="right" vertical="top" wrapText="1"/>
    </xf>
    <xf numFmtId="165" fontId="52" fillId="0" borderId="60" xfId="67" applyNumberFormat="1" applyFont="1" applyBorder="1" applyAlignment="1">
      <alignment horizontal="right" vertical="top" wrapText="1"/>
    </xf>
    <xf numFmtId="0" fontId="52" fillId="0" borderId="1" xfId="0" applyFont="1" applyBorder="1"/>
    <xf numFmtId="0" fontId="51" fillId="0" borderId="11" xfId="67" applyNumberFormat="1" applyFont="1" applyFill="1" applyBorder="1" applyAlignment="1">
      <alignment horizontal="center"/>
    </xf>
    <xf numFmtId="3" fontId="52" fillId="0" borderId="11" xfId="67" applyNumberFormat="1" applyFont="1" applyFill="1" applyBorder="1" applyAlignment="1">
      <alignment horizontal="center"/>
    </xf>
    <xf numFmtId="3" fontId="52" fillId="36" borderId="1" xfId="67" applyNumberFormat="1" applyFont="1" applyFill="1" applyBorder="1" applyAlignment="1">
      <alignment horizontal="center"/>
    </xf>
    <xf numFmtId="0" fontId="7" fillId="0" borderId="0" xfId="0" applyFont="1" applyFill="1" applyBorder="1" applyAlignment="1">
      <alignment vertical="center"/>
    </xf>
    <xf numFmtId="0" fontId="52" fillId="0" borderId="0" xfId="0" applyFont="1" applyFill="1"/>
    <xf numFmtId="0" fontId="51" fillId="0" borderId="1" xfId="0" applyFont="1" applyBorder="1"/>
    <xf numFmtId="165" fontId="52" fillId="0" borderId="5" xfId="67" applyNumberFormat="1" applyFont="1" applyBorder="1"/>
    <xf numFmtId="165" fontId="52" fillId="0" borderId="0" xfId="67" applyNumberFormat="1" applyFont="1" applyBorder="1"/>
    <xf numFmtId="165" fontId="52" fillId="0" borderId="1" xfId="67" applyNumberFormat="1" applyFont="1" applyBorder="1"/>
    <xf numFmtId="165" fontId="52" fillId="0" borderId="1" xfId="67" applyNumberFormat="1" applyFont="1" applyBorder="1" applyAlignment="1">
      <alignment horizontal="right"/>
    </xf>
    <xf numFmtId="165" fontId="52" fillId="0" borderId="0" xfId="0" applyNumberFormat="1" applyFont="1" applyBorder="1" applyAlignment="1">
      <alignment vertical="center"/>
    </xf>
    <xf numFmtId="0" fontId="52" fillId="0" borderId="0" xfId="0" applyFont="1" applyBorder="1" applyAlignment="1">
      <alignment horizontal="right" vertical="center"/>
    </xf>
    <xf numFmtId="0" fontId="7" fillId="0" borderId="0" xfId="0" applyFont="1" applyFill="1" applyBorder="1" applyAlignment="1">
      <alignment vertical="center" wrapText="1"/>
    </xf>
    <xf numFmtId="0" fontId="52" fillId="0" borderId="9" xfId="0" applyFont="1" applyBorder="1"/>
    <xf numFmtId="3" fontId="52" fillId="0" borderId="0" xfId="67" applyNumberFormat="1" applyFont="1" applyBorder="1"/>
    <xf numFmtId="3" fontId="52" fillId="0" borderId="14" xfId="67" applyNumberFormat="1" applyFont="1" applyBorder="1"/>
    <xf numFmtId="3" fontId="52" fillId="0" borderId="12" xfId="67" applyNumberFormat="1" applyFont="1" applyBorder="1"/>
    <xf numFmtId="0" fontId="52" fillId="0" borderId="11" xfId="0" applyFont="1" applyFill="1" applyBorder="1" applyAlignment="1">
      <alignment horizontal="right"/>
    </xf>
    <xf numFmtId="3" fontId="52" fillId="0" borderId="15" xfId="67" applyNumberFormat="1" applyFont="1" applyBorder="1"/>
    <xf numFmtId="3" fontId="52" fillId="0" borderId="1" xfId="67" applyNumberFormat="1" applyFont="1" applyBorder="1"/>
    <xf numFmtId="165" fontId="52" fillId="0" borderId="0" xfId="0" applyNumberFormat="1" applyFont="1" applyFill="1" applyBorder="1"/>
    <xf numFmtId="165" fontId="52" fillId="0" borderId="0" xfId="0" applyNumberFormat="1" applyFont="1" applyBorder="1"/>
    <xf numFmtId="0" fontId="52" fillId="0" borderId="0" xfId="0" applyFont="1" applyFill="1" applyBorder="1"/>
    <xf numFmtId="165" fontId="52" fillId="0" borderId="0" xfId="0" applyNumberFormat="1" applyFont="1" applyFill="1"/>
    <xf numFmtId="3" fontId="52" fillId="0" borderId="0" xfId="0" applyNumberFormat="1" applyFont="1" applyBorder="1"/>
    <xf numFmtId="3" fontId="52" fillId="0" borderId="0" xfId="0" applyNumberFormat="1" applyFont="1" applyBorder="1" applyAlignment="1">
      <alignment horizontal="right"/>
    </xf>
    <xf numFmtId="3" fontId="52" fillId="0" borderId="15" xfId="0" applyNumberFormat="1" applyFont="1" applyBorder="1"/>
    <xf numFmtId="3" fontId="61" fillId="0" borderId="0" xfId="67" applyNumberFormat="1" applyFont="1" applyBorder="1"/>
    <xf numFmtId="3" fontId="52" fillId="0" borderId="14" xfId="0" applyNumberFormat="1" applyFont="1" applyBorder="1"/>
    <xf numFmtId="0" fontId="52" fillId="0" borderId="0" xfId="0" applyFont="1" applyFill="1" applyBorder="1" applyAlignment="1">
      <alignment horizontal="right"/>
    </xf>
    <xf numFmtId="0" fontId="52" fillId="0" borderId="1" xfId="0" applyFont="1" applyBorder="1" applyAlignment="1">
      <alignment horizontal="right"/>
    </xf>
    <xf numFmtId="0" fontId="52" fillId="0" borderId="0" xfId="0" applyFont="1" applyBorder="1" applyAlignment="1">
      <alignment horizontal="right"/>
    </xf>
    <xf numFmtId="0" fontId="52" fillId="0" borderId="0" xfId="0" applyFont="1" applyFill="1" applyBorder="1" applyAlignment="1">
      <alignment horizontal="left"/>
    </xf>
    <xf numFmtId="3" fontId="52" fillId="0" borderId="0" xfId="0" applyNumberFormat="1" applyFont="1" applyFill="1" applyBorder="1"/>
    <xf numFmtId="0" fontId="52" fillId="0" borderId="0" xfId="0" applyFont="1" applyBorder="1" applyAlignment="1">
      <alignment horizontal="center"/>
    </xf>
    <xf numFmtId="0" fontId="50" fillId="0" borderId="0" xfId="0" applyFont="1" applyFill="1" applyAlignment="1">
      <alignment horizontal="left"/>
    </xf>
    <xf numFmtId="164" fontId="49" fillId="0" borderId="0" xfId="132" applyNumberFormat="1" applyFont="1" applyBorder="1"/>
    <xf numFmtId="165" fontId="49" fillId="0" borderId="0" xfId="67" applyNumberFormat="1" applyFont="1" applyFill="1" applyBorder="1"/>
    <xf numFmtId="0" fontId="51" fillId="0" borderId="0" xfId="0" applyFont="1" applyFill="1" applyBorder="1"/>
    <xf numFmtId="0" fontId="52" fillId="0" borderId="2" xfId="0" applyFont="1" applyBorder="1"/>
    <xf numFmtId="164" fontId="52" fillId="0" borderId="1" xfId="132" applyNumberFormat="1" applyFont="1" applyBorder="1"/>
    <xf numFmtId="0" fontId="52" fillId="0" borderId="0" xfId="0" applyFont="1" applyBorder="1" applyAlignment="1">
      <alignment vertical="center"/>
    </xf>
    <xf numFmtId="164" fontId="52" fillId="0" borderId="0" xfId="132" applyNumberFormat="1" applyFont="1" applyBorder="1"/>
    <xf numFmtId="0" fontId="52" fillId="0" borderId="0" xfId="0" applyFont="1" applyFill="1" applyBorder="1" applyAlignment="1">
      <alignment vertical="center"/>
    </xf>
    <xf numFmtId="165" fontId="52" fillId="0" borderId="0" xfId="67" applyNumberFormat="1" applyFont="1" applyFill="1" applyBorder="1"/>
    <xf numFmtId="165" fontId="52" fillId="0" borderId="7" xfId="67" applyNumberFormat="1" applyFont="1" applyBorder="1"/>
    <xf numFmtId="164" fontId="52" fillId="0" borderId="7" xfId="132" applyNumberFormat="1" applyFont="1" applyBorder="1"/>
    <xf numFmtId="0" fontId="52" fillId="0" borderId="15" xfId="0" applyFont="1" applyBorder="1"/>
    <xf numFmtId="0" fontId="52" fillId="0" borderId="13" xfId="0" applyFont="1" applyFill="1" applyBorder="1" applyAlignment="1">
      <alignment horizontal="right"/>
    </xf>
    <xf numFmtId="0" fontId="63" fillId="0" borderId="0" xfId="0" applyFont="1" applyFill="1"/>
    <xf numFmtId="164" fontId="52" fillId="0" borderId="1" xfId="132" applyNumberFormat="1" applyFont="1" applyBorder="1" applyAlignment="1">
      <alignment vertical="top" wrapText="1"/>
    </xf>
    <xf numFmtId="165" fontId="52" fillId="0" borderId="1" xfId="67" applyNumberFormat="1" applyFont="1" applyBorder="1" applyAlignment="1">
      <alignment vertical="top" wrapText="1"/>
    </xf>
    <xf numFmtId="164" fontId="52" fillId="0" borderId="0" xfId="132" applyNumberFormat="1" applyFont="1"/>
    <xf numFmtId="0" fontId="52" fillId="0" borderId="0" xfId="0" applyFont="1" applyAlignment="1">
      <alignment horizontal="center" vertical="center"/>
    </xf>
    <xf numFmtId="0" fontId="52" fillId="0" borderId="26" xfId="0" applyFont="1" applyBorder="1" applyAlignment="1">
      <alignment vertical="top" wrapText="1"/>
    </xf>
    <xf numFmtId="0" fontId="52" fillId="0" borderId="36" xfId="0" applyFont="1" applyBorder="1" applyAlignment="1">
      <alignment vertical="top" wrapText="1"/>
    </xf>
    <xf numFmtId="0" fontId="52" fillId="0" borderId="35" xfId="0" applyFont="1" applyBorder="1" applyAlignment="1">
      <alignment vertical="top" wrapText="1"/>
    </xf>
    <xf numFmtId="0" fontId="52" fillId="0" borderId="31" xfId="0" applyFont="1" applyBorder="1" applyAlignment="1">
      <alignment vertical="top" wrapText="1"/>
    </xf>
    <xf numFmtId="0" fontId="49" fillId="0" borderId="0" xfId="0" applyFont="1" applyFill="1" applyAlignment="1">
      <alignment wrapText="1"/>
    </xf>
    <xf numFmtId="0" fontId="64" fillId="0" borderId="0" xfId="0" applyFont="1" applyFill="1" applyAlignment="1">
      <alignment horizontal="center" vertical="center" wrapText="1"/>
    </xf>
    <xf numFmtId="0" fontId="52" fillId="0" borderId="0" xfId="0" applyFont="1" applyFill="1" applyAlignment="1">
      <alignment wrapText="1"/>
    </xf>
    <xf numFmtId="0" fontId="51" fillId="0" borderId="1" xfId="0" applyFont="1" applyBorder="1" applyAlignment="1">
      <alignment horizontal="right"/>
    </xf>
    <xf numFmtId="165" fontId="52" fillId="0" borderId="1" xfId="67" applyNumberFormat="1" applyFont="1" applyFill="1" applyBorder="1"/>
    <xf numFmtId="165" fontId="51" fillId="0" borderId="1" xfId="67" applyNumberFormat="1" applyFont="1" applyBorder="1" applyAlignment="1">
      <alignment horizontal="right"/>
    </xf>
    <xf numFmtId="43" fontId="52" fillId="0" borderId="0" xfId="67" applyFont="1" applyBorder="1"/>
    <xf numFmtId="0" fontId="7" fillId="0" borderId="11" xfId="0" applyFont="1" applyBorder="1"/>
    <xf numFmtId="0" fontId="7" fillId="0" borderId="8" xfId="0" applyFont="1" applyFill="1" applyBorder="1" applyAlignment="1">
      <alignment vertical="center"/>
    </xf>
    <xf numFmtId="165" fontId="51" fillId="0" borderId="11" xfId="67" applyNumberFormat="1" applyFont="1" applyBorder="1" applyAlignment="1">
      <alignment horizontal="right"/>
    </xf>
    <xf numFmtId="0" fontId="52" fillId="0" borderId="0" xfId="0" applyFont="1" applyAlignment="1"/>
    <xf numFmtId="0" fontId="51" fillId="0" borderId="0" xfId="0" applyFont="1" applyBorder="1" applyAlignment="1">
      <alignment vertical="top"/>
    </xf>
    <xf numFmtId="0" fontId="64" fillId="0" borderId="0" xfId="0" applyFont="1" applyAlignment="1">
      <alignment horizontal="center" vertical="center" wrapText="1"/>
    </xf>
    <xf numFmtId="0" fontId="51" fillId="0" borderId="11" xfId="0" applyFont="1" applyBorder="1" applyAlignment="1">
      <alignment horizontal="right"/>
    </xf>
    <xf numFmtId="0" fontId="0" fillId="0" borderId="0" xfId="0"/>
    <xf numFmtId="0" fontId="4" fillId="0" borderId="0" xfId="112" applyFont="1"/>
    <xf numFmtId="165" fontId="52" fillId="35" borderId="1" xfId="67" applyNumberFormat="1" applyFont="1" applyFill="1" applyBorder="1"/>
    <xf numFmtId="165" fontId="4" fillId="35" borderId="51" xfId="67" applyNumberFormat="1" applyFont="1" applyFill="1" applyBorder="1" applyAlignment="1">
      <alignment horizontal="right" wrapText="1"/>
    </xf>
    <xf numFmtId="3" fontId="4" fillId="0" borderId="51" xfId="0" applyNumberFormat="1" applyFont="1" applyBorder="1" applyAlignment="1">
      <alignment horizontal="right"/>
    </xf>
    <xf numFmtId="3" fontId="4" fillId="0" borderId="52" xfId="0" applyNumberFormat="1" applyFont="1" applyBorder="1" applyAlignment="1">
      <alignment horizontal="right"/>
    </xf>
    <xf numFmtId="165" fontId="4" fillId="0" borderId="51" xfId="67" applyNumberFormat="1" applyFont="1" applyBorder="1" applyAlignment="1">
      <alignment horizontal="right"/>
    </xf>
    <xf numFmtId="165" fontId="4" fillId="0" borderId="52" xfId="67" applyNumberFormat="1" applyFont="1" applyBorder="1" applyAlignment="1">
      <alignment horizontal="right"/>
    </xf>
    <xf numFmtId="165" fontId="4" fillId="35" borderId="52" xfId="67" applyNumberFormat="1" applyFont="1" applyFill="1" applyBorder="1" applyAlignment="1">
      <alignment horizontal="right" wrapText="1"/>
    </xf>
    <xf numFmtId="165" fontId="4" fillId="35" borderId="51" xfId="67" applyNumberFormat="1" applyFont="1" applyFill="1" applyBorder="1" applyAlignment="1">
      <alignment horizontal="right"/>
    </xf>
    <xf numFmtId="165" fontId="4" fillId="35" borderId="52" xfId="67" applyNumberFormat="1" applyFont="1" applyFill="1" applyBorder="1" applyAlignment="1">
      <alignment horizontal="right"/>
    </xf>
    <xf numFmtId="3" fontId="4" fillId="35" borderId="51" xfId="0" applyNumberFormat="1" applyFont="1" applyFill="1" applyBorder="1" applyAlignment="1">
      <alignment horizontal="right"/>
    </xf>
    <xf numFmtId="3" fontId="4" fillId="35" borderId="52" xfId="0" applyNumberFormat="1" applyFont="1" applyFill="1" applyBorder="1" applyAlignment="1">
      <alignment horizontal="right"/>
    </xf>
    <xf numFmtId="165" fontId="4" fillId="35" borderId="53" xfId="67" applyNumberFormat="1" applyFont="1" applyFill="1" applyBorder="1" applyAlignment="1">
      <alignment horizontal="right" wrapText="1"/>
    </xf>
    <xf numFmtId="165" fontId="4" fillId="35" borderId="54" xfId="67" applyNumberFormat="1" applyFont="1" applyFill="1" applyBorder="1" applyAlignment="1">
      <alignment horizontal="right" wrapText="1"/>
    </xf>
    <xf numFmtId="165" fontId="4" fillId="35" borderId="53" xfId="67" applyNumberFormat="1" applyFont="1" applyFill="1" applyBorder="1" applyAlignment="1">
      <alignment horizontal="right"/>
    </xf>
    <xf numFmtId="165" fontId="4" fillId="35" borderId="54" xfId="67" applyNumberFormat="1" applyFont="1" applyFill="1" applyBorder="1" applyAlignment="1">
      <alignment horizontal="right"/>
    </xf>
    <xf numFmtId="3" fontId="4" fillId="35" borderId="53" xfId="0" applyNumberFormat="1" applyFont="1" applyFill="1" applyBorder="1" applyAlignment="1">
      <alignment horizontal="right"/>
    </xf>
    <xf numFmtId="3" fontId="4" fillId="35" borderId="54" xfId="0" applyNumberFormat="1" applyFont="1" applyFill="1" applyBorder="1" applyAlignment="1">
      <alignment horizontal="right"/>
    </xf>
    <xf numFmtId="0" fontId="7" fillId="0" borderId="11" xfId="100" applyNumberFormat="1" applyFont="1" applyBorder="1"/>
    <xf numFmtId="0" fontId="7" fillId="35" borderId="11" xfId="100" applyNumberFormat="1" applyFont="1" applyFill="1" applyBorder="1"/>
    <xf numFmtId="0" fontId="52" fillId="0" borderId="0" xfId="0" applyFont="1" applyFill="1" applyBorder="1" applyAlignment="1">
      <alignment vertical="top" wrapText="1"/>
    </xf>
    <xf numFmtId="0" fontId="52" fillId="0" borderId="0" xfId="0" applyFont="1" applyFill="1" applyBorder="1" applyAlignment="1">
      <alignment wrapText="1"/>
    </xf>
    <xf numFmtId="0" fontId="55" fillId="0" borderId="0" xfId="0" applyFont="1" applyFill="1" applyBorder="1" applyAlignment="1">
      <alignment horizontal="center"/>
    </xf>
    <xf numFmtId="165" fontId="52" fillId="0" borderId="2" xfId="67" applyNumberFormat="1" applyFont="1" applyBorder="1"/>
    <xf numFmtId="165" fontId="51" fillId="0" borderId="2" xfId="67" applyNumberFormat="1" applyFont="1" applyBorder="1"/>
    <xf numFmtId="165" fontId="52" fillId="0" borderId="0" xfId="67" applyNumberFormat="1" applyFont="1"/>
    <xf numFmtId="164" fontId="52" fillId="0" borderId="0" xfId="0" applyNumberFormat="1" applyFont="1"/>
    <xf numFmtId="165" fontId="52" fillId="0" borderId="1" xfId="0" applyNumberFormat="1" applyFont="1" applyBorder="1"/>
    <xf numFmtId="0" fontId="52" fillId="0" borderId="0" xfId="0" applyFont="1" applyFill="1" applyAlignment="1">
      <alignment horizontal="center"/>
    </xf>
    <xf numFmtId="0" fontId="6" fillId="0" borderId="51" xfId="111" applyFont="1" applyFill="1" applyBorder="1" applyAlignment="1">
      <alignment horizontal="right" vertical="center"/>
    </xf>
    <xf numFmtId="0" fontId="6" fillId="0" borderId="53" xfId="111" applyFont="1" applyFill="1" applyBorder="1" applyAlignment="1">
      <alignment horizontal="right" vertical="center"/>
    </xf>
    <xf numFmtId="165" fontId="52" fillId="35" borderId="59" xfId="67" applyNumberFormat="1" applyFont="1" applyFill="1" applyBorder="1" applyAlignment="1">
      <alignment horizontal="right" vertical="center" wrapText="1"/>
    </xf>
    <xf numFmtId="164" fontId="52" fillId="35" borderId="58" xfId="132" applyNumberFormat="1" applyFont="1" applyFill="1" applyBorder="1" applyAlignment="1">
      <alignment horizontal="right" vertical="top" wrapText="1"/>
    </xf>
    <xf numFmtId="165" fontId="52" fillId="35" borderId="59" xfId="67" applyNumberFormat="1" applyFont="1" applyFill="1" applyBorder="1" applyAlignment="1">
      <alignment horizontal="right" vertical="top" wrapText="1"/>
    </xf>
    <xf numFmtId="165" fontId="52" fillId="35" borderId="62" xfId="67" applyNumberFormat="1" applyFont="1" applyFill="1" applyBorder="1" applyAlignment="1">
      <alignment horizontal="right" vertical="top" wrapText="1"/>
    </xf>
    <xf numFmtId="165" fontId="52" fillId="35" borderId="61" xfId="67" applyNumberFormat="1" applyFont="1" applyFill="1" applyBorder="1" applyAlignment="1">
      <alignment horizontal="right" vertical="center" wrapText="1"/>
    </xf>
    <xf numFmtId="164" fontId="52" fillId="35" borderId="73" xfId="132" applyNumberFormat="1" applyFont="1" applyFill="1" applyBorder="1" applyAlignment="1">
      <alignment horizontal="right" vertical="top" wrapText="1"/>
    </xf>
    <xf numFmtId="165" fontId="52" fillId="35" borderId="61" xfId="67" applyNumberFormat="1" applyFont="1" applyFill="1" applyBorder="1" applyAlignment="1">
      <alignment horizontal="right" vertical="top" wrapText="1"/>
    </xf>
    <xf numFmtId="0" fontId="7" fillId="0" borderId="15" xfId="0" applyFont="1" applyBorder="1" applyAlignment="1">
      <alignment horizontal="center"/>
    </xf>
    <xf numFmtId="0" fontId="7" fillId="0" borderId="15" xfId="0" applyFont="1" applyBorder="1" applyAlignment="1">
      <alignment horizontal="center" wrapText="1"/>
    </xf>
    <xf numFmtId="0" fontId="7" fillId="0" borderId="10" xfId="0" applyFont="1" applyBorder="1" applyAlignment="1">
      <alignment horizontal="center"/>
    </xf>
    <xf numFmtId="0" fontId="7" fillId="0" borderId="0" xfId="0" applyFont="1" applyBorder="1" applyAlignment="1">
      <alignment horizontal="center"/>
    </xf>
    <xf numFmtId="0" fontId="7" fillId="35"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51" fillId="0" borderId="1" xfId="0" applyFont="1" applyBorder="1" applyAlignment="1">
      <alignment horizontal="right" wrapText="1"/>
    </xf>
    <xf numFmtId="0" fontId="51" fillId="0" borderId="3" xfId="0" applyFont="1" applyBorder="1" applyAlignment="1">
      <alignment horizontal="center" wrapText="1"/>
    </xf>
    <xf numFmtId="0" fontId="7" fillId="0" borderId="9" xfId="0" applyFont="1" applyBorder="1"/>
    <xf numFmtId="0" fontId="51" fillId="0" borderId="9" xfId="0" applyFont="1" applyBorder="1" applyAlignment="1">
      <alignment horizontal="right"/>
    </xf>
    <xf numFmtId="0" fontId="51" fillId="0" borderId="8" xfId="0" applyFont="1" applyBorder="1" applyAlignment="1">
      <alignment horizontal="right"/>
    </xf>
    <xf numFmtId="0" fontId="51" fillId="0" borderId="13" xfId="0" applyFont="1" applyBorder="1" applyAlignment="1">
      <alignment horizontal="right"/>
    </xf>
    <xf numFmtId="0" fontId="52" fillId="0" borderId="11" xfId="0" applyFont="1" applyBorder="1"/>
    <xf numFmtId="0" fontId="51" fillId="0" borderId="10" xfId="0" applyFont="1" applyFill="1" applyBorder="1"/>
    <xf numFmtId="0" fontId="52" fillId="0" borderId="10" xfId="0" applyFont="1" applyBorder="1"/>
    <xf numFmtId="0" fontId="51" fillId="0" borderId="1" xfId="0" applyFont="1" applyBorder="1" applyAlignment="1">
      <alignment horizontal="right" vertical="center"/>
    </xf>
    <xf numFmtId="0" fontId="55" fillId="0" borderId="7" xfId="0" applyFont="1" applyFill="1" applyBorder="1" applyAlignment="1">
      <alignment vertical="center"/>
    </xf>
    <xf numFmtId="0" fontId="52" fillId="0" borderId="7" xfId="0" applyFont="1" applyFill="1" applyBorder="1"/>
    <xf numFmtId="0" fontId="52" fillId="0" borderId="6" xfId="0" applyFont="1" applyFill="1" applyBorder="1"/>
    <xf numFmtId="0" fontId="51" fillId="0" borderId="1" xfId="0" applyFont="1" applyBorder="1" applyAlignment="1">
      <alignment horizontal="left" indent="1"/>
    </xf>
    <xf numFmtId="0" fontId="64" fillId="0" borderId="7" xfId="0" applyFont="1" applyFill="1" applyBorder="1" applyAlignment="1">
      <alignment horizontal="center" vertical="center" wrapText="1"/>
    </xf>
    <xf numFmtId="0" fontId="52" fillId="0" borderId="7" xfId="0" applyFont="1" applyFill="1" applyBorder="1" applyAlignment="1">
      <alignment wrapText="1"/>
    </xf>
    <xf numFmtId="0" fontId="49" fillId="0" borderId="0" xfId="0" applyFont="1" applyAlignment="1">
      <alignment wrapText="1"/>
    </xf>
    <xf numFmtId="0" fontId="52" fillId="0" borderId="11" xfId="0" applyFont="1" applyBorder="1" applyAlignment="1">
      <alignment wrapText="1"/>
    </xf>
    <xf numFmtId="0" fontId="51" fillId="0" borderId="77" xfId="0" applyFont="1" applyBorder="1" applyAlignment="1">
      <alignment horizontal="center" vertical="center" wrapText="1"/>
    </xf>
    <xf numFmtId="0" fontId="51" fillId="0" borderId="78" xfId="0" applyFont="1" applyBorder="1" applyAlignment="1">
      <alignment horizontal="center" vertical="center" wrapText="1"/>
    </xf>
    <xf numFmtId="165" fontId="52" fillId="0" borderId="51" xfId="67" applyNumberFormat="1" applyFont="1" applyFill="1" applyBorder="1"/>
    <xf numFmtId="165" fontId="52" fillId="0" borderId="52" xfId="67" applyNumberFormat="1" applyFont="1" applyBorder="1"/>
    <xf numFmtId="165" fontId="52" fillId="0" borderId="53" xfId="67" applyNumberFormat="1" applyFont="1" applyFill="1" applyBorder="1"/>
    <xf numFmtId="165" fontId="52" fillId="0" borderId="54" xfId="67" applyNumberFormat="1" applyFont="1" applyFill="1" applyBorder="1"/>
    <xf numFmtId="0" fontId="51" fillId="35" borderId="79" xfId="0" applyFont="1" applyFill="1" applyBorder="1" applyAlignment="1">
      <alignment horizontal="center" vertical="center" wrapText="1"/>
    </xf>
    <xf numFmtId="0" fontId="51" fillId="35" borderId="80" xfId="0" applyFont="1" applyFill="1" applyBorder="1" applyAlignment="1">
      <alignment horizontal="center" vertical="center" wrapText="1"/>
    </xf>
    <xf numFmtId="0" fontId="51" fillId="35" borderId="78" xfId="0" applyFont="1" applyFill="1" applyBorder="1" applyAlignment="1">
      <alignment horizontal="center" vertical="center" wrapText="1"/>
    </xf>
    <xf numFmtId="0" fontId="51" fillId="37" borderId="82" xfId="0" applyFont="1" applyFill="1" applyBorder="1" applyAlignment="1">
      <alignment horizontal="center" vertical="center" wrapText="1"/>
    </xf>
    <xf numFmtId="0" fontId="51" fillId="35" borderId="77" xfId="0" applyFont="1" applyFill="1" applyBorder="1" applyAlignment="1">
      <alignment horizontal="center" vertical="center" wrapText="1"/>
    </xf>
    <xf numFmtId="0" fontId="51" fillId="35" borderId="83" xfId="0" applyFont="1" applyFill="1" applyBorder="1" applyAlignment="1">
      <alignment horizontal="center" vertical="center" wrapText="1"/>
    </xf>
    <xf numFmtId="0" fontId="51" fillId="35" borderId="84" xfId="0" applyFont="1" applyFill="1" applyBorder="1" applyAlignment="1">
      <alignment horizontal="center" vertical="center" wrapText="1"/>
    </xf>
    <xf numFmtId="0" fontId="51" fillId="37" borderId="74" xfId="0" applyFont="1" applyFill="1" applyBorder="1" applyAlignment="1">
      <alignment horizontal="center" vertical="center" wrapText="1"/>
    </xf>
    <xf numFmtId="0" fontId="52" fillId="0" borderId="7" xfId="0" applyFont="1" applyBorder="1"/>
    <xf numFmtId="0" fontId="52" fillId="0" borderId="6" xfId="0" applyFont="1" applyBorder="1"/>
    <xf numFmtId="165" fontId="52" fillId="0" borderId="9" xfId="67" applyNumberFormat="1" applyFont="1" applyBorder="1"/>
    <xf numFmtId="165" fontId="52" fillId="35" borderId="51" xfId="67" applyNumberFormat="1" applyFont="1" applyFill="1" applyBorder="1"/>
    <xf numFmtId="165" fontId="52" fillId="35" borderId="52" xfId="67" applyNumberFormat="1" applyFont="1" applyFill="1" applyBorder="1"/>
    <xf numFmtId="165" fontId="52" fillId="35" borderId="53" xfId="67" applyNumberFormat="1" applyFont="1" applyFill="1" applyBorder="1"/>
    <xf numFmtId="165" fontId="52" fillId="35" borderId="81" xfId="67" applyNumberFormat="1" applyFont="1" applyFill="1" applyBorder="1"/>
    <xf numFmtId="165" fontId="52" fillId="35" borderId="54" xfId="67" applyNumberFormat="1" applyFont="1" applyFill="1" applyBorder="1"/>
    <xf numFmtId="164" fontId="52" fillId="35" borderId="51" xfId="132" applyNumberFormat="1" applyFont="1" applyFill="1" applyBorder="1" applyAlignment="1"/>
    <xf numFmtId="164" fontId="52" fillId="35" borderId="1" xfId="132" applyNumberFormat="1" applyFont="1" applyFill="1" applyBorder="1" applyAlignment="1">
      <alignment wrapText="1"/>
    </xf>
    <xf numFmtId="164" fontId="52" fillId="35" borderId="52" xfId="132" applyNumberFormat="1" applyFont="1" applyFill="1" applyBorder="1" applyAlignment="1"/>
    <xf numFmtId="164" fontId="52" fillId="35" borderId="53" xfId="132" applyNumberFormat="1" applyFont="1" applyFill="1" applyBorder="1" applyAlignment="1"/>
    <xf numFmtId="164" fontId="52" fillId="35" borderId="81" xfId="132" applyNumberFormat="1" applyFont="1" applyFill="1" applyBorder="1" applyAlignment="1">
      <alignment wrapText="1"/>
    </xf>
    <xf numFmtId="164" fontId="52" fillId="35" borderId="54" xfId="132" applyNumberFormat="1" applyFont="1" applyFill="1" applyBorder="1" applyAlignment="1"/>
    <xf numFmtId="165" fontId="52" fillId="37" borderId="75" xfId="0" applyNumberFormat="1" applyFont="1" applyFill="1" applyBorder="1" applyAlignment="1">
      <alignment wrapText="1"/>
    </xf>
    <xf numFmtId="165" fontId="52" fillId="37" borderId="68" xfId="0" applyNumberFormat="1" applyFont="1" applyFill="1" applyBorder="1" applyAlignment="1">
      <alignment wrapText="1"/>
    </xf>
    <xf numFmtId="164" fontId="52" fillId="37" borderId="75" xfId="132" applyNumberFormat="1" applyFont="1" applyFill="1" applyBorder="1"/>
    <xf numFmtId="164" fontId="52" fillId="37" borderId="68" xfId="132" applyNumberFormat="1" applyFont="1" applyFill="1" applyBorder="1"/>
    <xf numFmtId="0" fontId="4" fillId="0" borderId="1" xfId="112" applyFont="1" applyBorder="1" applyAlignment="1">
      <alignment wrapText="1"/>
    </xf>
    <xf numFmtId="9" fontId="4" fillId="0" borderId="52" xfId="132" applyFont="1" applyBorder="1" applyAlignment="1">
      <alignment horizontal="right"/>
    </xf>
    <xf numFmtId="0" fontId="52" fillId="0" borderId="0" xfId="0" applyFont="1" applyAlignment="1">
      <alignment vertical="center"/>
    </xf>
    <xf numFmtId="9" fontId="4" fillId="35" borderId="52" xfId="132" applyFont="1" applyFill="1" applyBorder="1" applyAlignment="1">
      <alignment horizontal="right"/>
    </xf>
    <xf numFmtId="0" fontId="51" fillId="36" borderId="85" xfId="67" applyNumberFormat="1" applyFont="1" applyFill="1" applyBorder="1" applyAlignment="1">
      <alignment horizontal="center"/>
    </xf>
    <xf numFmtId="0" fontId="51" fillId="36" borderId="37" xfId="67" applyNumberFormat="1" applyFont="1" applyFill="1" applyBorder="1" applyAlignment="1">
      <alignment horizontal="center"/>
    </xf>
    <xf numFmtId="0" fontId="51" fillId="36" borderId="38" xfId="67" applyNumberFormat="1" applyFont="1" applyFill="1" applyBorder="1" applyAlignment="1">
      <alignment horizontal="center"/>
    </xf>
    <xf numFmtId="3" fontId="52" fillId="36" borderId="40" xfId="67" applyNumberFormat="1" applyFont="1" applyFill="1" applyBorder="1" applyAlignment="1">
      <alignment horizontal="center"/>
    </xf>
    <xf numFmtId="3" fontId="52" fillId="36" borderId="39" xfId="67" applyNumberFormat="1" applyFont="1" applyFill="1" applyBorder="1" applyAlignment="1">
      <alignment horizontal="center"/>
    </xf>
    <xf numFmtId="3" fontId="52" fillId="36" borderId="41" xfId="67" applyNumberFormat="1" applyFont="1" applyFill="1" applyBorder="1" applyAlignment="1">
      <alignment horizontal="center"/>
    </xf>
    <xf numFmtId="3" fontId="52" fillId="36" borderId="42" xfId="67" applyNumberFormat="1" applyFont="1" applyFill="1" applyBorder="1" applyAlignment="1">
      <alignment horizontal="center"/>
    </xf>
    <xf numFmtId="3" fontId="52" fillId="36" borderId="43" xfId="67" applyNumberFormat="1" applyFont="1" applyFill="1" applyBorder="1" applyAlignment="1">
      <alignment horizontal="center"/>
    </xf>
    <xf numFmtId="1" fontId="51" fillId="36" borderId="37" xfId="67" applyNumberFormat="1" applyFont="1" applyFill="1" applyBorder="1" applyAlignment="1">
      <alignment horizontal="center"/>
    </xf>
    <xf numFmtId="1" fontId="51" fillId="36" borderId="38" xfId="67" applyNumberFormat="1" applyFont="1" applyFill="1" applyBorder="1" applyAlignment="1">
      <alignment horizontal="center"/>
    </xf>
    <xf numFmtId="9" fontId="52" fillId="36" borderId="42" xfId="132" applyNumberFormat="1" applyFont="1" applyFill="1" applyBorder="1" applyAlignment="1">
      <alignment horizontal="center"/>
    </xf>
    <xf numFmtId="9" fontId="52" fillId="36" borderId="43" xfId="132" applyNumberFormat="1" applyFont="1" applyFill="1" applyBorder="1" applyAlignment="1">
      <alignment horizontal="center"/>
    </xf>
    <xf numFmtId="165" fontId="51" fillId="0" borderId="13" xfId="67" applyNumberFormat="1" applyFont="1" applyBorder="1" applyAlignment="1">
      <alignment horizontal="center"/>
    </xf>
    <xf numFmtId="165" fontId="51" fillId="0" borderId="5" xfId="67" applyNumberFormat="1" applyFont="1" applyBorder="1" applyAlignment="1">
      <alignment horizontal="center"/>
    </xf>
    <xf numFmtId="0" fontId="7" fillId="0" borderId="11" xfId="100" applyNumberFormat="1" applyFont="1" applyBorder="1" applyAlignment="1">
      <alignment horizontal="center" wrapText="1"/>
    </xf>
    <xf numFmtId="0" fontId="7" fillId="0" borderId="11" xfId="100" applyNumberFormat="1" applyFont="1" applyFill="1" applyBorder="1"/>
    <xf numFmtId="0" fontId="7" fillId="0" borderId="64" xfId="100" applyNumberFormat="1" applyFont="1" applyBorder="1" applyAlignment="1">
      <alignment horizontal="center" wrapText="1"/>
    </xf>
    <xf numFmtId="9" fontId="4" fillId="0" borderId="1" xfId="132" applyFont="1" applyBorder="1" applyAlignment="1">
      <alignment horizontal="right"/>
    </xf>
    <xf numFmtId="9" fontId="4" fillId="35" borderId="1" xfId="132" applyFont="1" applyFill="1" applyBorder="1" applyAlignment="1">
      <alignment horizontal="right"/>
    </xf>
    <xf numFmtId="165" fontId="51" fillId="0" borderId="77" xfId="67" applyNumberFormat="1" applyFont="1" applyBorder="1" applyAlignment="1">
      <alignment horizontal="center"/>
    </xf>
    <xf numFmtId="165" fontId="51" fillId="0" borderId="83" xfId="67" applyNumberFormat="1" applyFont="1" applyBorder="1" applyAlignment="1">
      <alignment horizontal="center"/>
    </xf>
    <xf numFmtId="165" fontId="51" fillId="0" borderId="84" xfId="67" applyNumberFormat="1" applyFont="1" applyBorder="1" applyAlignment="1">
      <alignment horizontal="center"/>
    </xf>
    <xf numFmtId="9" fontId="4" fillId="0" borderId="51" xfId="132" applyFont="1" applyBorder="1" applyAlignment="1">
      <alignment horizontal="right"/>
    </xf>
    <xf numFmtId="9" fontId="4" fillId="35" borderId="51" xfId="132" applyFont="1" applyFill="1" applyBorder="1" applyAlignment="1">
      <alignment horizontal="right"/>
    </xf>
    <xf numFmtId="0" fontId="4" fillId="0" borderId="3" xfId="116" applyFont="1" applyBorder="1" applyAlignment="1">
      <alignment horizontal="center"/>
    </xf>
    <xf numFmtId="0" fontId="4" fillId="0" borderId="4" xfId="116" applyFont="1" applyBorder="1" applyAlignment="1">
      <alignment horizontal="center"/>
    </xf>
    <xf numFmtId="0" fontId="4" fillId="0" borderId="5" xfId="116" applyFont="1" applyBorder="1" applyAlignment="1">
      <alignment horizontal="center"/>
    </xf>
    <xf numFmtId="0" fontId="6" fillId="0" borderId="77" xfId="111" applyFont="1" applyFill="1" applyBorder="1" applyAlignment="1">
      <alignment horizontal="right" vertical="center"/>
    </xf>
    <xf numFmtId="0" fontId="6" fillId="0" borderId="84" xfId="111" applyFont="1" applyFill="1" applyBorder="1" applyAlignment="1">
      <alignment vertical="center"/>
    </xf>
    <xf numFmtId="3" fontId="52" fillId="0" borderId="11" xfId="0" applyNumberFormat="1" applyFont="1" applyBorder="1"/>
    <xf numFmtId="0" fontId="51" fillId="0" borderId="8" xfId="0" applyFont="1" applyBorder="1" applyAlignment="1">
      <alignment vertical="center"/>
    </xf>
    <xf numFmtId="0" fontId="51" fillId="0" borderId="6" xfId="0" applyFont="1" applyBorder="1" applyAlignment="1">
      <alignment vertical="center"/>
    </xf>
    <xf numFmtId="0" fontId="51" fillId="0" borderId="8" xfId="0" applyFont="1" applyBorder="1" applyAlignment="1">
      <alignment vertical="center" wrapText="1"/>
    </xf>
    <xf numFmtId="0" fontId="51" fillId="0" borderId="6" xfId="0" applyFont="1" applyBorder="1" applyAlignment="1">
      <alignment vertical="center" wrapText="1"/>
    </xf>
    <xf numFmtId="0" fontId="7" fillId="0" borderId="7" xfId="0" applyFont="1" applyBorder="1" applyAlignment="1">
      <alignment horizontal="center"/>
    </xf>
    <xf numFmtId="0" fontId="7" fillId="0" borderId="7" xfId="0" applyFont="1" applyBorder="1" applyAlignment="1">
      <alignment horizontal="center" wrapText="1"/>
    </xf>
    <xf numFmtId="0" fontId="7" fillId="0" borderId="6" xfId="0" applyFont="1" applyBorder="1" applyAlignment="1">
      <alignment horizontal="center"/>
    </xf>
    <xf numFmtId="0" fontId="7" fillId="35" borderId="3" xfId="0" applyFont="1" applyFill="1" applyBorder="1" applyAlignment="1">
      <alignment horizontal="center" wrapText="1"/>
    </xf>
    <xf numFmtId="165" fontId="52" fillId="0" borderId="7" xfId="67" applyNumberFormat="1" applyFont="1" applyBorder="1" applyAlignment="1">
      <alignment horizontal="center"/>
    </xf>
    <xf numFmtId="165" fontId="52" fillId="0" borderId="87" xfId="67" applyNumberFormat="1" applyFont="1" applyBorder="1" applyAlignment="1">
      <alignment horizontal="center"/>
    </xf>
    <xf numFmtId="1" fontId="51" fillId="36" borderId="85" xfId="67" applyNumberFormat="1" applyFont="1" applyFill="1" applyBorder="1" applyAlignment="1">
      <alignment horizontal="center"/>
    </xf>
    <xf numFmtId="164" fontId="52" fillId="0" borderId="11" xfId="132" applyNumberFormat="1" applyFont="1" applyFill="1" applyBorder="1" applyAlignment="1">
      <alignment horizontal="center"/>
    </xf>
    <xf numFmtId="0" fontId="4" fillId="0" borderId="90" xfId="0" applyFont="1" applyFill="1" applyBorder="1" applyAlignment="1">
      <alignment horizontal="left"/>
    </xf>
    <xf numFmtId="0" fontId="7" fillId="0" borderId="53" xfId="0" applyFont="1" applyFill="1" applyBorder="1" applyAlignment="1">
      <alignment horizontal="center"/>
    </xf>
    <xf numFmtId="164" fontId="52" fillId="0" borderId="86" xfId="132" applyNumberFormat="1" applyFont="1" applyFill="1" applyBorder="1" applyAlignment="1">
      <alignment horizontal="center"/>
    </xf>
    <xf numFmtId="9" fontId="52" fillId="36" borderId="41" xfId="132" applyFont="1" applyFill="1" applyBorder="1" applyAlignment="1">
      <alignment horizontal="center"/>
    </xf>
    <xf numFmtId="164" fontId="52" fillId="0" borderId="1" xfId="132" applyNumberFormat="1" applyFont="1" applyBorder="1" applyAlignment="1">
      <alignment horizontal="right" vertical="top" wrapText="1"/>
    </xf>
    <xf numFmtId="165" fontId="52" fillId="0" borderId="1" xfId="67" applyNumberFormat="1" applyFont="1" applyBorder="1" applyAlignment="1">
      <alignment horizontal="right" vertical="top" wrapText="1"/>
    </xf>
    <xf numFmtId="164" fontId="52" fillId="0" borderId="0" xfId="132" applyNumberFormat="1" applyFont="1" applyAlignment="1">
      <alignment horizontal="right"/>
    </xf>
    <xf numFmtId="164" fontId="52" fillId="0" borderId="1" xfId="132" applyNumberFormat="1" applyFont="1" applyBorder="1" applyAlignment="1">
      <alignment horizontal="right"/>
    </xf>
    <xf numFmtId="166" fontId="4" fillId="0" borderId="1" xfId="112" applyNumberFormat="1" applyFont="1" applyBorder="1"/>
    <xf numFmtId="0" fontId="7" fillId="0" borderId="3" xfId="112" applyFont="1" applyBorder="1"/>
    <xf numFmtId="0" fontId="7" fillId="0" borderId="91" xfId="112" applyFont="1" applyBorder="1"/>
    <xf numFmtId="0" fontId="63" fillId="0" borderId="0" xfId="0" applyFont="1"/>
    <xf numFmtId="165" fontId="4" fillId="0" borderId="2" xfId="67" applyNumberFormat="1" applyFont="1" applyBorder="1"/>
    <xf numFmtId="3" fontId="52" fillId="0" borderId="0" xfId="0" applyNumberFormat="1" applyFont="1"/>
    <xf numFmtId="165" fontId="52" fillId="0" borderId="5" xfId="67" applyNumberFormat="1" applyFont="1" applyFill="1" applyBorder="1"/>
    <xf numFmtId="165" fontId="52" fillId="0" borderId="1" xfId="0" applyNumberFormat="1" applyFont="1" applyFill="1" applyBorder="1" applyAlignment="1">
      <alignment vertical="center"/>
    </xf>
    <xf numFmtId="165" fontId="52" fillId="0" borderId="1" xfId="67" applyNumberFormat="1" applyFont="1" applyFill="1" applyBorder="1" applyAlignment="1">
      <alignment horizontal="right"/>
    </xf>
    <xf numFmtId="164" fontId="52" fillId="35" borderId="31" xfId="132" applyNumberFormat="1" applyFont="1" applyFill="1" applyBorder="1" applyAlignment="1">
      <alignment horizontal="right" vertical="top" wrapText="1"/>
    </xf>
    <xf numFmtId="164" fontId="52" fillId="0" borderId="31" xfId="132" applyNumberFormat="1" applyFont="1" applyBorder="1" applyAlignment="1">
      <alignment horizontal="right" vertical="top" wrapText="1"/>
    </xf>
    <xf numFmtId="165" fontId="52" fillId="0" borderId="71" xfId="67" applyNumberFormat="1" applyFont="1" applyFill="1" applyBorder="1" applyAlignment="1">
      <alignment horizontal="right" vertical="center" wrapText="1"/>
    </xf>
    <xf numFmtId="164" fontId="52" fillId="0" borderId="72" xfId="132" applyNumberFormat="1" applyFont="1" applyFill="1" applyBorder="1" applyAlignment="1">
      <alignment horizontal="right" vertical="top" wrapText="1"/>
    </xf>
    <xf numFmtId="165" fontId="52" fillId="0" borderId="71" xfId="67" applyNumberFormat="1" applyFont="1" applyFill="1" applyBorder="1" applyAlignment="1">
      <alignment horizontal="right" vertical="top" wrapText="1"/>
    </xf>
    <xf numFmtId="164" fontId="52" fillId="0" borderId="93" xfId="132" applyNumberFormat="1" applyFont="1" applyFill="1" applyBorder="1" applyAlignment="1">
      <alignment horizontal="right" vertical="top" wrapText="1"/>
    </xf>
    <xf numFmtId="165" fontId="52" fillId="0" borderId="65" xfId="67" applyNumberFormat="1" applyFont="1" applyFill="1" applyBorder="1" applyAlignment="1">
      <alignment horizontal="right" vertical="top" wrapText="1"/>
    </xf>
    <xf numFmtId="0" fontId="7" fillId="0" borderId="8" xfId="0" applyFont="1" applyBorder="1"/>
    <xf numFmtId="164" fontId="49" fillId="0" borderId="0" xfId="0" applyNumberFormat="1" applyFont="1"/>
    <xf numFmtId="164" fontId="52" fillId="36" borderId="40" xfId="132" applyNumberFormat="1" applyFont="1" applyFill="1" applyBorder="1" applyAlignment="1">
      <alignment horizontal="center"/>
    </xf>
    <xf numFmtId="164" fontId="52" fillId="36" borderId="1" xfId="132" applyNumberFormat="1" applyFont="1" applyFill="1" applyBorder="1" applyAlignment="1">
      <alignment horizontal="center"/>
    </xf>
    <xf numFmtId="164" fontId="52" fillId="36" borderId="39" xfId="132" applyNumberFormat="1" applyFont="1" applyFill="1" applyBorder="1" applyAlignment="1">
      <alignment horizontal="center"/>
    </xf>
    <xf numFmtId="164" fontId="7" fillId="0" borderId="1" xfId="132" applyNumberFormat="1" applyFont="1" applyBorder="1"/>
    <xf numFmtId="165" fontId="52" fillId="35" borderId="94" xfId="67" applyNumberFormat="1" applyFont="1" applyFill="1" applyBorder="1" applyAlignment="1">
      <alignment horizontal="right" vertical="top" wrapText="1"/>
    </xf>
    <xf numFmtId="164" fontId="4" fillId="0" borderId="1" xfId="116" applyNumberFormat="1" applyFont="1" applyBorder="1" applyAlignment="1">
      <alignment horizontal="center"/>
    </xf>
    <xf numFmtId="164" fontId="4" fillId="0" borderId="1" xfId="132" applyNumberFormat="1" applyFont="1" applyBorder="1" applyAlignment="1">
      <alignment horizontal="center"/>
    </xf>
    <xf numFmtId="164" fontId="65" fillId="0" borderId="0" xfId="0" applyNumberFormat="1" applyFont="1" applyFill="1" applyBorder="1" applyAlignment="1">
      <alignment vertical="center"/>
    </xf>
    <xf numFmtId="167" fontId="52" fillId="0" borderId="0" xfId="0" applyNumberFormat="1" applyFont="1"/>
    <xf numFmtId="0" fontId="54" fillId="0" borderId="0" xfId="82" applyFont="1" applyFill="1" applyAlignment="1" applyProtection="1"/>
    <xf numFmtId="0" fontId="51" fillId="0" borderId="0" xfId="0" applyFont="1" applyFill="1" applyAlignment="1">
      <alignment horizontal="left"/>
    </xf>
    <xf numFmtId="0" fontId="4" fillId="0" borderId="0" xfId="0" applyFont="1" applyFill="1" applyBorder="1" applyAlignment="1">
      <alignment vertical="top" wrapText="1"/>
    </xf>
    <xf numFmtId="3" fontId="52" fillId="0" borderId="1" xfId="0" applyNumberFormat="1" applyFont="1" applyFill="1" applyBorder="1" applyAlignment="1">
      <alignment horizontal="right"/>
    </xf>
    <xf numFmtId="0" fontId="52" fillId="0" borderId="13" xfId="0" applyFont="1" applyFill="1" applyBorder="1"/>
    <xf numFmtId="3" fontId="52" fillId="0" borderId="14" xfId="0" applyNumberFormat="1" applyFont="1" applyBorder="1" applyAlignment="1">
      <alignment horizontal="right"/>
    </xf>
    <xf numFmtId="3" fontId="52" fillId="0" borderId="12" xfId="0" applyNumberFormat="1" applyFont="1" applyBorder="1" applyAlignment="1">
      <alignment horizontal="right"/>
    </xf>
    <xf numFmtId="3" fontId="52" fillId="0" borderId="11" xfId="67" applyNumberFormat="1" applyFont="1" applyBorder="1"/>
    <xf numFmtId="9" fontId="52" fillId="0" borderId="0" xfId="132" applyFont="1"/>
    <xf numFmtId="9" fontId="52" fillId="0" borderId="0" xfId="0" applyNumberFormat="1" applyFont="1"/>
    <xf numFmtId="0" fontId="51" fillId="0" borderId="1" xfId="0" applyFont="1" applyBorder="1" applyAlignment="1">
      <alignment horizontal="center" wrapText="1"/>
    </xf>
    <xf numFmtId="0" fontId="52" fillId="0" borderId="25" xfId="0" applyFont="1" applyBorder="1" applyAlignment="1">
      <alignment vertical="top" wrapText="1"/>
    </xf>
    <xf numFmtId="3" fontId="52" fillId="0" borderId="25" xfId="0" applyNumberFormat="1" applyFont="1" applyBorder="1" applyAlignment="1">
      <alignment vertical="top" wrapText="1"/>
    </xf>
    <xf numFmtId="9" fontId="52" fillId="0" borderId="25" xfId="0" applyNumberFormat="1" applyFont="1" applyBorder="1" applyAlignment="1">
      <alignment vertical="top" wrapText="1"/>
    </xf>
    <xf numFmtId="0" fontId="56" fillId="0" borderId="25" xfId="0" applyFont="1" applyBorder="1" applyAlignment="1">
      <alignment horizontal="center" vertical="top" wrapText="1"/>
    </xf>
    <xf numFmtId="0" fontId="51" fillId="0" borderId="11" xfId="0" applyFont="1" applyBorder="1" applyAlignment="1"/>
    <xf numFmtId="0" fontId="51" fillId="0" borderId="10" xfId="0" applyFont="1" applyBorder="1" applyAlignment="1"/>
    <xf numFmtId="0" fontId="60" fillId="0" borderId="0" xfId="0" applyFont="1"/>
    <xf numFmtId="0" fontId="58" fillId="34" borderId="8" xfId="0" applyFont="1" applyFill="1" applyBorder="1" applyAlignment="1">
      <alignment vertical="top"/>
    </xf>
    <xf numFmtId="0" fontId="58" fillId="34" borderId="13" xfId="0" applyFont="1" applyFill="1" applyBorder="1" applyAlignment="1">
      <alignment horizontal="center" vertical="top"/>
    </xf>
    <xf numFmtId="3" fontId="52" fillId="36" borderId="97" xfId="0" applyNumberFormat="1" applyFont="1" applyFill="1" applyBorder="1" applyAlignment="1">
      <alignment horizontal="left"/>
    </xf>
    <xf numFmtId="3" fontId="52" fillId="36" borderId="97" xfId="0" applyNumberFormat="1" applyFont="1" applyFill="1" applyBorder="1"/>
    <xf numFmtId="3" fontId="52" fillId="36" borderId="98" xfId="0" applyNumberFormat="1" applyFont="1" applyFill="1" applyBorder="1"/>
    <xf numFmtId="3" fontId="52" fillId="36" borderId="100" xfId="0" applyNumberFormat="1" applyFont="1" applyFill="1" applyBorder="1"/>
    <xf numFmtId="164" fontId="52" fillId="36" borderId="100" xfId="0" applyNumberFormat="1" applyFont="1" applyFill="1" applyBorder="1"/>
    <xf numFmtId="0" fontId="52" fillId="36" borderId="105" xfId="0" applyFont="1" applyFill="1" applyBorder="1"/>
    <xf numFmtId="164" fontId="52" fillId="36" borderId="106" xfId="0" applyNumberFormat="1" applyFont="1" applyFill="1" applyBorder="1"/>
    <xf numFmtId="164" fontId="52" fillId="36" borderId="107" xfId="0" applyNumberFormat="1" applyFont="1" applyFill="1" applyBorder="1"/>
    <xf numFmtId="3" fontId="52" fillId="0" borderId="5" xfId="0" applyNumberFormat="1" applyFont="1" applyBorder="1" applyAlignment="1">
      <alignment horizontal="left"/>
    </xf>
    <xf numFmtId="3" fontId="52" fillId="0" borderId="8" xfId="67" applyNumberFormat="1" applyFont="1" applyFill="1" applyBorder="1" applyAlignment="1">
      <alignment horizontal="center"/>
    </xf>
    <xf numFmtId="3" fontId="52" fillId="0" borderId="8" xfId="132" applyNumberFormat="1" applyFont="1" applyFill="1" applyBorder="1" applyAlignment="1">
      <alignment horizontal="center"/>
    </xf>
    <xf numFmtId="3" fontId="52" fillId="0" borderId="10" xfId="67" applyNumberFormat="1" applyFont="1" applyBorder="1"/>
    <xf numFmtId="3" fontId="52" fillId="0" borderId="5" xfId="67" applyNumberFormat="1" applyFont="1" applyBorder="1"/>
    <xf numFmtId="3" fontId="52" fillId="0" borderId="5" xfId="0" applyNumberFormat="1" applyFont="1" applyBorder="1" applyAlignment="1">
      <alignment horizontal="right"/>
    </xf>
    <xf numFmtId="164" fontId="52" fillId="0" borderId="0" xfId="132" applyNumberFormat="1" applyFont="1" applyFill="1" applyBorder="1"/>
    <xf numFmtId="164" fontId="52" fillId="0" borderId="1" xfId="132" applyNumberFormat="1" applyFont="1" applyBorder="1" applyAlignment="1">
      <alignment horizontal="right" vertical="center"/>
    </xf>
    <xf numFmtId="3" fontId="52" fillId="0" borderId="1" xfId="67" applyNumberFormat="1" applyFont="1" applyBorder="1" applyAlignment="1">
      <alignment horizontal="right" vertical="center"/>
    </xf>
    <xf numFmtId="0" fontId="7" fillId="0" borderId="0" xfId="0" applyFont="1" applyFill="1" applyBorder="1" applyAlignment="1">
      <alignment horizontal="center" wrapText="1"/>
    </xf>
    <xf numFmtId="165" fontId="52" fillId="0" borderId="9" xfId="67" applyNumberFormat="1" applyFont="1" applyFill="1" applyBorder="1"/>
    <xf numFmtId="165" fontId="52" fillId="0" borderId="9" xfId="67" applyNumberFormat="1" applyFont="1" applyFill="1" applyBorder="1" applyAlignment="1">
      <alignment horizontal="right"/>
    </xf>
    <xf numFmtId="165" fontId="4" fillId="0" borderId="0" xfId="67" applyNumberFormat="1" applyFont="1" applyBorder="1" applyAlignment="1">
      <alignment horizontal="right"/>
    </xf>
    <xf numFmtId="165" fontId="4" fillId="35" borderId="0" xfId="67" applyNumberFormat="1" applyFont="1" applyFill="1" applyBorder="1" applyAlignment="1">
      <alignment horizontal="right"/>
    </xf>
    <xf numFmtId="3" fontId="52" fillId="0" borderId="1" xfId="67" applyNumberFormat="1" applyFont="1" applyFill="1" applyBorder="1" applyAlignment="1">
      <alignment horizontal="right" vertical="center"/>
    </xf>
    <xf numFmtId="0" fontId="7" fillId="0" borderId="0" xfId="0" applyFont="1" applyBorder="1" applyAlignment="1">
      <alignment horizontal="center" wrapText="1"/>
    </xf>
    <xf numFmtId="0" fontId="7" fillId="0" borderId="2" xfId="0" applyFont="1" applyBorder="1" applyAlignment="1">
      <alignment horizontal="center"/>
    </xf>
    <xf numFmtId="3" fontId="52" fillId="36" borderId="40" xfId="67" applyNumberFormat="1" applyFont="1" applyFill="1" applyBorder="1" applyAlignment="1">
      <alignment horizontal="right"/>
    </xf>
    <xf numFmtId="3" fontId="52" fillId="36" borderId="1" xfId="67" applyNumberFormat="1" applyFont="1" applyFill="1" applyBorder="1" applyAlignment="1">
      <alignment horizontal="right"/>
    </xf>
    <xf numFmtId="3" fontId="52" fillId="36" borderId="39" xfId="67" applyNumberFormat="1" applyFont="1" applyFill="1" applyBorder="1" applyAlignment="1">
      <alignment horizontal="right"/>
    </xf>
    <xf numFmtId="3" fontId="52" fillId="36" borderId="41" xfId="67" applyNumberFormat="1" applyFont="1" applyFill="1" applyBorder="1" applyAlignment="1">
      <alignment horizontal="right"/>
    </xf>
    <xf numFmtId="3" fontId="52" fillId="36" borderId="42" xfId="67" applyNumberFormat="1" applyFont="1" applyFill="1" applyBorder="1" applyAlignment="1">
      <alignment horizontal="right"/>
    </xf>
    <xf numFmtId="3" fontId="52" fillId="36" borderId="43" xfId="67" applyNumberFormat="1" applyFont="1" applyFill="1" applyBorder="1" applyAlignment="1">
      <alignment horizontal="right"/>
    </xf>
    <xf numFmtId="0" fontId="7" fillId="38" borderId="95" xfId="0" applyFont="1" applyFill="1" applyBorder="1" applyAlignment="1">
      <alignment horizontal="center" vertical="center"/>
    </xf>
    <xf numFmtId="0" fontId="7" fillId="38" borderId="44" xfId="0" applyFont="1" applyFill="1" applyBorder="1" applyAlignment="1">
      <alignment horizontal="center" vertical="center" wrapText="1"/>
    </xf>
    <xf numFmtId="0" fontId="55" fillId="38" borderId="4" xfId="0" applyFont="1" applyFill="1" applyBorder="1" applyAlignment="1">
      <alignment vertical="center"/>
    </xf>
    <xf numFmtId="0" fontId="10" fillId="38" borderId="92" xfId="0" applyFont="1" applyFill="1" applyBorder="1" applyAlignment="1">
      <alignment vertical="center"/>
    </xf>
    <xf numFmtId="0" fontId="7" fillId="38" borderId="11" xfId="92" applyFont="1" applyFill="1" applyBorder="1" applyAlignment="1">
      <alignment horizontal="left" vertical="center"/>
    </xf>
    <xf numFmtId="0" fontId="55" fillId="38" borderId="10" xfId="92" applyFont="1" applyFill="1" applyBorder="1" applyAlignment="1">
      <alignment horizontal="center" vertical="center"/>
    </xf>
    <xf numFmtId="0" fontId="7" fillId="38" borderId="8" xfId="105" applyFont="1" applyFill="1" applyBorder="1" applyAlignment="1">
      <alignment horizontal="left" vertical="center"/>
    </xf>
    <xf numFmtId="0" fontId="55" fillId="38" borderId="7" xfId="105" applyFont="1" applyFill="1" applyBorder="1" applyAlignment="1">
      <alignment vertical="center"/>
    </xf>
    <xf numFmtId="0" fontId="55" fillId="38" borderId="6" xfId="105" applyFont="1" applyFill="1" applyBorder="1" applyAlignment="1">
      <alignment vertical="center"/>
    </xf>
    <xf numFmtId="0" fontId="51" fillId="0" borderId="1" xfId="0" applyFont="1" applyFill="1" applyBorder="1"/>
    <xf numFmtId="9" fontId="52" fillId="0" borderId="1" xfId="0" applyNumberFormat="1" applyFont="1" applyFill="1" applyBorder="1"/>
    <xf numFmtId="9" fontId="52" fillId="0" borderId="1" xfId="0" applyNumberFormat="1" applyFont="1" applyBorder="1"/>
    <xf numFmtId="9" fontId="52" fillId="0" borderId="15" xfId="0" applyNumberFormat="1" applyFont="1" applyBorder="1"/>
    <xf numFmtId="0" fontId="7" fillId="0" borderId="124" xfId="0" applyFont="1" applyFill="1" applyBorder="1" applyAlignment="1">
      <alignment horizontal="center"/>
    </xf>
    <xf numFmtId="165" fontId="52" fillId="0" borderId="7" xfId="67" applyNumberFormat="1" applyFont="1" applyFill="1" applyBorder="1" applyAlignment="1">
      <alignment horizontal="center"/>
    </xf>
    <xf numFmtId="0" fontId="7" fillId="0" borderId="77" xfId="0" applyFont="1" applyFill="1" applyBorder="1" applyAlignment="1">
      <alignment horizontal="center"/>
    </xf>
    <xf numFmtId="0" fontId="7" fillId="0" borderId="125" xfId="0" applyFont="1" applyFill="1" applyBorder="1" applyAlignment="1">
      <alignment horizontal="center"/>
    </xf>
    <xf numFmtId="0" fontId="7" fillId="0" borderId="126" xfId="0" applyFont="1" applyFill="1" applyBorder="1" applyAlignment="1">
      <alignment horizontal="center"/>
    </xf>
    <xf numFmtId="0" fontId="7" fillId="0" borderId="127" xfId="0" applyFont="1" applyFill="1" applyBorder="1" applyAlignment="1">
      <alignment horizontal="center"/>
    </xf>
    <xf numFmtId="164" fontId="52" fillId="0" borderId="39" xfId="132" applyNumberFormat="1" applyFont="1" applyFill="1" applyBorder="1" applyAlignment="1">
      <alignment horizontal="center"/>
    </xf>
    <xf numFmtId="3" fontId="52" fillId="0" borderId="128" xfId="67" applyNumberFormat="1" applyFont="1" applyFill="1" applyBorder="1" applyAlignment="1">
      <alignment horizontal="center"/>
    </xf>
    <xf numFmtId="3" fontId="52" fillId="0" borderId="128" xfId="132" applyNumberFormat="1" applyFont="1" applyFill="1" applyBorder="1" applyAlignment="1">
      <alignment horizontal="center"/>
    </xf>
    <xf numFmtId="164" fontId="52" fillId="0" borderId="129" xfId="132" applyNumberFormat="1" applyFont="1" applyFill="1" applyBorder="1" applyAlignment="1">
      <alignment horizontal="center"/>
    </xf>
    <xf numFmtId="3" fontId="52" fillId="0" borderId="13" xfId="67" applyNumberFormat="1" applyFont="1" applyBorder="1"/>
    <xf numFmtId="3" fontId="52" fillId="0" borderId="10" xfId="0" applyNumberFormat="1" applyFont="1" applyBorder="1"/>
    <xf numFmtId="0" fontId="52" fillId="0" borderId="57" xfId="0" applyFont="1" applyBorder="1"/>
    <xf numFmtId="0" fontId="51" fillId="0" borderId="113" xfId="0" applyFont="1" applyBorder="1" applyAlignment="1">
      <alignment wrapText="1"/>
    </xf>
    <xf numFmtId="168" fontId="51" fillId="0" borderId="1" xfId="133" applyNumberFormat="1" applyFont="1" applyBorder="1" applyAlignment="1">
      <alignment horizontal="center" wrapText="1"/>
    </xf>
    <xf numFmtId="0" fontId="51" fillId="0" borderId="113" xfId="0" applyFont="1" applyBorder="1"/>
    <xf numFmtId="168" fontId="52" fillId="0" borderId="1" xfId="133" applyNumberFormat="1" applyFont="1" applyBorder="1" applyAlignment="1">
      <alignment horizontal="center"/>
    </xf>
    <xf numFmtId="165" fontId="52" fillId="0" borderId="1" xfId="67" applyNumberFormat="1" applyFont="1" applyBorder="1" applyAlignment="1">
      <alignment horizontal="center"/>
    </xf>
    <xf numFmtId="9" fontId="52" fillId="0" borderId="112" xfId="132" applyFont="1" applyBorder="1" applyAlignment="1">
      <alignment horizontal="center"/>
    </xf>
    <xf numFmtId="0" fontId="51" fillId="0" borderId="114" xfId="0" applyFont="1" applyBorder="1"/>
    <xf numFmtId="168" fontId="52" fillId="0" borderId="115" xfId="133" applyNumberFormat="1" applyFont="1" applyBorder="1" applyAlignment="1">
      <alignment horizontal="center"/>
    </xf>
    <xf numFmtId="165" fontId="52" fillId="0" borderId="115" xfId="67" applyNumberFormat="1" applyFont="1" applyBorder="1" applyAlignment="1">
      <alignment horizontal="center"/>
    </xf>
    <xf numFmtId="9" fontId="52" fillId="0" borderId="116" xfId="132" applyFont="1" applyBorder="1" applyAlignment="1">
      <alignment horizontal="center"/>
    </xf>
    <xf numFmtId="0" fontId="0" fillId="0" borderId="0" xfId="0"/>
    <xf numFmtId="0" fontId="0" fillId="0" borderId="0" xfId="0" applyNumberFormat="1"/>
    <xf numFmtId="49" fontId="0" fillId="0" borderId="0" xfId="0" applyNumberFormat="1"/>
    <xf numFmtId="0" fontId="51" fillId="0" borderId="11" xfId="0" applyFont="1" applyBorder="1" applyAlignment="1">
      <alignment horizontal="left"/>
    </xf>
    <xf numFmtId="0" fontId="52" fillId="0" borderId="0"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1" fillId="0" borderId="1" xfId="0" applyFont="1" applyBorder="1" applyAlignment="1">
      <alignment horizontal="center"/>
    </xf>
    <xf numFmtId="0" fontId="51" fillId="0" borderId="1" xfId="0" applyFont="1" applyBorder="1" applyAlignment="1">
      <alignment horizontal="center" wrapText="1"/>
    </xf>
    <xf numFmtId="0" fontId="52" fillId="0" borderId="0" xfId="0" applyFont="1" applyFill="1" applyBorder="1" applyAlignment="1">
      <alignment horizontal="left" vertical="top" wrapText="1"/>
    </xf>
    <xf numFmtId="0" fontId="7" fillId="0" borderId="51" xfId="0" applyFont="1" applyFill="1" applyBorder="1" applyAlignment="1">
      <alignment horizontal="center"/>
    </xf>
    <xf numFmtId="0" fontId="7" fillId="0" borderId="1" xfId="0" applyFont="1" applyFill="1" applyBorder="1" applyAlignment="1">
      <alignment horizontal="center"/>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51" fillId="0" borderId="11" xfId="0" applyFont="1" applyFill="1" applyBorder="1" applyAlignment="1">
      <alignment horizontal="center"/>
    </xf>
    <xf numFmtId="0" fontId="7" fillId="0" borderId="3" xfId="116" applyFont="1" applyBorder="1" applyAlignment="1">
      <alignment horizontal="center" vertical="center"/>
    </xf>
    <xf numFmtId="0" fontId="7" fillId="0" borderId="1" xfId="100" applyNumberFormat="1" applyFont="1" applyBorder="1" applyAlignment="1">
      <alignment horizontal="center" vertical="center" wrapText="1"/>
    </xf>
    <xf numFmtId="0" fontId="7" fillId="0" borderId="0" xfId="112" applyFont="1" applyAlignment="1">
      <alignment horizontal="left"/>
    </xf>
    <xf numFmtId="0" fontId="4" fillId="0" borderId="0" xfId="0" applyFont="1" applyFill="1" applyBorder="1" applyAlignment="1">
      <alignment horizontal="left" vertical="top" wrapText="1"/>
    </xf>
    <xf numFmtId="0" fontId="64" fillId="0" borderId="0" xfId="0" applyFont="1"/>
    <xf numFmtId="0" fontId="4" fillId="0" borderId="0" xfId="92" applyFont="1" applyBorder="1" applyAlignment="1">
      <alignment horizontal="left" vertical="center"/>
    </xf>
    <xf numFmtId="0" fontId="4" fillId="0" borderId="0" xfId="92" applyFont="1" applyBorder="1" applyAlignment="1">
      <alignment horizontal="center" vertical="center" wrapText="1"/>
    </xf>
    <xf numFmtId="0" fontId="52" fillId="0" borderId="0" xfId="0" applyFont="1" applyBorder="1" applyAlignment="1">
      <alignment horizontal="left" vertical="center" wrapText="1"/>
    </xf>
    <xf numFmtId="0" fontId="52" fillId="0" borderId="8" xfId="0" applyFont="1" applyBorder="1"/>
    <xf numFmtId="165" fontId="52" fillId="0" borderId="8" xfId="67" applyNumberFormat="1" applyFont="1" applyBorder="1"/>
    <xf numFmtId="165" fontId="52" fillId="0" borderId="6" xfId="67" applyNumberFormat="1" applyFont="1" applyBorder="1"/>
    <xf numFmtId="165" fontId="52" fillId="0" borderId="3" xfId="67" applyNumberFormat="1" applyFont="1" applyBorder="1"/>
    <xf numFmtId="165" fontId="52" fillId="0" borderId="4" xfId="67" applyNumberFormat="1" applyFont="1" applyBorder="1"/>
    <xf numFmtId="165" fontId="52" fillId="0" borderId="13" xfId="67" applyNumberFormat="1" applyFont="1" applyBorder="1"/>
    <xf numFmtId="165" fontId="52" fillId="0" borderId="14" xfId="67" applyNumberFormat="1" applyFont="1" applyBorder="1"/>
    <xf numFmtId="165" fontId="52" fillId="0" borderId="12" xfId="67" applyNumberFormat="1" applyFont="1" applyBorder="1"/>
    <xf numFmtId="0" fontId="52" fillId="0" borderId="13" xfId="0" applyFont="1" applyBorder="1"/>
    <xf numFmtId="164" fontId="52" fillId="0" borderId="6" xfId="132" applyNumberFormat="1" applyFont="1" applyBorder="1"/>
    <xf numFmtId="164" fontId="52" fillId="0" borderId="3" xfId="132" applyNumberFormat="1" applyFont="1" applyBorder="1"/>
    <xf numFmtId="164" fontId="63" fillId="0" borderId="0" xfId="0" applyNumberFormat="1" applyFont="1" applyFill="1" applyBorder="1" applyAlignment="1">
      <alignment vertical="center"/>
    </xf>
    <xf numFmtId="164" fontId="52" fillId="0" borderId="2" xfId="132" applyNumberFormat="1" applyFont="1" applyBorder="1"/>
    <xf numFmtId="164" fontId="52" fillId="0" borderId="4" xfId="132" applyNumberFormat="1" applyFont="1" applyBorder="1"/>
    <xf numFmtId="164" fontId="52" fillId="0" borderId="14" xfId="132" applyNumberFormat="1" applyFont="1" applyBorder="1"/>
    <xf numFmtId="164" fontId="52" fillId="0" borderId="12" xfId="132" applyNumberFormat="1" applyFont="1" applyBorder="1"/>
    <xf numFmtId="164" fontId="52" fillId="0" borderId="5" xfId="132" applyNumberFormat="1" applyFont="1" applyBorder="1"/>
    <xf numFmtId="164" fontId="52" fillId="0" borderId="15" xfId="132" applyNumberFormat="1" applyFont="1" applyBorder="1"/>
    <xf numFmtId="164" fontId="52" fillId="0" borderId="10" xfId="132" applyNumberFormat="1" applyFont="1" applyBorder="1"/>
    <xf numFmtId="0" fontId="52" fillId="0" borderId="14" xfId="0" applyFont="1" applyBorder="1"/>
    <xf numFmtId="0" fontId="52" fillId="0" borderId="12" xfId="0" applyFont="1" applyBorder="1"/>
    <xf numFmtId="0" fontId="51" fillId="0" borderId="1" xfId="0" applyFont="1" applyFill="1" applyBorder="1" applyAlignment="1">
      <alignment horizontal="center" wrapText="1"/>
    </xf>
    <xf numFmtId="0" fontId="51" fillId="0" borderId="1" xfId="0" applyFont="1" applyFill="1" applyBorder="1" applyAlignment="1">
      <alignment horizontal="center"/>
    </xf>
    <xf numFmtId="165" fontId="51" fillId="0" borderId="5" xfId="67" applyNumberFormat="1" applyFont="1" applyBorder="1" applyAlignment="1">
      <alignment horizontal="center" wrapText="1"/>
    </xf>
    <xf numFmtId="165" fontId="51" fillId="0" borderId="83" xfId="67" applyNumberFormat="1" applyFont="1" applyBorder="1" applyAlignment="1">
      <alignment horizontal="center" wrapText="1"/>
    </xf>
    <xf numFmtId="3" fontId="52" fillId="35" borderId="90" xfId="0" applyNumberFormat="1" applyFont="1" applyFill="1" applyBorder="1"/>
    <xf numFmtId="3" fontId="52" fillId="0" borderId="52" xfId="0" applyNumberFormat="1" applyFont="1" applyBorder="1"/>
    <xf numFmtId="3" fontId="52" fillId="35" borderId="1" xfId="0" applyNumberFormat="1" applyFont="1" applyFill="1" applyBorder="1"/>
    <xf numFmtId="3" fontId="52" fillId="35" borderId="52" xfId="0" applyNumberFormat="1" applyFont="1" applyFill="1" applyBorder="1"/>
    <xf numFmtId="3" fontId="52" fillId="35" borderId="51" xfId="0" applyNumberFormat="1" applyFont="1" applyFill="1" applyBorder="1"/>
    <xf numFmtId="3" fontId="52" fillId="35" borderId="108" xfId="0" applyNumberFormat="1" applyFont="1" applyFill="1" applyBorder="1"/>
    <xf numFmtId="3" fontId="52" fillId="35" borderId="81" xfId="0" applyNumberFormat="1" applyFont="1" applyFill="1" applyBorder="1"/>
    <xf numFmtId="3" fontId="52" fillId="35" borderId="54" xfId="0" applyNumberFormat="1" applyFont="1" applyFill="1" applyBorder="1"/>
    <xf numFmtId="0" fontId="52" fillId="0" borderId="0" xfId="0" applyNumberFormat="1" applyFont="1"/>
    <xf numFmtId="0" fontId="51" fillId="0" borderId="11" xfId="0" applyFont="1" applyBorder="1" applyAlignment="1">
      <alignment horizontal="left"/>
    </xf>
    <xf numFmtId="0" fontId="51" fillId="0" borderId="15" xfId="0" applyFont="1" applyBorder="1" applyAlignment="1">
      <alignment horizontal="left"/>
    </xf>
    <xf numFmtId="0" fontId="51" fillId="0" borderId="10" xfId="0" applyFont="1" applyBorder="1" applyAlignment="1">
      <alignment horizontal="left"/>
    </xf>
    <xf numFmtId="0" fontId="4" fillId="38" borderId="1" xfId="0" applyFont="1" applyFill="1" applyBorder="1" applyAlignment="1">
      <alignment horizontal="center" vertical="center"/>
    </xf>
    <xf numFmtId="0" fontId="52" fillId="0" borderId="8" xfId="0" applyFont="1" applyBorder="1" applyAlignment="1">
      <alignment horizontal="left" vertical="top" wrapText="1"/>
    </xf>
    <xf numFmtId="0" fontId="52" fillId="0" borderId="7" xfId="0" applyFont="1" applyBorder="1" applyAlignment="1">
      <alignment horizontal="left" vertical="top" wrapText="1"/>
    </xf>
    <xf numFmtId="0" fontId="52" fillId="0" borderId="6" xfId="0" applyFont="1" applyBorder="1" applyAlignment="1">
      <alignment horizontal="left" vertical="top" wrapText="1"/>
    </xf>
    <xf numFmtId="0" fontId="52" fillId="0" borderId="9" xfId="0" applyFont="1" applyBorder="1" applyAlignment="1">
      <alignment horizontal="left" vertical="top" wrapText="1"/>
    </xf>
    <xf numFmtId="0" fontId="52" fillId="0" borderId="0" xfId="0" applyFont="1" applyBorder="1" applyAlignment="1">
      <alignment horizontal="left" vertical="top" wrapText="1"/>
    </xf>
    <xf numFmtId="0" fontId="52" fillId="0" borderId="2" xfId="0" applyFont="1" applyBorder="1" applyAlignment="1">
      <alignment horizontal="left" vertical="top" wrapText="1"/>
    </xf>
    <xf numFmtId="0" fontId="52" fillId="0" borderId="13" xfId="0" applyFont="1" applyBorder="1" applyAlignment="1">
      <alignment horizontal="left" vertical="top" wrapText="1"/>
    </xf>
    <xf numFmtId="0" fontId="52" fillId="0" borderId="14" xfId="0" applyFont="1" applyBorder="1" applyAlignment="1">
      <alignment horizontal="left" vertical="top" wrapText="1"/>
    </xf>
    <xf numFmtId="0" fontId="52" fillId="0" borderId="12" xfId="0" applyFont="1" applyBorder="1" applyAlignment="1">
      <alignment horizontal="left" vertical="top" wrapText="1"/>
    </xf>
    <xf numFmtId="0" fontId="52" fillId="0" borderId="0" xfId="0" applyFont="1" applyFill="1" applyAlignment="1">
      <alignment horizontal="left" vertical="center"/>
    </xf>
    <xf numFmtId="0" fontId="51" fillId="0" borderId="0" xfId="0" applyFont="1" applyAlignment="1">
      <alignment horizontal="left" vertical="center"/>
    </xf>
    <xf numFmtId="0" fontId="52" fillId="0" borderId="0" xfId="0" applyFont="1" applyFill="1" applyAlignment="1">
      <alignment horizontal="left"/>
    </xf>
    <xf numFmtId="0" fontId="4" fillId="0" borderId="0" xfId="100" applyFont="1" applyFill="1" applyBorder="1" applyAlignment="1">
      <alignment horizontal="left" vertical="center"/>
    </xf>
    <xf numFmtId="0" fontId="51" fillId="0" borderId="8" xfId="0" applyFont="1" applyBorder="1" applyAlignment="1">
      <alignment horizontal="left"/>
    </xf>
    <xf numFmtId="0" fontId="51" fillId="0" borderId="7" xfId="0" applyFont="1" applyBorder="1" applyAlignment="1">
      <alignment horizontal="left"/>
    </xf>
    <xf numFmtId="0" fontId="51" fillId="0" borderId="6" xfId="0" applyFont="1" applyBorder="1" applyAlignment="1">
      <alignment horizontal="left"/>
    </xf>
    <xf numFmtId="0" fontId="55" fillId="38" borderId="11" xfId="0" applyFont="1" applyFill="1" applyBorder="1" applyAlignment="1">
      <alignment horizontal="center"/>
    </xf>
    <xf numFmtId="0" fontId="55" fillId="38" borderId="15" xfId="0" applyFont="1" applyFill="1" applyBorder="1" applyAlignment="1">
      <alignment horizontal="center"/>
    </xf>
    <xf numFmtId="0" fontId="55" fillId="38" borderId="10" xfId="0" applyFont="1" applyFill="1" applyBorder="1" applyAlignment="1">
      <alignment horizontal="center"/>
    </xf>
    <xf numFmtId="0" fontId="51" fillId="0" borderId="13" xfId="0" applyFont="1" applyBorder="1" applyAlignment="1">
      <alignment horizontal="left"/>
    </xf>
    <xf numFmtId="0" fontId="51" fillId="0" borderId="14" xfId="0" applyFont="1" applyBorder="1" applyAlignment="1">
      <alignment horizontal="left"/>
    </xf>
    <xf numFmtId="0" fontId="51" fillId="0" borderId="12" xfId="0" applyFont="1" applyBorder="1" applyAlignment="1">
      <alignment horizontal="left"/>
    </xf>
    <xf numFmtId="0" fontId="51" fillId="0" borderId="109" xfId="0" applyFont="1" applyBorder="1" applyAlignment="1">
      <alignment horizontal="center"/>
    </xf>
    <xf numFmtId="0" fontId="51" fillId="0" borderId="110" xfId="0" applyFont="1" applyBorder="1" applyAlignment="1">
      <alignment horizontal="center"/>
    </xf>
    <xf numFmtId="0" fontId="51" fillId="0" borderId="111" xfId="0" applyFont="1" applyBorder="1" applyAlignment="1">
      <alignment horizontal="center"/>
    </xf>
    <xf numFmtId="0" fontId="51" fillId="0" borderId="1" xfId="0" applyFont="1" applyBorder="1" applyAlignment="1">
      <alignment horizontal="center"/>
    </xf>
    <xf numFmtId="0" fontId="51" fillId="0" borderId="1" xfId="0" applyFont="1" applyBorder="1" applyAlignment="1">
      <alignment horizontal="center" wrapText="1"/>
    </xf>
    <xf numFmtId="9" fontId="51" fillId="0" borderId="112" xfId="132" applyFont="1" applyBorder="1" applyAlignment="1">
      <alignment horizontal="center" wrapText="1"/>
    </xf>
    <xf numFmtId="0" fontId="52" fillId="0" borderId="2" xfId="0" applyFont="1" applyFill="1" applyBorder="1" applyAlignment="1">
      <alignment vertical="top" wrapText="1"/>
    </xf>
    <xf numFmtId="0" fontId="52" fillId="0" borderId="4" xfId="0" applyFont="1" applyFill="1" applyBorder="1" applyAlignment="1">
      <alignment vertical="top" wrapText="1"/>
    </xf>
    <xf numFmtId="0" fontId="52" fillId="0" borderId="9" xfId="0" applyFont="1" applyFill="1" applyBorder="1" applyAlignment="1">
      <alignment vertical="top" wrapText="1"/>
    </xf>
    <xf numFmtId="0" fontId="52" fillId="0" borderId="8" xfId="0" applyFont="1" applyFill="1" applyBorder="1" applyAlignment="1">
      <alignment horizontal="left" vertical="top" wrapText="1"/>
    </xf>
    <xf numFmtId="0" fontId="52" fillId="0" borderId="7"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9" xfId="0" applyFont="1" applyFill="1" applyBorder="1" applyAlignment="1">
      <alignment horizontal="left" vertical="top" wrapText="1"/>
    </xf>
    <xf numFmtId="0" fontId="52" fillId="0" borderId="0"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4" xfId="0" applyFont="1" applyFill="1" applyBorder="1" applyAlignment="1">
      <alignment horizontal="left" vertical="top" wrapText="1"/>
    </xf>
    <xf numFmtId="0" fontId="52" fillId="0" borderId="12" xfId="0" applyFont="1" applyFill="1" applyBorder="1" applyAlignment="1">
      <alignment horizontal="left" vertical="top" wrapText="1"/>
    </xf>
    <xf numFmtId="0" fontId="51" fillId="0" borderId="25" xfId="0" applyFont="1" applyBorder="1" applyAlignment="1">
      <alignment vertical="top" wrapText="1"/>
    </xf>
    <xf numFmtId="0" fontId="51" fillId="0" borderId="3" xfId="0" applyFont="1" applyBorder="1" applyAlignment="1">
      <alignment horizontal="center" vertical="top" wrapText="1"/>
    </xf>
    <xf numFmtId="0" fontId="55" fillId="38" borderId="13" xfId="0" applyFont="1" applyFill="1" applyBorder="1" applyAlignment="1">
      <alignment horizontal="center" vertical="center"/>
    </xf>
    <xf numFmtId="0" fontId="55" fillId="38" borderId="14" xfId="0" applyFont="1" applyFill="1" applyBorder="1" applyAlignment="1">
      <alignment horizontal="center" vertical="center"/>
    </xf>
    <xf numFmtId="0" fontId="55" fillId="38" borderId="12" xfId="0" applyFont="1" applyFill="1" applyBorder="1" applyAlignment="1">
      <alignment horizontal="center" vertical="center"/>
    </xf>
    <xf numFmtId="0" fontId="6" fillId="0" borderId="3" xfId="107" applyFont="1" applyFill="1" applyBorder="1" applyAlignment="1">
      <alignment horizontal="center" vertical="center"/>
    </xf>
    <xf numFmtId="0" fontId="6" fillId="0" borderId="4" xfId="107" applyFont="1" applyFill="1" applyBorder="1" applyAlignment="1">
      <alignment horizontal="center" vertical="center"/>
    </xf>
    <xf numFmtId="0" fontId="6" fillId="0" borderId="63" xfId="107" applyFont="1" applyFill="1" applyBorder="1" applyAlignment="1">
      <alignment horizontal="center" vertical="center"/>
    </xf>
    <xf numFmtId="0" fontId="6" fillId="0" borderId="89" xfId="107" applyFont="1" applyFill="1" applyBorder="1" applyAlignment="1">
      <alignment horizontal="center" vertical="center"/>
    </xf>
    <xf numFmtId="0" fontId="51" fillId="0" borderId="117" xfId="0" applyFont="1" applyBorder="1" applyAlignment="1">
      <alignment horizontal="left"/>
    </xf>
    <xf numFmtId="0" fontId="51" fillId="0" borderId="118" xfId="0" applyFont="1" applyBorder="1" applyAlignment="1">
      <alignment horizontal="left"/>
    </xf>
    <xf numFmtId="0" fontId="51" fillId="0" borderId="119" xfId="0" applyFont="1" applyBorder="1" applyAlignment="1">
      <alignment horizontal="left"/>
    </xf>
    <xf numFmtId="0" fontId="55" fillId="38" borderId="120" xfId="0" applyFont="1" applyFill="1" applyBorder="1" applyAlignment="1">
      <alignment horizontal="center" vertical="center"/>
    </xf>
    <xf numFmtId="0" fontId="55" fillId="38" borderId="55" xfId="0" applyFont="1" applyFill="1" applyBorder="1" applyAlignment="1">
      <alignment horizontal="center" vertical="center"/>
    </xf>
    <xf numFmtId="0" fontId="55" fillId="38" borderId="121" xfId="0" applyFont="1" applyFill="1" applyBorder="1" applyAlignment="1">
      <alignment horizontal="center" vertical="center"/>
    </xf>
    <xf numFmtId="0" fontId="51" fillId="0" borderId="9" xfId="0" applyFont="1" applyBorder="1" applyAlignment="1">
      <alignment horizontal="left"/>
    </xf>
    <xf numFmtId="0" fontId="51" fillId="0" borderId="0" xfId="0" applyFont="1" applyBorder="1" applyAlignment="1">
      <alignment horizontal="left"/>
    </xf>
    <xf numFmtId="0" fontId="51" fillId="0" borderId="2" xfId="0" applyFont="1" applyBorder="1" applyAlignment="1">
      <alignment horizontal="left"/>
    </xf>
    <xf numFmtId="0" fontId="52" fillId="0" borderId="122" xfId="0" applyFont="1" applyBorder="1" applyAlignment="1">
      <alignment horizontal="left" vertical="top" wrapText="1"/>
    </xf>
    <xf numFmtId="0" fontId="52" fillId="0" borderId="56" xfId="0" applyFont="1" applyBorder="1" applyAlignment="1">
      <alignment horizontal="left" vertical="top" wrapText="1"/>
    </xf>
    <xf numFmtId="0" fontId="52" fillId="0" borderId="123" xfId="0" applyFont="1" applyBorder="1" applyAlignment="1">
      <alignment horizontal="left" vertical="top" wrapText="1"/>
    </xf>
    <xf numFmtId="0" fontId="6" fillId="0" borderId="69" xfId="107" applyFont="1" applyFill="1" applyBorder="1" applyAlignment="1">
      <alignment horizontal="center" vertical="center"/>
    </xf>
    <xf numFmtId="0" fontId="6" fillId="0" borderId="70" xfId="107" applyFont="1" applyFill="1" applyBorder="1" applyAlignment="1">
      <alignment horizontal="center" vertical="center"/>
    </xf>
    <xf numFmtId="0" fontId="6" fillId="0" borderId="66" xfId="107" applyFont="1" applyFill="1" applyBorder="1" applyAlignment="1">
      <alignment horizontal="center" vertical="center"/>
    </xf>
    <xf numFmtId="0" fontId="6" fillId="0" borderId="67" xfId="107" applyFont="1" applyFill="1" applyBorder="1" applyAlignment="1">
      <alignment horizontal="center" vertical="center"/>
    </xf>
    <xf numFmtId="0" fontId="51" fillId="0" borderId="4" xfId="0" applyFont="1" applyBorder="1" applyAlignment="1">
      <alignment horizontal="center" vertical="center"/>
    </xf>
    <xf numFmtId="0" fontId="51" fillId="36" borderId="96" xfId="0" applyFont="1" applyFill="1" applyBorder="1" applyAlignment="1">
      <alignment horizontal="center" vertical="center"/>
    </xf>
    <xf numFmtId="0" fontId="51" fillId="36" borderId="99" xfId="0" applyFont="1" applyFill="1" applyBorder="1" applyAlignment="1">
      <alignment horizontal="center" vertical="center"/>
    </xf>
    <xf numFmtId="0" fontId="51" fillId="36" borderId="101" xfId="0" applyFont="1" applyFill="1" applyBorder="1" applyAlignment="1">
      <alignment horizontal="center" vertical="center"/>
    </xf>
    <xf numFmtId="0" fontId="51" fillId="36" borderId="102" xfId="0" applyFont="1" applyFill="1" applyBorder="1" applyAlignment="1">
      <alignment horizontal="center" vertical="center"/>
    </xf>
    <xf numFmtId="0" fontId="51" fillId="36" borderId="103" xfId="0" applyFont="1" applyFill="1" applyBorder="1" applyAlignment="1">
      <alignment horizontal="center" vertical="center"/>
    </xf>
    <xf numFmtId="0" fontId="51" fillId="36" borderId="104" xfId="0" applyFont="1" applyFill="1" applyBorder="1" applyAlignment="1">
      <alignment horizontal="center" vertical="center"/>
    </xf>
    <xf numFmtId="0" fontId="51" fillId="0" borderId="1" xfId="0" applyFont="1" applyBorder="1" applyAlignment="1">
      <alignment horizontal="left"/>
    </xf>
    <xf numFmtId="0" fontId="55" fillId="38" borderId="1" xfId="0" applyFont="1" applyFill="1" applyBorder="1" applyAlignment="1">
      <alignment horizontal="left" vertical="center"/>
    </xf>
    <xf numFmtId="0" fontId="52" fillId="0" borderId="1" xfId="0" applyFont="1" applyBorder="1" applyAlignment="1">
      <alignment horizontal="left" vertical="top" wrapText="1"/>
    </xf>
    <xf numFmtId="0" fontId="51" fillId="0" borderId="8" xfId="0" applyFont="1" applyBorder="1" applyAlignment="1">
      <alignment horizontal="center" wrapText="1"/>
    </xf>
    <xf numFmtId="0" fontId="51" fillId="0" borderId="7" xfId="0" applyFont="1" applyBorder="1" applyAlignment="1">
      <alignment horizontal="center" wrapText="1"/>
    </xf>
    <xf numFmtId="0" fontId="51" fillId="0" borderId="6" xfId="0" applyFont="1" applyBorder="1" applyAlignment="1">
      <alignment horizontal="center" wrapText="1"/>
    </xf>
    <xf numFmtId="0" fontId="52" fillId="0" borderId="8" xfId="0" applyFont="1" applyBorder="1" applyAlignment="1">
      <alignment horizontal="center"/>
    </xf>
    <xf numFmtId="0" fontId="52" fillId="0" borderId="7" xfId="0" applyFont="1" applyBorder="1" applyAlignment="1">
      <alignment horizontal="center"/>
    </xf>
    <xf numFmtId="0" fontId="52" fillId="0" borderId="13" xfId="0" applyFont="1" applyBorder="1" applyAlignment="1">
      <alignment horizontal="center"/>
    </xf>
    <xf numFmtId="0" fontId="52" fillId="0" borderId="14" xfId="0" applyFont="1" applyBorder="1" applyAlignment="1">
      <alignment horizontal="center"/>
    </xf>
    <xf numFmtId="0" fontId="55" fillId="38" borderId="11" xfId="0" applyFont="1" applyFill="1" applyBorder="1" applyAlignment="1">
      <alignment horizontal="center" vertical="center"/>
    </xf>
    <xf numFmtId="0" fontId="55" fillId="38" borderId="15" xfId="0" applyFont="1" applyFill="1" applyBorder="1" applyAlignment="1">
      <alignment horizontal="center" vertical="center"/>
    </xf>
    <xf numFmtId="0" fontId="55" fillId="38" borderId="1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2" xfId="0" applyFont="1" applyFill="1" applyBorder="1" applyAlignment="1">
      <alignment horizontal="center" vertical="center"/>
    </xf>
    <xf numFmtId="0" fontId="52" fillId="0" borderId="8" xfId="0" applyFont="1" applyBorder="1" applyAlignment="1">
      <alignment horizontal="left"/>
    </xf>
    <xf numFmtId="0" fontId="52" fillId="0" borderId="7" xfId="0" applyFont="1" applyBorder="1" applyAlignment="1">
      <alignment horizontal="left"/>
    </xf>
    <xf numFmtId="0" fontId="52" fillId="0" borderId="6" xfId="0" applyFont="1" applyBorder="1" applyAlignment="1">
      <alignment horizontal="left"/>
    </xf>
    <xf numFmtId="0" fontId="55" fillId="38" borderId="9" xfId="0" applyFont="1" applyFill="1" applyBorder="1" applyAlignment="1">
      <alignment horizontal="left" vertical="center"/>
    </xf>
    <xf numFmtId="0" fontId="55" fillId="38" borderId="0"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51" fillId="0" borderId="11" xfId="0" applyFont="1" applyBorder="1" applyAlignment="1">
      <alignment horizontal="left" vertical="center" wrapText="1"/>
    </xf>
    <xf numFmtId="0" fontId="51" fillId="0" borderId="10" xfId="0" applyFont="1" applyBorder="1" applyAlignment="1">
      <alignment horizontal="left" vertical="center" wrapText="1"/>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52" fillId="0" borderId="11" xfId="0" applyFont="1" applyBorder="1" applyAlignment="1">
      <alignment horizontal="center"/>
    </xf>
    <xf numFmtId="0" fontId="52" fillId="0" borderId="10" xfId="0" applyFont="1" applyBorder="1" applyAlignment="1">
      <alignment horizontal="center"/>
    </xf>
    <xf numFmtId="0" fontId="7" fillId="0" borderId="11"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6"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2" xfId="0" applyFont="1" applyFill="1" applyBorder="1" applyAlignment="1">
      <alignment horizontal="left" vertical="center"/>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Border="1" applyAlignment="1">
      <alignment horizontal="left" vertical="top" wrapText="1"/>
    </xf>
    <xf numFmtId="0" fontId="4" fillId="0" borderId="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2" xfId="0" applyFont="1" applyBorder="1" applyAlignment="1">
      <alignment horizontal="left" vertical="top" wrapText="1"/>
    </xf>
    <xf numFmtId="0" fontId="7" fillId="33" borderId="3" xfId="0" applyFont="1" applyFill="1" applyBorder="1" applyAlignment="1">
      <alignment horizontal="center" vertical="center" wrapText="1"/>
    </xf>
    <xf numFmtId="0" fontId="7" fillId="33" borderId="4" xfId="0" applyFont="1" applyFill="1" applyBorder="1" applyAlignment="1">
      <alignment horizontal="center" vertical="center" wrapText="1"/>
    </xf>
    <xf numFmtId="0" fontId="7" fillId="33" borderId="5" xfId="0" applyFont="1" applyFill="1" applyBorder="1" applyAlignment="1">
      <alignment horizontal="center" vertical="center" wrapText="1"/>
    </xf>
    <xf numFmtId="0" fontId="52" fillId="0" borderId="33"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32"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45" xfId="0" applyFont="1" applyBorder="1" applyAlignment="1">
      <alignment horizontal="center" vertical="center" wrapText="1"/>
    </xf>
    <xf numFmtId="0" fontId="51" fillId="0" borderId="0" xfId="0" applyFont="1" applyAlignment="1">
      <alignment horizontal="center" vertical="center"/>
    </xf>
    <xf numFmtId="0" fontId="52" fillId="0" borderId="29"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 xfId="0" applyFont="1" applyBorder="1" applyAlignment="1">
      <alignment horizontal="center" vertical="center"/>
    </xf>
    <xf numFmtId="0" fontId="52" fillId="0" borderId="5" xfId="0" applyFont="1" applyBorder="1" applyAlignment="1">
      <alignment horizontal="center" vertical="center"/>
    </xf>
    <xf numFmtId="0" fontId="52" fillId="0" borderId="46" xfId="0" applyFont="1" applyBorder="1" applyAlignment="1">
      <alignment horizontal="center" vertical="center" wrapText="1"/>
    </xf>
    <xf numFmtId="0" fontId="52" fillId="0" borderId="48" xfId="0" applyFont="1" applyBorder="1" applyAlignment="1">
      <alignment horizontal="center" vertical="center" wrapText="1"/>
    </xf>
    <xf numFmtId="0" fontId="52" fillId="0" borderId="47" xfId="0" applyFont="1" applyBorder="1" applyAlignment="1">
      <alignment horizontal="center" vertical="center" wrapText="1"/>
    </xf>
    <xf numFmtId="0" fontId="7" fillId="33" borderId="9" xfId="0" applyFont="1" applyFill="1" applyBorder="1" applyAlignment="1">
      <alignment horizontal="center" wrapText="1"/>
    </xf>
    <xf numFmtId="0" fontId="55" fillId="38" borderId="1" xfId="0" applyFont="1" applyFill="1" applyBorder="1" applyAlignment="1">
      <alignment horizontal="center" vertical="center"/>
    </xf>
    <xf numFmtId="0" fontId="52" fillId="0" borderId="1" xfId="0" applyFont="1" applyFill="1" applyBorder="1" applyAlignment="1">
      <alignment horizontal="left" vertical="top" wrapText="1"/>
    </xf>
    <xf numFmtId="0" fontId="7" fillId="33" borderId="27" xfId="0" applyFont="1" applyFill="1" applyBorder="1" applyAlignment="1">
      <alignment horizontal="center" vertical="center" wrapText="1"/>
    </xf>
    <xf numFmtId="0" fontId="7" fillId="33" borderId="28" xfId="0" applyFont="1" applyFill="1" applyBorder="1" applyAlignment="1">
      <alignment horizontal="center" vertical="center" wrapText="1"/>
    </xf>
    <xf numFmtId="0" fontId="7" fillId="33" borderId="76" xfId="0" applyFont="1" applyFill="1" applyBorder="1" applyAlignment="1">
      <alignment horizontal="center" vertical="center" wrapText="1"/>
    </xf>
    <xf numFmtId="0" fontId="7" fillId="0" borderId="8" xfId="112" applyFont="1" applyBorder="1" applyAlignment="1">
      <alignment horizontal="center"/>
    </xf>
    <xf numFmtId="0" fontId="7" fillId="0" borderId="7" xfId="112" applyFont="1" applyBorder="1" applyAlignment="1">
      <alignment horizontal="center"/>
    </xf>
    <xf numFmtId="0" fontId="7" fillId="0" borderId="6" xfId="112" applyFont="1" applyBorder="1" applyAlignment="1">
      <alignment horizontal="center"/>
    </xf>
    <xf numFmtId="0" fontId="7" fillId="0" borderId="13" xfId="112" applyFont="1" applyBorder="1" applyAlignment="1">
      <alignment horizontal="center"/>
    </xf>
    <xf numFmtId="0" fontId="7" fillId="0" borderId="14" xfId="112" applyFont="1" applyBorder="1" applyAlignment="1">
      <alignment horizontal="center"/>
    </xf>
    <xf numFmtId="0" fontId="7" fillId="0" borderId="12" xfId="112" applyFont="1" applyBorder="1" applyAlignment="1">
      <alignment horizontal="center"/>
    </xf>
    <xf numFmtId="0" fontId="4" fillId="0" borderId="3" xfId="112" applyFont="1" applyBorder="1" applyAlignment="1">
      <alignment horizontal="center" vertical="center" wrapText="1"/>
    </xf>
    <xf numFmtId="0" fontId="4" fillId="0" borderId="4" xfId="112" applyFont="1" applyBorder="1" applyAlignment="1">
      <alignment horizontal="center" vertical="center" wrapText="1"/>
    </xf>
    <xf numFmtId="0" fontId="4" fillId="0" borderId="5" xfId="112" applyFont="1" applyBorder="1" applyAlignment="1">
      <alignment horizontal="center" vertical="center" wrapText="1"/>
    </xf>
    <xf numFmtId="0" fontId="4" fillId="0" borderId="3" xfId="112" applyFont="1" applyBorder="1" applyAlignment="1">
      <alignment horizontal="center" wrapText="1"/>
    </xf>
    <xf numFmtId="0" fontId="4" fillId="0" borderId="4" xfId="112" applyFont="1" applyBorder="1" applyAlignment="1">
      <alignment horizontal="center" wrapText="1"/>
    </xf>
    <xf numFmtId="0" fontId="4" fillId="0" borderId="5" xfId="112" applyFont="1" applyBorder="1" applyAlignment="1">
      <alignment horizontal="center" wrapText="1"/>
    </xf>
    <xf numFmtId="0" fontId="55" fillId="38" borderId="11" xfId="0" applyFont="1" applyFill="1" applyBorder="1" applyAlignment="1">
      <alignment horizontal="left" vertical="center"/>
    </xf>
    <xf numFmtId="0" fontId="55" fillId="38" borderId="15" xfId="0" applyFont="1" applyFill="1" applyBorder="1" applyAlignment="1">
      <alignment horizontal="left" vertical="center"/>
    </xf>
    <xf numFmtId="0" fontId="55" fillId="38" borderId="10" xfId="0" applyFont="1" applyFill="1" applyBorder="1" applyAlignment="1">
      <alignment horizontal="left" vertical="center"/>
    </xf>
    <xf numFmtId="0" fontId="51" fillId="0" borderId="3" xfId="0" applyFont="1" applyBorder="1" applyAlignment="1">
      <alignment horizontal="center"/>
    </xf>
    <xf numFmtId="0" fontId="7" fillId="0" borderId="77" xfId="0" applyFont="1" applyFill="1" applyBorder="1" applyAlignment="1">
      <alignment horizontal="center" wrapText="1"/>
    </xf>
    <xf numFmtId="0" fontId="7" fillId="0" borderId="83" xfId="0" applyFont="1" applyFill="1" applyBorder="1" applyAlignment="1">
      <alignment horizontal="center" wrapText="1"/>
    </xf>
    <xf numFmtId="0" fontId="7" fillId="0" borderId="84" xfId="0" applyFont="1" applyFill="1" applyBorder="1" applyAlignment="1">
      <alignment horizontal="center" wrapText="1"/>
    </xf>
    <xf numFmtId="0" fontId="7" fillId="0" borderId="51" xfId="0" applyFont="1" applyFill="1" applyBorder="1" applyAlignment="1">
      <alignment horizontal="center"/>
    </xf>
    <xf numFmtId="0" fontId="7" fillId="0" borderId="1" xfId="0" applyFont="1" applyFill="1" applyBorder="1" applyAlignment="1">
      <alignment horizontal="center"/>
    </xf>
    <xf numFmtId="0" fontId="7" fillId="0" borderId="52" xfId="0" applyFont="1" applyFill="1" applyBorder="1" applyAlignment="1">
      <alignment horizontal="center"/>
    </xf>
    <xf numFmtId="0" fontId="51" fillId="0" borderId="3" xfId="0" applyFont="1" applyFill="1" applyBorder="1" applyAlignment="1">
      <alignment horizontal="center" wrapText="1"/>
    </xf>
    <xf numFmtId="164" fontId="51" fillId="0" borderId="9" xfId="132" applyNumberFormat="1" applyFont="1" applyBorder="1" applyAlignment="1">
      <alignment horizontal="center"/>
    </xf>
    <xf numFmtId="164" fontId="51" fillId="0" borderId="0" xfId="132" applyNumberFormat="1" applyFont="1" applyBorder="1" applyAlignment="1">
      <alignment horizontal="center"/>
    </xf>
    <xf numFmtId="164" fontId="51" fillId="0" borderId="2" xfId="132" applyNumberFormat="1" applyFont="1" applyBorder="1" applyAlignment="1">
      <alignment horizontal="center"/>
    </xf>
    <xf numFmtId="0" fontId="4" fillId="0" borderId="0" xfId="112" applyFont="1" applyAlignment="1">
      <alignment horizontal="left"/>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165" fontId="4" fillId="0" borderId="3" xfId="67" applyNumberFormat="1" applyFont="1" applyFill="1" applyBorder="1" applyAlignment="1">
      <alignment horizontal="center" vertical="center"/>
    </xf>
    <xf numFmtId="165" fontId="4" fillId="0" borderId="5" xfId="67" applyNumberFormat="1" applyFont="1" applyFill="1" applyBorder="1" applyAlignment="1">
      <alignment horizontal="center" vertical="center"/>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4" fillId="0" borderId="11" xfId="0" applyFont="1" applyBorder="1" applyAlignment="1">
      <alignment horizontal="left"/>
    </xf>
    <xf numFmtId="0" fontId="4" fillId="0" borderId="10" xfId="0" applyFont="1" applyBorder="1" applyAlignment="1">
      <alignment horizontal="left"/>
    </xf>
    <xf numFmtId="0" fontId="52" fillId="0" borderId="0" xfId="0" applyFont="1" applyBorder="1" applyAlignment="1">
      <alignment horizontal="left"/>
    </xf>
    <xf numFmtId="0" fontId="52" fillId="0" borderId="0" xfId="0" applyFont="1" applyAlignment="1">
      <alignment wrapText="1"/>
    </xf>
    <xf numFmtId="0" fontId="4" fillId="0" borderId="14" xfId="112" applyFont="1" applyBorder="1" applyAlignment="1">
      <alignment horizontal="center"/>
    </xf>
    <xf numFmtId="0" fontId="4" fillId="0" borderId="11" xfId="112" applyFont="1" applyBorder="1" applyAlignment="1">
      <alignment horizontal="center" wrapText="1"/>
    </xf>
    <xf numFmtId="0" fontId="4" fillId="0" borderId="15" xfId="112" applyFont="1" applyBorder="1" applyAlignment="1">
      <alignment horizontal="center" wrapText="1"/>
    </xf>
    <xf numFmtId="0" fontId="4" fillId="0" borderId="10" xfId="112" applyFont="1" applyBorder="1" applyAlignment="1">
      <alignment horizontal="center" wrapText="1"/>
    </xf>
    <xf numFmtId="0" fontId="51" fillId="0" borderId="11" xfId="0" applyFont="1" applyBorder="1" applyAlignment="1">
      <alignment horizontal="left" wrapText="1"/>
    </xf>
    <xf numFmtId="0" fontId="51" fillId="0" borderId="15" xfId="0" applyFont="1" applyBorder="1" applyAlignment="1">
      <alignment horizontal="left" wrapText="1"/>
    </xf>
    <xf numFmtId="0" fontId="51" fillId="0" borderId="10" xfId="0" applyFont="1" applyBorder="1" applyAlignment="1">
      <alignment horizontal="left" wrapText="1"/>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11" xfId="0" applyFont="1" applyBorder="1" applyAlignment="1">
      <alignment horizontal="center"/>
    </xf>
    <xf numFmtId="0" fontId="51" fillId="0" borderId="15" xfId="0" applyFont="1" applyBorder="1" applyAlignment="1">
      <alignment horizontal="center"/>
    </xf>
    <xf numFmtId="0" fontId="51" fillId="0" borderId="10" xfId="0" applyFont="1" applyBorder="1" applyAlignment="1">
      <alignment horizontal="center"/>
    </xf>
    <xf numFmtId="0" fontId="51" fillId="0" borderId="11" xfId="0" applyFont="1" applyFill="1" applyBorder="1" applyAlignment="1">
      <alignment horizontal="center"/>
    </xf>
    <xf numFmtId="0" fontId="7" fillId="0" borderId="1" xfId="100" applyNumberFormat="1" applyFont="1" applyBorder="1" applyAlignment="1">
      <alignment horizontal="center" vertical="center"/>
    </xf>
    <xf numFmtId="0" fontId="7" fillId="0" borderId="3" xfId="100" applyNumberFormat="1" applyFont="1" applyBorder="1" applyAlignment="1">
      <alignment horizontal="center" vertical="center" wrapText="1"/>
    </xf>
    <xf numFmtId="0" fontId="7" fillId="0" borderId="5" xfId="100" applyNumberFormat="1" applyFont="1" applyBorder="1" applyAlignment="1">
      <alignment horizontal="center" vertical="center" wrapText="1"/>
    </xf>
    <xf numFmtId="165" fontId="51" fillId="0" borderId="88" xfId="0" applyNumberFormat="1" applyFont="1" applyBorder="1" applyAlignment="1">
      <alignment horizontal="center"/>
    </xf>
    <xf numFmtId="0" fontId="7" fillId="0" borderId="3" xfId="116" applyFont="1" applyBorder="1" applyAlignment="1">
      <alignment horizontal="center" vertical="center"/>
    </xf>
    <xf numFmtId="0" fontId="7" fillId="0" borderId="5" xfId="116" applyFont="1" applyBorder="1" applyAlignment="1">
      <alignment horizontal="center" vertical="center"/>
    </xf>
    <xf numFmtId="0" fontId="7" fillId="0" borderId="3" xfId="116" applyFont="1" applyBorder="1" applyAlignment="1">
      <alignment horizontal="center" vertical="center" wrapText="1"/>
    </xf>
    <xf numFmtId="0" fontId="7" fillId="0" borderId="5" xfId="116" applyFont="1" applyBorder="1" applyAlignment="1">
      <alignment horizontal="center" vertical="center" wrapText="1"/>
    </xf>
    <xf numFmtId="0" fontId="7" fillId="0" borderId="8" xfId="116" applyFont="1" applyBorder="1" applyAlignment="1">
      <alignment horizontal="center" vertical="center"/>
    </xf>
    <xf numFmtId="0" fontId="7" fillId="0" borderId="13" xfId="116" applyFont="1" applyBorder="1" applyAlignment="1">
      <alignment horizontal="center" vertical="center"/>
    </xf>
    <xf numFmtId="0" fontId="7" fillId="0" borderId="11" xfId="116" applyFont="1" applyBorder="1" applyAlignment="1">
      <alignment horizontal="center"/>
    </xf>
    <xf numFmtId="0" fontId="7" fillId="0" borderId="10" xfId="116" applyFont="1" applyBorder="1" applyAlignment="1">
      <alignment horizontal="center"/>
    </xf>
    <xf numFmtId="0" fontId="7" fillId="0" borderId="1" xfId="100" quotePrefix="1" applyNumberFormat="1" applyFont="1" applyBorder="1" applyAlignment="1">
      <alignment horizontal="center" vertical="center"/>
    </xf>
    <xf numFmtId="0" fontId="7" fillId="0" borderId="49" xfId="100" applyNumberFormat="1" applyFont="1" applyBorder="1" applyAlignment="1">
      <alignment horizontal="center" wrapText="1"/>
    </xf>
    <xf numFmtId="0" fontId="7" fillId="0" borderId="50" xfId="100" applyNumberFormat="1" applyFont="1" applyBorder="1" applyAlignment="1">
      <alignment horizontal="center" wrapText="1"/>
    </xf>
    <xf numFmtId="0" fontId="7" fillId="0" borderId="1" xfId="100" applyNumberFormat="1" applyFont="1" applyBorder="1" applyAlignment="1">
      <alignment horizontal="center" vertical="center" wrapText="1"/>
    </xf>
    <xf numFmtId="0" fontId="7" fillId="0" borderId="11" xfId="100" applyNumberFormat="1" applyFont="1" applyBorder="1" applyAlignment="1">
      <alignment horizontal="center" vertical="center" wrapText="1"/>
    </xf>
    <xf numFmtId="0" fontId="7" fillId="0" borderId="74" xfId="100" applyNumberFormat="1" applyFont="1" applyBorder="1" applyAlignment="1">
      <alignment horizontal="center" vertical="center" wrapText="1"/>
    </xf>
    <xf numFmtId="0" fontId="7" fillId="0" borderId="75" xfId="100" applyNumberFormat="1" applyFont="1" applyBorder="1" applyAlignment="1">
      <alignment horizontal="center" vertical="center" wrapText="1"/>
    </xf>
    <xf numFmtId="0" fontId="51" fillId="0" borderId="11" xfId="0" applyFont="1" applyFill="1" applyBorder="1" applyAlignment="1">
      <alignment horizontal="left"/>
    </xf>
    <xf numFmtId="0" fontId="51" fillId="0" borderId="15" xfId="0" applyFont="1" applyFill="1" applyBorder="1" applyAlignment="1">
      <alignment horizontal="left"/>
    </xf>
    <xf numFmtId="0" fontId="51" fillId="0" borderId="10" xfId="0" applyFont="1" applyFill="1" applyBorder="1" applyAlignment="1">
      <alignment horizontal="left"/>
    </xf>
  </cellXfs>
  <cellStyles count="134">
    <cellStyle name="20% - Accent1" xfId="1" builtinId="30" customBuiltin="1"/>
    <cellStyle name="20% - Accent1 2" xfId="2"/>
    <cellStyle name="20% - Accent1 3" xfId="3"/>
    <cellStyle name="20% - Accent2" xfId="4" builtinId="34" customBuiltin="1"/>
    <cellStyle name="20% - Accent2 2" xfId="5"/>
    <cellStyle name="20% - Accent2 3" xfId="6"/>
    <cellStyle name="20% - Accent3" xfId="7" builtinId="38" customBuiltin="1"/>
    <cellStyle name="20% - Accent3 2" xfId="8"/>
    <cellStyle name="20% - Accent3 3" xfId="9"/>
    <cellStyle name="20% - Accent4" xfId="10" builtinId="42" customBuiltin="1"/>
    <cellStyle name="20% - Accent4 2" xfId="11"/>
    <cellStyle name="20% - Accent4 3" xfId="12"/>
    <cellStyle name="20% - Accent5" xfId="13" builtinId="46" customBuiltin="1"/>
    <cellStyle name="20% - Accent5 2" xfId="14"/>
    <cellStyle name="20% - Accent5 3" xfId="15"/>
    <cellStyle name="20% - Accent6" xfId="16" builtinId="50" customBuiltin="1"/>
    <cellStyle name="20% - Accent6 2" xfId="17"/>
    <cellStyle name="20% - Accent6 3" xfId="18"/>
    <cellStyle name="40% - Accent1" xfId="19" builtinId="31" customBuiltin="1"/>
    <cellStyle name="40% - Accent1 2" xfId="20"/>
    <cellStyle name="40% - Accent1 3" xfId="21"/>
    <cellStyle name="40% - Accent2" xfId="22" builtinId="35" customBuiltin="1"/>
    <cellStyle name="40% - Accent2 2" xfId="23"/>
    <cellStyle name="40% - Accent2 3" xfId="24"/>
    <cellStyle name="40% - Accent3" xfId="25" builtinId="39" customBuiltin="1"/>
    <cellStyle name="40% - Accent3 2" xfId="26"/>
    <cellStyle name="40% - Accent3 3" xfId="27"/>
    <cellStyle name="40% - Accent4" xfId="28" builtinId="43" customBuiltin="1"/>
    <cellStyle name="40% - Accent4 2" xfId="29"/>
    <cellStyle name="40% - Accent4 3" xfId="30"/>
    <cellStyle name="40% - Accent5" xfId="31" builtinId="47" customBuiltin="1"/>
    <cellStyle name="40% - Accent5 2" xfId="32"/>
    <cellStyle name="40% - Accent5 3" xfId="33"/>
    <cellStyle name="40% - Accent6" xfId="34" builtinId="51" customBuiltin="1"/>
    <cellStyle name="40% - Accent6 2" xfId="35"/>
    <cellStyle name="40% - Accent6 3" xfId="36"/>
    <cellStyle name="60% - Accent1" xfId="37" builtinId="32" customBuiltin="1"/>
    <cellStyle name="60% - Accent1 2" xfId="38"/>
    <cellStyle name="60% - Accent2" xfId="39" builtinId="36" customBuiltin="1"/>
    <cellStyle name="60% - Accent2 2" xfId="40"/>
    <cellStyle name="60% - Accent3" xfId="41" builtinId="40" customBuiltin="1"/>
    <cellStyle name="60% - Accent3 2" xfId="42"/>
    <cellStyle name="60% - Accent4" xfId="43" builtinId="44" customBuiltin="1"/>
    <cellStyle name="60% - Accent4 2" xfId="44"/>
    <cellStyle name="60% - Accent5" xfId="45" builtinId="48" customBuiltin="1"/>
    <cellStyle name="60% - Accent5 2" xfId="46"/>
    <cellStyle name="60% - Accent6" xfId="47" builtinId="52" customBuiltin="1"/>
    <cellStyle name="60% - Accent6 2" xfId="48"/>
    <cellStyle name="Accent1" xfId="49" builtinId="29" customBuiltin="1"/>
    <cellStyle name="Accent1 2" xfId="50"/>
    <cellStyle name="Accent2" xfId="51" builtinId="33" customBuiltin="1"/>
    <cellStyle name="Accent2 2" xfId="52"/>
    <cellStyle name="Accent3" xfId="53" builtinId="37" customBuiltin="1"/>
    <cellStyle name="Accent3 2" xfId="54"/>
    <cellStyle name="Accent4" xfId="55" builtinId="41" customBuiltin="1"/>
    <cellStyle name="Accent4 2" xfId="56"/>
    <cellStyle name="Accent5" xfId="57" builtinId="45" customBuiltin="1"/>
    <cellStyle name="Accent5 2" xfId="58"/>
    <cellStyle name="Accent6" xfId="59" builtinId="49" customBuiltin="1"/>
    <cellStyle name="Accent6 2" xfId="60"/>
    <cellStyle name="Bad" xfId="61" builtinId="27" customBuiltin="1"/>
    <cellStyle name="Bad 2" xfId="62"/>
    <cellStyle name="Calculation" xfId="63" builtinId="22" customBuiltin="1"/>
    <cellStyle name="Calculation 2" xfId="64"/>
    <cellStyle name="Check Cell" xfId="65" builtinId="23" customBuiltin="1"/>
    <cellStyle name="Check Cell 2" xfId="66"/>
    <cellStyle name="Comma" xfId="67" builtinId="3"/>
    <cellStyle name="Comma 2" xfId="68"/>
    <cellStyle name="Comma 2 2" xfId="69"/>
    <cellStyle name="Currency" xfId="133" builtinId="4"/>
    <cellStyle name="Explanatory Text" xfId="70" builtinId="53" customBuiltin="1"/>
    <cellStyle name="Explanatory Text 2" xfId="71"/>
    <cellStyle name="Good" xfId="72" builtinId="26" customBuiltin="1"/>
    <cellStyle name="Good 2" xfId="73"/>
    <cellStyle name="Heading 1" xfId="74" builtinId="16" customBuiltin="1"/>
    <cellStyle name="Heading 1 2" xfId="75"/>
    <cellStyle name="Heading 2" xfId="76" builtinId="17" customBuiltin="1"/>
    <cellStyle name="Heading 2 2" xfId="77"/>
    <cellStyle name="Heading 3" xfId="78" builtinId="18" customBuiltin="1"/>
    <cellStyle name="Heading 3 2" xfId="79"/>
    <cellStyle name="Heading 4" xfId="80" builtinId="19" customBuiltin="1"/>
    <cellStyle name="Heading 4 2" xfId="81"/>
    <cellStyle name="Hyperlink" xfId="82" builtinId="8"/>
    <cellStyle name="Hyperlink 2" xfId="83"/>
    <cellStyle name="Hyperlink 3" xfId="84"/>
    <cellStyle name="Hyperlink 3 2" xfId="85"/>
    <cellStyle name="Input" xfId="86" builtinId="20" customBuiltin="1"/>
    <cellStyle name="Input 2" xfId="87"/>
    <cellStyle name="Linked Cell" xfId="88" builtinId="24" customBuiltin="1"/>
    <cellStyle name="Linked Cell 2" xfId="89"/>
    <cellStyle name="Neutral" xfId="90" builtinId="28" customBuiltin="1"/>
    <cellStyle name="Neutral 2" xfId="91"/>
    <cellStyle name="Normal" xfId="0" builtinId="0"/>
    <cellStyle name="Normal 2" xfId="92"/>
    <cellStyle name="Normal 2 2" xfId="93"/>
    <cellStyle name="Normal 2 2 2" xfId="94"/>
    <cellStyle name="Normal 2 3" xfId="95"/>
    <cellStyle name="Normal 2 3 2" xfId="96"/>
    <cellStyle name="Normal 2 3 3" xfId="97"/>
    <cellStyle name="Normal 2 3 4" xfId="98"/>
    <cellStyle name="Normal 2 4" xfId="99"/>
    <cellStyle name="Normal 3" xfId="100"/>
    <cellStyle name="Normal 3 2" xfId="101"/>
    <cellStyle name="Normal 3 2 2" xfId="102"/>
    <cellStyle name="Normal 3 3" xfId="103"/>
    <cellStyle name="Normal 4" xfId="104"/>
    <cellStyle name="Normal 4 2" xfId="105"/>
    <cellStyle name="Normal 4 2 2" xfId="106"/>
    <cellStyle name="Normal 4 3" xfId="107"/>
    <cellStyle name="Normal 4 3 2" xfId="108"/>
    <cellStyle name="Normal 4 3 3" xfId="109"/>
    <cellStyle name="Normal 4 4" xfId="110"/>
    <cellStyle name="Normal 4 5" xfId="111"/>
    <cellStyle name="Normal 5" xfId="112"/>
    <cellStyle name="Normal 6" xfId="113"/>
    <cellStyle name="Normal 6 2" xfId="114"/>
    <cellStyle name="Normal 6 3" xfId="115"/>
    <cellStyle name="Normal 6 4" xfId="116"/>
    <cellStyle name="Normal 6 5" xfId="117"/>
    <cellStyle name="Normal 6 6" xfId="118"/>
    <cellStyle name="Normal 6 7" xfId="119"/>
    <cellStyle name="Normal 7" xfId="120"/>
    <cellStyle name="Note" xfId="121" builtinId="10" customBuiltin="1"/>
    <cellStyle name="Note 2" xfId="122"/>
    <cellStyle name="Note 3" xfId="123"/>
    <cellStyle name="Output" xfId="124" builtinId="21" customBuiltin="1"/>
    <cellStyle name="Output 2" xfId="125"/>
    <cellStyle name="Percent" xfId="132" builtinId="5"/>
    <cellStyle name="Percent 2" xfId="126"/>
    <cellStyle name="Title" xfId="127" builtinId="15" customBuiltin="1"/>
    <cellStyle name="Total" xfId="128" builtinId="25" customBuiltin="1"/>
    <cellStyle name="Total 2" xfId="129"/>
    <cellStyle name="Warning Text" xfId="130" builtinId="11" customBuiltin="1"/>
    <cellStyle name="Warning Text 2" xfId="131"/>
  </cellStyles>
  <dxfs count="0"/>
  <tableStyles count="0" defaultTableStyle="TableStyleMedium9" defaultPivotStyle="PivotStyleLight16"/>
  <colors>
    <mruColors>
      <color rgb="FFFFD74E"/>
      <color rgb="FFE7E200"/>
      <color rgb="FF005F84"/>
      <color rgb="FFFFFF93"/>
      <color rgb="FF93B5FF"/>
      <color rgb="FFD1E0B2"/>
      <color rgb="FF7DBD3D"/>
      <color rgb="FFBD92DE"/>
      <color rgb="FFB7DEE8"/>
      <color rgb="FFFC9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sz="1200" b="0" i="0" baseline="0">
                <a:effectLst/>
                <a:latin typeface="Tahoma" panose="020B0604030504040204" pitchFamily="34" charset="0"/>
                <a:ea typeface="Tahoma" panose="020B0604030504040204" pitchFamily="34" charset="0"/>
                <a:cs typeface="Tahoma" panose="020B0604030504040204" pitchFamily="34" charset="0"/>
              </a:rPr>
              <a:t>Average Annual Earnings of 2007 Graduates over 10 Years</a:t>
            </a:r>
            <a:endParaRPr lang="en-US" sz="1200">
              <a:effectLst/>
              <a:latin typeface="Tahoma" panose="020B0604030504040204" pitchFamily="34" charset="0"/>
              <a:ea typeface="Tahoma" panose="020B0604030504040204" pitchFamily="34" charset="0"/>
              <a:cs typeface="Tahoma" panose="020B0604030504040204" pitchFamily="34" charset="0"/>
            </a:endParaRPr>
          </a:p>
        </c:rich>
      </c:tx>
      <c:layout>
        <c:manualLayout>
          <c:xMode val="edge"/>
          <c:yMode val="edge"/>
          <c:x val="0.18793854539294935"/>
          <c:y val="7.64968113333915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autoTitleDeleted val="0"/>
    <c:plotArea>
      <c:layout>
        <c:manualLayout>
          <c:layoutTarget val="inner"/>
          <c:xMode val="edge"/>
          <c:yMode val="edge"/>
          <c:x val="0.13207841383631866"/>
          <c:y val="0.22617152961980549"/>
          <c:w val="0.70301793987199712"/>
          <c:h val="0.58018152903300879"/>
        </c:manualLayout>
      </c:layout>
      <c:barChart>
        <c:barDir val="col"/>
        <c:grouping val="clustered"/>
        <c:varyColors val="0"/>
        <c:ser>
          <c:idx val="0"/>
          <c:order val="0"/>
          <c:tx>
            <c:v>2008 (1 year)</c:v>
          </c:tx>
          <c:spPr>
            <a:solidFill>
              <a:srgbClr val="005F84"/>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31108.5907271418</c:v>
              </c:pt>
              <c:pt idx="1">
                <c:v>39221.467434465703</c:v>
              </c:pt>
              <c:pt idx="2">
                <c:v>40132.848804678302</c:v>
              </c:pt>
              <c:pt idx="3">
                <c:v>64109.716855617196</c:v>
              </c:pt>
              <c:pt idx="4">
                <c:v>69258.996181055205</c:v>
              </c:pt>
              <c:pt idx="5">
                <c:v>100359.69662666701</c:v>
              </c:pt>
            </c:numLit>
          </c:val>
          <c:extLst xmlns:c16r2="http://schemas.microsoft.com/office/drawing/2015/06/chart">
            <c:ext xmlns:c16="http://schemas.microsoft.com/office/drawing/2014/chart" uri="{C3380CC4-5D6E-409C-BE32-E72D297353CC}">
              <c16:uniqueId val="{00000000-8D7B-41A9-A149-2F2E784636F2}"/>
            </c:ext>
          </c:extLst>
        </c:ser>
        <c:ser>
          <c:idx val="1"/>
          <c:order val="1"/>
          <c:tx>
            <c:v>2012 (5 years)</c:v>
          </c:tx>
          <c:spPr>
            <a:solidFill>
              <a:srgbClr val="F6B11A"/>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39536.3239768977</c:v>
              </c:pt>
              <c:pt idx="1">
                <c:v>47332.6225985563</c:v>
              </c:pt>
              <c:pt idx="2">
                <c:v>60575.328393297503</c:v>
              </c:pt>
              <c:pt idx="3">
                <c:v>86580.745303834803</c:v>
              </c:pt>
              <c:pt idx="4">
                <c:v>92544.277883597897</c:v>
              </c:pt>
              <c:pt idx="5">
                <c:v>126924.480437051</c:v>
              </c:pt>
            </c:numLit>
          </c:val>
          <c:extLst xmlns:c16r2="http://schemas.microsoft.com/office/drawing/2015/06/chart">
            <c:ext xmlns:c16="http://schemas.microsoft.com/office/drawing/2014/chart" uri="{C3380CC4-5D6E-409C-BE32-E72D297353CC}">
              <c16:uniqueId val="{00000001-8D7B-41A9-A149-2F2E784636F2}"/>
            </c:ext>
          </c:extLst>
        </c:ser>
        <c:ser>
          <c:idx val="2"/>
          <c:order val="2"/>
          <c:tx>
            <c:v>2017 (10 years)</c:v>
          </c:tx>
          <c:spPr>
            <a:solidFill>
              <a:srgbClr val="4BACC6"/>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50317.6025853018</c:v>
              </c:pt>
              <c:pt idx="1">
                <c:v>60020.249695522303</c:v>
              </c:pt>
              <c:pt idx="2">
                <c:v>91664.868507340303</c:v>
              </c:pt>
              <c:pt idx="3">
                <c:v>123786.575214661</c:v>
              </c:pt>
              <c:pt idx="4">
                <c:v>119603.493686869</c:v>
              </c:pt>
              <c:pt idx="5">
                <c:v>176447.740199005</c:v>
              </c:pt>
            </c:numLit>
          </c:val>
          <c:extLst xmlns:c16r2="http://schemas.microsoft.com/office/drawing/2015/06/chart">
            <c:ext xmlns:c16="http://schemas.microsoft.com/office/drawing/2014/chart" uri="{C3380CC4-5D6E-409C-BE32-E72D297353CC}">
              <c16:uniqueId val="{00000002-8D7B-41A9-A149-2F2E784636F2}"/>
            </c:ext>
          </c:extLst>
        </c:ser>
        <c:dLbls>
          <c:showLegendKey val="0"/>
          <c:showVal val="0"/>
          <c:showCatName val="0"/>
          <c:showSerName val="0"/>
          <c:showPercent val="0"/>
          <c:showBubbleSize val="0"/>
        </c:dLbls>
        <c:gapWidth val="50"/>
        <c:axId val="164248112"/>
        <c:axId val="164247552"/>
      </c:barChart>
      <c:catAx>
        <c:axId val="164248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164247552"/>
        <c:crosses val="autoZero"/>
        <c:auto val="1"/>
        <c:lblAlgn val="ctr"/>
        <c:lblOffset val="100"/>
        <c:noMultiLvlLbl val="0"/>
      </c:catAx>
      <c:valAx>
        <c:axId val="164247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a:latin typeface="Tahoma" panose="020B0604030504040204" pitchFamily="34" charset="0"/>
                    <a:ea typeface="Tahoma" panose="020B0604030504040204" pitchFamily="34" charset="0"/>
                    <a:cs typeface="Tahoma" panose="020B0604030504040204" pitchFamily="34" charset="0"/>
                  </a:rPr>
                  <a:t>Annual Earnings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164248112"/>
        <c:crosses val="autoZero"/>
        <c:crossBetween val="between"/>
      </c:valAx>
      <c:spPr>
        <a:noFill/>
        <a:ln>
          <a:noFill/>
        </a:ln>
        <a:effectLst/>
      </c:spPr>
    </c:plotArea>
    <c:legend>
      <c:legendPos val="r"/>
      <c:layout>
        <c:manualLayout>
          <c:xMode val="edge"/>
          <c:yMode val="edge"/>
          <c:x val="0.82921267267250309"/>
          <c:y val="0.38583352523636882"/>
          <c:w val="0.1616887603716429"/>
          <c:h val="0.327990633823833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High School to Higher Education, Fall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22703412073491E-2"/>
          <c:y val="0.13930555555555557"/>
          <c:w val="0.87232174103237092"/>
          <c:h val="0.62108012540099167"/>
        </c:manualLayout>
      </c:layout>
      <c:barChart>
        <c:barDir val="col"/>
        <c:grouping val="clustered"/>
        <c:varyColors val="0"/>
        <c:ser>
          <c:idx val="0"/>
          <c:order val="0"/>
          <c:tx>
            <c:strRef>
              <c:f>'HS to Coll. '!$A$22</c:f>
              <c:strCache>
                <c:ptCount val="1"/>
                <c:pt idx="0">
                  <c:v>Central Texas</c:v>
                </c:pt>
              </c:strCache>
            </c:strRef>
          </c:tx>
          <c:spPr>
            <a:solidFill>
              <a:srgbClr val="FFD74E"/>
            </a:solidFill>
            <a:ln>
              <a:noFill/>
            </a:ln>
            <a:effectLst/>
          </c:spPr>
          <c:invertIfNegative val="0"/>
          <c:dLbls>
            <c:dLbl>
              <c:idx val="0"/>
              <c:layout>
                <c:manualLayout>
                  <c:x val="-8.3333333333333332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E40-412C-AD8B-F4AF9C449798}"/>
                </c:ext>
                <c:ext xmlns:c15="http://schemas.microsoft.com/office/drawing/2012/chart" uri="{CE6537A1-D6FC-4f65-9D91-7224C49458BB}"/>
              </c:extLst>
            </c:dLbl>
            <c:dLbl>
              <c:idx val="1"/>
              <c:layout>
                <c:manualLayout>
                  <c:x val="-8.3333333333333332E-3"/>
                  <c:y val="-8.4875562720133283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E40-412C-AD8B-F4AF9C449798}"/>
                </c:ext>
                <c:ext xmlns:c15="http://schemas.microsoft.com/office/drawing/2012/chart" uri="{CE6537A1-D6FC-4f65-9D91-7224C49458BB}"/>
              </c:extLst>
            </c:dLbl>
            <c:dLbl>
              <c:idx val="3"/>
              <c:layout>
                <c:manualLayout>
                  <c:x val="-1.6666666666666666E-2"/>
                  <c:y val="4.629629629629608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E40-412C-AD8B-F4AF9C449798}"/>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 '!$H$22:$K$22</c:f>
              <c:numCache>
                <c:formatCode>0.0%</c:formatCode>
                <c:ptCount val="4"/>
                <c:pt idx="0">
                  <c:v>0.22340751469236553</c:v>
                </c:pt>
                <c:pt idx="1">
                  <c:v>0.22973010611926581</c:v>
                </c:pt>
                <c:pt idx="2">
                  <c:v>4.7990418627969808E-2</c:v>
                </c:pt>
                <c:pt idx="3">
                  <c:v>0.50112803943960116</c:v>
                </c:pt>
              </c:numCache>
            </c:numRef>
          </c:val>
          <c:extLst xmlns:c16r2="http://schemas.microsoft.com/office/drawing/2015/06/chart">
            <c:ext xmlns:c16="http://schemas.microsoft.com/office/drawing/2014/chart" uri="{C3380CC4-5D6E-409C-BE32-E72D297353CC}">
              <c16:uniqueId val="{00000000-D931-44E7-8951-AAF2C8330365}"/>
            </c:ext>
          </c:extLst>
        </c:ser>
        <c:ser>
          <c:idx val="1"/>
          <c:order val="1"/>
          <c:tx>
            <c:strRef>
              <c:f>'HS to Coll. '!$A$23</c:f>
              <c:strCache>
                <c:ptCount val="1"/>
                <c:pt idx="0">
                  <c:v>Statewide</c:v>
                </c:pt>
              </c:strCache>
            </c:strRef>
          </c:tx>
          <c:spPr>
            <a:solidFill>
              <a:schemeClr val="tx1">
                <a:lumMod val="75000"/>
                <a:lumOff val="25000"/>
              </a:schemeClr>
            </a:solidFill>
            <a:ln>
              <a:noFill/>
            </a:ln>
            <a:effectLst/>
          </c:spPr>
          <c:invertIfNegative val="0"/>
          <c:dLbls>
            <c:dLbl>
              <c:idx val="1"/>
              <c:layout>
                <c:manualLayout>
                  <c:x val="1.9444444444444393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E40-412C-AD8B-F4AF9C449798}"/>
                </c:ext>
                <c:ext xmlns:c15="http://schemas.microsoft.com/office/drawing/2012/chart" uri="{CE6537A1-D6FC-4f65-9D91-7224C49458BB}"/>
              </c:extLst>
            </c:dLbl>
            <c:dLbl>
              <c:idx val="3"/>
              <c:layout>
                <c:manualLayout>
                  <c:x val="8.3333333333332309E-3"/>
                  <c:y val="4.629629629629608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E40-412C-AD8B-F4AF9C449798}"/>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 '!$H$23:$K$23</c:f>
              <c:numCache>
                <c:formatCode>0.0%</c:formatCode>
                <c:ptCount val="4"/>
                <c:pt idx="0">
                  <c:v>0.2504643229988589</c:v>
                </c:pt>
                <c:pt idx="1">
                  <c:v>0.23007659812085751</c:v>
                </c:pt>
                <c:pt idx="2">
                  <c:v>3.5419043919493069E-2</c:v>
                </c:pt>
                <c:pt idx="3">
                  <c:v>0.51595996503920949</c:v>
                </c:pt>
              </c:numCache>
            </c:numRef>
          </c:val>
          <c:extLst xmlns:c16r2="http://schemas.microsoft.com/office/drawing/2015/06/chart">
            <c:ext xmlns:c16="http://schemas.microsoft.com/office/drawing/2014/chart" uri="{C3380CC4-5D6E-409C-BE32-E72D297353CC}">
              <c16:uniqueId val="{00000001-D931-44E7-8951-AAF2C8330365}"/>
            </c:ext>
          </c:extLst>
        </c:ser>
        <c:dLbls>
          <c:showLegendKey val="0"/>
          <c:showVal val="0"/>
          <c:showCatName val="0"/>
          <c:showSerName val="0"/>
          <c:showPercent val="0"/>
          <c:showBubbleSize val="0"/>
        </c:dLbls>
        <c:gapWidth val="219"/>
        <c:overlap val="-27"/>
        <c:axId val="283332912"/>
        <c:axId val="283333472"/>
      </c:barChart>
      <c:catAx>
        <c:axId val="283332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33472"/>
        <c:crosses val="autoZero"/>
        <c:auto val="1"/>
        <c:lblAlgn val="ctr"/>
        <c:lblOffset val="100"/>
        <c:noMultiLvlLbl val="0"/>
      </c:catAx>
      <c:valAx>
        <c:axId val="283333472"/>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32912"/>
        <c:crosses val="autoZero"/>
        <c:crossBetween val="between"/>
        <c:majorUnit val="0.2"/>
      </c:valAx>
      <c:spPr>
        <a:noFill/>
        <a:ln>
          <a:noFill/>
        </a:ln>
        <a:effectLst/>
      </c:spPr>
    </c:plotArea>
    <c:legend>
      <c:legendPos val="b"/>
      <c:layout>
        <c:manualLayout>
          <c:xMode val="edge"/>
          <c:yMode val="edge"/>
          <c:x val="0.31596084864391949"/>
          <c:y val="0.16724482356372117"/>
          <c:w val="0.33474475065616799"/>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All Areas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Readiness'!$B$65</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Readiness'!$C$65:$E$65</c:f>
              <c:numCache>
                <c:formatCode>0.0%</c:formatCode>
                <c:ptCount val="3"/>
                <c:pt idx="0">
                  <c:v>0.58025570107649338</c:v>
                </c:pt>
                <c:pt idx="1">
                  <c:v>0.61031989341198101</c:v>
                </c:pt>
                <c:pt idx="2">
                  <c:v>0.61657016940163278</c:v>
                </c:pt>
              </c:numCache>
            </c:numRef>
          </c:val>
          <c:smooth val="0"/>
          <c:extLst xmlns:c16r2="http://schemas.microsoft.com/office/drawing/2015/06/chart">
            <c:ext xmlns:c16="http://schemas.microsoft.com/office/drawing/2014/chart" uri="{C3380CC4-5D6E-409C-BE32-E72D297353CC}">
              <c16:uniqueId val="{00000000-9D49-411B-A861-A6D1CD07AC1E}"/>
            </c:ext>
          </c:extLst>
        </c:ser>
        <c:ser>
          <c:idx val="1"/>
          <c:order val="1"/>
          <c:tx>
            <c:strRef>
              <c:f>'HS to Coll - College Readiness'!$B$66</c:f>
              <c:strCache>
                <c:ptCount val="1"/>
                <c:pt idx="0">
                  <c:v>Central Texas</c:v>
                </c:pt>
              </c:strCache>
            </c:strRef>
          </c:tx>
          <c:spPr>
            <a:ln w="28575" cap="rnd">
              <a:solidFill>
                <a:srgbClr val="FFD74E"/>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Readiness'!$C$66:$E$66</c:f>
              <c:numCache>
                <c:formatCode>0.0%</c:formatCode>
                <c:ptCount val="3"/>
                <c:pt idx="0">
                  <c:v>0.65198900811305938</c:v>
                </c:pt>
                <c:pt idx="1">
                  <c:v>0.67783276233980505</c:v>
                </c:pt>
                <c:pt idx="2">
                  <c:v>0.70455941993363647</c:v>
                </c:pt>
              </c:numCache>
            </c:numRef>
          </c:val>
          <c:smooth val="0"/>
          <c:extLst xmlns:c16r2="http://schemas.microsoft.com/office/drawing/2015/06/chart">
            <c:ext xmlns:c16="http://schemas.microsoft.com/office/drawing/2014/chart" uri="{C3380CC4-5D6E-409C-BE32-E72D297353CC}">
              <c16:uniqueId val="{00000001-9D49-411B-A861-A6D1CD07AC1E}"/>
            </c:ext>
          </c:extLst>
        </c:ser>
        <c:dLbls>
          <c:showLegendKey val="0"/>
          <c:showVal val="0"/>
          <c:showCatName val="0"/>
          <c:showSerName val="0"/>
          <c:showPercent val="0"/>
          <c:showBubbleSize val="0"/>
        </c:dLbls>
        <c:smooth val="0"/>
        <c:axId val="283336832"/>
        <c:axId val="283337392"/>
      </c:lineChart>
      <c:catAx>
        <c:axId val="283336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37392"/>
        <c:crosses val="autoZero"/>
        <c:auto val="1"/>
        <c:lblAlgn val="ctr"/>
        <c:lblOffset val="100"/>
        <c:noMultiLvlLbl val="0"/>
      </c:catAx>
      <c:valAx>
        <c:axId val="28333739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3683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Math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Readiness'!$B$67</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Readiness'!$C$67:$E$67</c:f>
              <c:numCache>
                <c:formatCode>0.0%</c:formatCode>
                <c:ptCount val="3"/>
                <c:pt idx="0">
                  <c:v>0.63255511266574471</c:v>
                </c:pt>
                <c:pt idx="1">
                  <c:v>0.65267052142755499</c:v>
                </c:pt>
                <c:pt idx="2">
                  <c:v>0.65129024314785233</c:v>
                </c:pt>
              </c:numCache>
            </c:numRef>
          </c:val>
          <c:smooth val="0"/>
          <c:extLst xmlns:c16r2="http://schemas.microsoft.com/office/drawing/2015/06/chart">
            <c:ext xmlns:c16="http://schemas.microsoft.com/office/drawing/2014/chart" uri="{C3380CC4-5D6E-409C-BE32-E72D297353CC}">
              <c16:uniqueId val="{00000000-C760-4FE0-A076-56D6C885557B}"/>
            </c:ext>
          </c:extLst>
        </c:ser>
        <c:ser>
          <c:idx val="1"/>
          <c:order val="1"/>
          <c:tx>
            <c:strRef>
              <c:f>'HS to Coll - College Readiness'!$B$68</c:f>
              <c:strCache>
                <c:ptCount val="1"/>
                <c:pt idx="0">
                  <c:v>Central Texas</c:v>
                </c:pt>
              </c:strCache>
            </c:strRef>
          </c:tx>
          <c:spPr>
            <a:ln w="28575" cap="rnd">
              <a:solidFill>
                <a:srgbClr val="FFD74E"/>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Readiness'!$C$68:$E$68</c:f>
              <c:numCache>
                <c:formatCode>0.0%</c:formatCode>
                <c:ptCount val="3"/>
                <c:pt idx="0">
                  <c:v>0.68830149175608479</c:v>
                </c:pt>
                <c:pt idx="1">
                  <c:v>0.70822230681385601</c:v>
                </c:pt>
                <c:pt idx="2">
                  <c:v>0.73116627749784935</c:v>
                </c:pt>
              </c:numCache>
            </c:numRef>
          </c:val>
          <c:smooth val="0"/>
          <c:extLst xmlns:c16r2="http://schemas.microsoft.com/office/drawing/2015/06/chart">
            <c:ext xmlns:c16="http://schemas.microsoft.com/office/drawing/2014/chart" uri="{C3380CC4-5D6E-409C-BE32-E72D297353CC}">
              <c16:uniqueId val="{00000001-C760-4FE0-A076-56D6C885557B}"/>
            </c:ext>
          </c:extLst>
        </c:ser>
        <c:dLbls>
          <c:showLegendKey val="0"/>
          <c:showVal val="0"/>
          <c:showCatName val="0"/>
          <c:showSerName val="0"/>
          <c:showPercent val="0"/>
          <c:showBubbleSize val="0"/>
        </c:dLbls>
        <c:smooth val="0"/>
        <c:axId val="283340752"/>
        <c:axId val="283341312"/>
      </c:lineChart>
      <c:catAx>
        <c:axId val="283340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41312"/>
        <c:crosses val="autoZero"/>
        <c:auto val="1"/>
        <c:lblAlgn val="ctr"/>
        <c:lblOffset val="100"/>
        <c:noMultiLvlLbl val="0"/>
      </c:catAx>
      <c:valAx>
        <c:axId val="28334131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4075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Writing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Readiness'!$B$69</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Readiness'!$C$69:$E$69</c:f>
              <c:numCache>
                <c:formatCode>0.0%</c:formatCode>
                <c:ptCount val="3"/>
                <c:pt idx="0">
                  <c:v>0.77828845684535919</c:v>
                </c:pt>
                <c:pt idx="1">
                  <c:v>0.85554995019855895</c:v>
                </c:pt>
                <c:pt idx="2">
                  <c:v>0.88040232098547178</c:v>
                </c:pt>
              </c:numCache>
            </c:numRef>
          </c:val>
          <c:smooth val="0"/>
          <c:extLst xmlns:c16r2="http://schemas.microsoft.com/office/drawing/2015/06/chart">
            <c:ext xmlns:c16="http://schemas.microsoft.com/office/drawing/2014/chart" uri="{C3380CC4-5D6E-409C-BE32-E72D297353CC}">
              <c16:uniqueId val="{00000000-F378-4054-9616-77014564FBA4}"/>
            </c:ext>
          </c:extLst>
        </c:ser>
        <c:ser>
          <c:idx val="1"/>
          <c:order val="1"/>
          <c:tx>
            <c:strRef>
              <c:f>'HS to Coll - College Readiness'!$B$70</c:f>
              <c:strCache>
                <c:ptCount val="1"/>
                <c:pt idx="0">
                  <c:v>Central Texas</c:v>
                </c:pt>
              </c:strCache>
            </c:strRef>
          </c:tx>
          <c:spPr>
            <a:ln w="28575" cap="rnd">
              <a:solidFill>
                <a:srgbClr val="FFD74E"/>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Readiness'!$C$70:$E$70</c:f>
              <c:numCache>
                <c:formatCode>0.0%</c:formatCode>
                <c:ptCount val="3"/>
                <c:pt idx="0">
                  <c:v>0.82314839047369803</c:v>
                </c:pt>
                <c:pt idx="1">
                  <c:v>0.88770460601446499</c:v>
                </c:pt>
                <c:pt idx="2">
                  <c:v>0.91981074105935845</c:v>
                </c:pt>
              </c:numCache>
            </c:numRef>
          </c:val>
          <c:smooth val="0"/>
          <c:extLst xmlns:c16r2="http://schemas.microsoft.com/office/drawing/2015/06/chart">
            <c:ext xmlns:c16="http://schemas.microsoft.com/office/drawing/2014/chart" uri="{C3380CC4-5D6E-409C-BE32-E72D297353CC}">
              <c16:uniqueId val="{00000001-F378-4054-9616-77014564FBA4}"/>
            </c:ext>
          </c:extLst>
        </c:ser>
        <c:dLbls>
          <c:showLegendKey val="0"/>
          <c:showVal val="0"/>
          <c:showCatName val="0"/>
          <c:showSerName val="0"/>
          <c:showPercent val="0"/>
          <c:showBubbleSize val="0"/>
        </c:dLbls>
        <c:smooth val="0"/>
        <c:axId val="283344672"/>
        <c:axId val="283345232"/>
      </c:lineChart>
      <c:catAx>
        <c:axId val="28334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45232"/>
        <c:crosses val="autoZero"/>
        <c:auto val="1"/>
        <c:lblAlgn val="ctr"/>
        <c:lblOffset val="100"/>
        <c:noMultiLvlLbl val="0"/>
      </c:catAx>
      <c:valAx>
        <c:axId val="28334523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4467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Reading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Readiness'!$B$71</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Readiness'!$C$71:$E$71</c:f>
              <c:numCache>
                <c:formatCode>0.0%</c:formatCode>
                <c:ptCount val="3"/>
                <c:pt idx="0">
                  <c:v>0.75913799181105779</c:v>
                </c:pt>
                <c:pt idx="1">
                  <c:v>0.78695978371945596</c:v>
                </c:pt>
                <c:pt idx="2">
                  <c:v>0.78861100763349135</c:v>
                </c:pt>
              </c:numCache>
            </c:numRef>
          </c:val>
          <c:smooth val="0"/>
          <c:extLst xmlns:c16r2="http://schemas.microsoft.com/office/drawing/2015/06/chart">
            <c:ext xmlns:c16="http://schemas.microsoft.com/office/drawing/2014/chart" uri="{C3380CC4-5D6E-409C-BE32-E72D297353CC}">
              <c16:uniqueId val="{00000000-CC09-4BCC-8EDA-F547F13F865F}"/>
            </c:ext>
          </c:extLst>
        </c:ser>
        <c:ser>
          <c:idx val="1"/>
          <c:order val="1"/>
          <c:tx>
            <c:strRef>
              <c:f>'HS to Coll - College Readiness'!$B$72</c:f>
              <c:strCache>
                <c:ptCount val="1"/>
                <c:pt idx="0">
                  <c:v>Central Texas</c:v>
                </c:pt>
              </c:strCache>
            </c:strRef>
          </c:tx>
          <c:spPr>
            <a:ln w="28575" cap="rnd">
              <a:solidFill>
                <a:srgbClr val="FFD74E"/>
              </a:solidFill>
              <a:round/>
            </a:ln>
            <a:effectLst/>
          </c:spPr>
          <c:marker>
            <c:symbol val="none"/>
          </c:marker>
          <c:cat>
            <c:numRef>
              <c:f>'HS to Coll - College Readiness'!$C$64:$E$64</c:f>
              <c:numCache>
                <c:formatCode>General</c:formatCode>
                <c:ptCount val="3"/>
                <c:pt idx="0">
                  <c:v>2016</c:v>
                </c:pt>
                <c:pt idx="1">
                  <c:v>2017</c:v>
                </c:pt>
                <c:pt idx="2">
                  <c:v>2018</c:v>
                </c:pt>
              </c:numCache>
            </c:numRef>
          </c:cat>
          <c:val>
            <c:numRef>
              <c:f>'HS to Coll - College Readiness'!$C$72:$E$72</c:f>
              <c:numCache>
                <c:formatCode>0.0%</c:formatCode>
                <c:ptCount val="3"/>
                <c:pt idx="0">
                  <c:v>0.8279246270609788</c:v>
                </c:pt>
                <c:pt idx="1">
                  <c:v>0.84107346783403103</c:v>
                </c:pt>
                <c:pt idx="2">
                  <c:v>0.85019048789480156</c:v>
                </c:pt>
              </c:numCache>
            </c:numRef>
          </c:val>
          <c:smooth val="0"/>
          <c:extLst xmlns:c16r2="http://schemas.microsoft.com/office/drawing/2015/06/chart">
            <c:ext xmlns:c16="http://schemas.microsoft.com/office/drawing/2014/chart" uri="{C3380CC4-5D6E-409C-BE32-E72D297353CC}">
              <c16:uniqueId val="{00000001-CC09-4BCC-8EDA-F547F13F865F}"/>
            </c:ext>
          </c:extLst>
        </c:ser>
        <c:dLbls>
          <c:showLegendKey val="0"/>
          <c:showVal val="0"/>
          <c:showCatName val="0"/>
          <c:showSerName val="0"/>
          <c:showPercent val="0"/>
          <c:showBubbleSize val="0"/>
        </c:dLbls>
        <c:smooth val="0"/>
        <c:axId val="283348592"/>
        <c:axId val="283349152"/>
      </c:lineChart>
      <c:catAx>
        <c:axId val="28334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49152"/>
        <c:crosses val="autoZero"/>
        <c:auto val="1"/>
        <c:lblAlgn val="ctr"/>
        <c:lblOffset val="100"/>
        <c:noMultiLvlLbl val="0"/>
      </c:catAx>
      <c:valAx>
        <c:axId val="28334915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4859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r>
              <a:rPr lang="en-US" sz="1300"/>
              <a:t>%</a:t>
            </a:r>
            <a:r>
              <a:rPr lang="en-US" sz="1300" baseline="0"/>
              <a:t> of 8th Grade Cohort (FY2008) that Graduate from HS, Enroll in HE &amp; Complete HE (FY2018)</a:t>
            </a:r>
            <a:endParaRPr lang="en-US" sz="1300"/>
          </a:p>
        </c:rich>
      </c:tx>
      <c:overlay val="0"/>
      <c:spPr>
        <a:noFill/>
        <a:ln>
          <a:noFill/>
        </a:ln>
        <a:effectLst/>
      </c:spPr>
      <c:txPr>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5044128255894E-2"/>
          <c:y val="0.18753528773072747"/>
          <c:w val="0.89442388451443566"/>
          <c:h val="0.58888305628463111"/>
        </c:manualLayout>
      </c:layout>
      <c:barChart>
        <c:barDir val="col"/>
        <c:grouping val="clustered"/>
        <c:varyColors val="0"/>
        <c:ser>
          <c:idx val="0"/>
          <c:order val="0"/>
          <c:tx>
            <c:strRef>
              <c:f>'HS to Coll - College Readiness'!$B$56</c:f>
              <c:strCache>
                <c:ptCount val="1"/>
                <c:pt idx="0">
                  <c:v>High School Graduate in FY11-13</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B520-479D-9628-35181A66D436}"/>
              </c:ext>
            </c:extLst>
          </c:dPt>
          <c:dPt>
            <c:idx val="1"/>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B520-479D-9628-35181A66D436}"/>
              </c:ext>
            </c:extLst>
          </c:dPt>
          <c:dPt>
            <c:idx val="2"/>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B520-479D-9628-35181A66D436}"/>
              </c:ext>
            </c:extLst>
          </c:dPt>
          <c:dPt>
            <c:idx val="3"/>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7-B520-479D-9628-35181A66D436}"/>
              </c:ext>
            </c:extLst>
          </c:dPt>
          <c:dLbls>
            <c:dLbl>
              <c:idx val="1"/>
              <c:layout>
                <c:manualLayout>
                  <c:x val="0"/>
                  <c:y val="2.171552660152012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Readiness'!$A$57:$A$60</c:f>
              <c:strCache>
                <c:ptCount val="4"/>
                <c:pt idx="0">
                  <c:v>White</c:v>
                </c:pt>
                <c:pt idx="1">
                  <c:v>Hispanic</c:v>
                </c:pt>
                <c:pt idx="2">
                  <c:v>African American</c:v>
                </c:pt>
                <c:pt idx="3">
                  <c:v>Others</c:v>
                </c:pt>
              </c:strCache>
            </c:strRef>
          </c:cat>
          <c:val>
            <c:numRef>
              <c:f>'HS to Coll - College Readiness'!$B$57:$B$60</c:f>
              <c:numCache>
                <c:formatCode>0%</c:formatCode>
                <c:ptCount val="4"/>
                <c:pt idx="0">
                  <c:v>0.82277781190490817</c:v>
                </c:pt>
                <c:pt idx="1">
                  <c:v>0.7492545405258878</c:v>
                </c:pt>
                <c:pt idx="2">
                  <c:v>0.73535505744961382</c:v>
                </c:pt>
                <c:pt idx="3">
                  <c:v>0.81841216216216217</c:v>
                </c:pt>
              </c:numCache>
            </c:numRef>
          </c:val>
          <c:extLst xmlns:c16r2="http://schemas.microsoft.com/office/drawing/2015/06/chart">
            <c:ext xmlns:c16="http://schemas.microsoft.com/office/drawing/2014/chart" uri="{C3380CC4-5D6E-409C-BE32-E72D297353CC}">
              <c16:uniqueId val="{00000008-B520-479D-9628-35181A66D436}"/>
            </c:ext>
          </c:extLst>
        </c:ser>
        <c:ser>
          <c:idx val="1"/>
          <c:order val="1"/>
          <c:tx>
            <c:strRef>
              <c:f>'HS to Coll - College Readiness'!$C$56</c:f>
              <c:strCache>
                <c:ptCount val="1"/>
                <c:pt idx="0">
                  <c:v>Enrolled in HE</c:v>
                </c:pt>
              </c:strCache>
            </c:strRef>
          </c:tx>
          <c:spPr>
            <a:pattFill prst="wdUpDiag">
              <a:fgClr>
                <a:schemeClr val="accent1"/>
              </a:fgClr>
              <a:bgClr>
                <a:schemeClr val="bg1"/>
              </a:bgClr>
            </a:pattFill>
            <a:ln>
              <a:noFill/>
            </a:ln>
            <a:effectLst/>
          </c:spPr>
          <c:invertIfNegative val="0"/>
          <c:dPt>
            <c:idx val="0"/>
            <c:invertIfNegative val="0"/>
            <c:bubble3D val="0"/>
            <c:spPr>
              <a:pattFill prst="dkDnDiag">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A-B520-479D-9628-35181A66D436}"/>
              </c:ext>
            </c:extLst>
          </c:dPt>
          <c:dPt>
            <c:idx val="1"/>
            <c:invertIfNegative val="0"/>
            <c:bubble3D val="0"/>
            <c:spPr>
              <a:pattFill prst="dkDnDiag">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C-B520-479D-9628-35181A66D436}"/>
              </c:ext>
            </c:extLst>
          </c:dPt>
          <c:dPt>
            <c:idx val="2"/>
            <c:invertIfNegative val="0"/>
            <c:bubble3D val="0"/>
            <c:spPr>
              <a:pattFill prst="dkDnDiag">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E-B520-479D-9628-35181A66D436}"/>
              </c:ext>
            </c:extLst>
          </c:dPt>
          <c:dPt>
            <c:idx val="3"/>
            <c:invertIfNegative val="0"/>
            <c:bubble3D val="0"/>
            <c:spPr>
              <a:pattFill prst="dkDnDiag">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0-B520-479D-9628-35181A66D436}"/>
              </c:ext>
            </c:extLst>
          </c:dPt>
          <c:dLbls>
            <c:dLbl>
              <c:idx val="0"/>
              <c:layout>
                <c:manualLayout>
                  <c:x val="5.5555555555555809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B520-479D-9628-35181A66D436}"/>
                </c:ext>
                <c:ext xmlns:c15="http://schemas.microsoft.com/office/drawing/2012/chart" uri="{CE6537A1-D6FC-4f65-9D91-7224C49458BB}"/>
              </c:extLst>
            </c:dLbl>
            <c:dLbl>
              <c:idx val="1"/>
              <c:layout>
                <c:manualLayout>
                  <c:x val="8.3332565885404202E-3"/>
                  <c:y val="2.60586319218241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B520-479D-9628-35181A66D436}"/>
                </c:ext>
                <c:ext xmlns:c15="http://schemas.microsoft.com/office/drawing/2012/chart" uri="{CE6537A1-D6FC-4f65-9D91-7224C49458BB}"/>
              </c:extLst>
            </c:dLbl>
            <c:dLbl>
              <c:idx val="2"/>
              <c:layout>
                <c:manualLayout>
                  <c:x val="5.5555043923603119E-3"/>
                  <c:y val="1.737242128121599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B520-479D-9628-35181A66D436}"/>
                </c:ext>
                <c:ext xmlns:c15="http://schemas.microsoft.com/office/drawing/2012/chart" uri="{CE6537A1-D6FC-4f65-9D91-7224C49458BB}"/>
              </c:extLst>
            </c:dLbl>
            <c:dLbl>
              <c:idx val="3"/>
              <c:layout>
                <c:manualLayout>
                  <c:x val="5.5555555555555558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Readiness'!$A$57:$A$60</c:f>
              <c:strCache>
                <c:ptCount val="4"/>
                <c:pt idx="0">
                  <c:v>White</c:v>
                </c:pt>
                <c:pt idx="1">
                  <c:v>Hispanic</c:v>
                </c:pt>
                <c:pt idx="2">
                  <c:v>African American</c:v>
                </c:pt>
                <c:pt idx="3">
                  <c:v>Others</c:v>
                </c:pt>
              </c:strCache>
            </c:strRef>
          </c:cat>
          <c:val>
            <c:numRef>
              <c:f>'HS to Coll - College Readiness'!$C$57:$C$60</c:f>
              <c:numCache>
                <c:formatCode>0%</c:formatCode>
                <c:ptCount val="4"/>
                <c:pt idx="0">
                  <c:v>0.62172123594815409</c:v>
                </c:pt>
                <c:pt idx="1">
                  <c:v>0.40968645522725217</c:v>
                </c:pt>
                <c:pt idx="2">
                  <c:v>0.52137879073271798</c:v>
                </c:pt>
                <c:pt idx="3">
                  <c:v>0.60557432432432434</c:v>
                </c:pt>
              </c:numCache>
            </c:numRef>
          </c:val>
          <c:extLst xmlns:c16r2="http://schemas.microsoft.com/office/drawing/2015/06/chart">
            <c:ext xmlns:c16="http://schemas.microsoft.com/office/drawing/2014/chart" uri="{C3380CC4-5D6E-409C-BE32-E72D297353CC}">
              <c16:uniqueId val="{00000011-B520-479D-9628-35181A66D436}"/>
            </c:ext>
          </c:extLst>
        </c:ser>
        <c:ser>
          <c:idx val="2"/>
          <c:order val="2"/>
          <c:tx>
            <c:strRef>
              <c:f>'HS to Coll - College Readiness'!$D$56</c:f>
              <c:strCache>
                <c:ptCount val="1"/>
                <c:pt idx="0">
                  <c:v>HE Degree or Certificate in Texas</c:v>
                </c:pt>
              </c:strCache>
            </c:strRef>
          </c:tx>
          <c:spPr>
            <a:pattFill prst="pct90">
              <a:fgClr>
                <a:srgbClr val="005F84"/>
              </a:fgClr>
              <a:bgClr>
                <a:schemeClr val="bg1"/>
              </a:bgClr>
            </a:pattFill>
            <a:ln>
              <a:noFill/>
            </a:ln>
            <a:effectLst/>
          </c:spPr>
          <c:invertIfNegative val="0"/>
          <c:dPt>
            <c:idx val="1"/>
            <c:invertIfNegative val="0"/>
            <c:bubble3D val="0"/>
            <c:spPr>
              <a:pattFill prst="pct9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3-B520-479D-9628-35181A66D436}"/>
              </c:ext>
            </c:extLst>
          </c:dPt>
          <c:dPt>
            <c:idx val="2"/>
            <c:invertIfNegative val="0"/>
            <c:bubble3D val="0"/>
            <c:spPr>
              <a:pattFill prst="pct9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5-B520-479D-9628-35181A66D436}"/>
              </c:ext>
            </c:extLst>
          </c:dPt>
          <c:dPt>
            <c:idx val="3"/>
            <c:invertIfNegative val="0"/>
            <c:bubble3D val="0"/>
            <c:spPr>
              <a:pattFill prst="pct9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7-B520-479D-9628-35181A66D43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Readiness'!$A$57:$A$60</c:f>
              <c:strCache>
                <c:ptCount val="4"/>
                <c:pt idx="0">
                  <c:v>White</c:v>
                </c:pt>
                <c:pt idx="1">
                  <c:v>Hispanic</c:v>
                </c:pt>
                <c:pt idx="2">
                  <c:v>African American</c:v>
                </c:pt>
                <c:pt idx="3">
                  <c:v>Others</c:v>
                </c:pt>
              </c:strCache>
            </c:strRef>
          </c:cat>
          <c:val>
            <c:numRef>
              <c:f>'HS to Coll - College Readiness'!$D$57:$D$60</c:f>
              <c:numCache>
                <c:formatCode>0%</c:formatCode>
                <c:ptCount val="4"/>
                <c:pt idx="0">
                  <c:v>0.32385281651207076</c:v>
                </c:pt>
                <c:pt idx="1">
                  <c:v>0.13879100027107616</c:v>
                </c:pt>
                <c:pt idx="2">
                  <c:v>0.13109813524204181</c:v>
                </c:pt>
                <c:pt idx="3">
                  <c:v>0.38513513513513514</c:v>
                </c:pt>
              </c:numCache>
            </c:numRef>
          </c:val>
          <c:extLst xmlns:c16r2="http://schemas.microsoft.com/office/drawing/2015/06/chart">
            <c:ext xmlns:c16="http://schemas.microsoft.com/office/drawing/2014/chart" uri="{C3380CC4-5D6E-409C-BE32-E72D297353CC}">
              <c16:uniqueId val="{00000018-B520-479D-9628-35181A66D436}"/>
            </c:ext>
          </c:extLst>
        </c:ser>
        <c:dLbls>
          <c:dLblPos val="outEnd"/>
          <c:showLegendKey val="0"/>
          <c:showVal val="1"/>
          <c:showCatName val="0"/>
          <c:showSerName val="0"/>
          <c:showPercent val="0"/>
          <c:showBubbleSize val="0"/>
        </c:dLbls>
        <c:gapWidth val="219"/>
        <c:axId val="285310112"/>
        <c:axId val="285310672"/>
      </c:barChart>
      <c:catAx>
        <c:axId val="285310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5310672"/>
        <c:crosses val="autoZero"/>
        <c:auto val="1"/>
        <c:lblAlgn val="ctr"/>
        <c:lblOffset val="100"/>
        <c:noMultiLvlLbl val="0"/>
      </c:catAx>
      <c:valAx>
        <c:axId val="285310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5310112"/>
        <c:crosses val="autoZero"/>
        <c:crossBetween val="between"/>
        <c:majorUnit val="0.2"/>
      </c:valAx>
      <c:spPr>
        <a:noFill/>
        <a:ln>
          <a:noFill/>
        </a:ln>
        <a:effectLst/>
      </c:spPr>
    </c:plotArea>
    <c:legend>
      <c:legendPos val="b"/>
      <c:layout>
        <c:manualLayout>
          <c:xMode val="edge"/>
          <c:yMode val="edge"/>
          <c:x val="2.3230137168526433E-3"/>
          <c:y val="0.81940444740824336"/>
          <c:w val="0.99293374877847873"/>
          <c:h val="0.171336530816384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FY 2018 High School Graduates in Higher Ed-  Performance on TSI Readiness Measures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515526468282369E-2"/>
          <c:y val="0.30311752697579469"/>
          <c:w val="0.90051044755769161"/>
          <c:h val="0.60111256926217549"/>
        </c:manualLayout>
      </c:layout>
      <c:barChart>
        <c:barDir val="col"/>
        <c:grouping val="clustered"/>
        <c:varyColors val="0"/>
        <c:ser>
          <c:idx val="0"/>
          <c:order val="0"/>
          <c:tx>
            <c:strRef>
              <c:f>[3]CentralTX!$A$3</c:f>
              <c:strCache>
                <c:ptCount val="1"/>
                <c:pt idx="0">
                  <c:v>Central TX</c:v>
                </c:pt>
              </c:strCache>
            </c:strRef>
          </c:tx>
          <c:spPr>
            <a:solidFill>
              <a:srgbClr val="FFD74E"/>
            </a:solidFill>
            <a:ln>
              <a:solidFill>
                <a:srgbClr val="FFFF93"/>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[3]CentralTX!$B$2:$E$2</c:f>
              <c:strCache>
                <c:ptCount val="4"/>
                <c:pt idx="0">
                  <c:v>All areas</c:v>
                </c:pt>
                <c:pt idx="1">
                  <c:v>Math</c:v>
                </c:pt>
                <c:pt idx="2">
                  <c:v>Writing</c:v>
                </c:pt>
                <c:pt idx="3">
                  <c:v>Reading</c:v>
                </c:pt>
              </c:strCache>
            </c:strRef>
          </c:cat>
          <c:val>
            <c:numRef>
              <c:f>[3]CentralTX!$B$3:$E$3</c:f>
              <c:numCache>
                <c:formatCode>General</c:formatCode>
                <c:ptCount val="4"/>
                <c:pt idx="0">
                  <c:v>0.70455941993363647</c:v>
                </c:pt>
                <c:pt idx="1">
                  <c:v>0.73116627749784935</c:v>
                </c:pt>
                <c:pt idx="2">
                  <c:v>0.91981074105935845</c:v>
                </c:pt>
                <c:pt idx="3">
                  <c:v>0.85019048789480156</c:v>
                </c:pt>
              </c:numCache>
            </c:numRef>
          </c:val>
          <c:extLst xmlns:c16r2="http://schemas.microsoft.com/office/drawing/2015/06/chart">
            <c:ext xmlns:c16="http://schemas.microsoft.com/office/drawing/2014/chart" uri="{C3380CC4-5D6E-409C-BE32-E72D297353CC}">
              <c16:uniqueId val="{00000000-AEDD-4843-9C7E-9E6CF7906CF9}"/>
            </c:ext>
          </c:extLst>
        </c:ser>
        <c:ser>
          <c:idx val="1"/>
          <c:order val="1"/>
          <c:tx>
            <c:strRef>
              <c:f>[3]CentralTX!$A$4</c:f>
              <c:strCache>
                <c:ptCount val="1"/>
                <c:pt idx="0">
                  <c:v>Statewide</c:v>
                </c:pt>
              </c:strCache>
            </c:strRef>
          </c:tx>
          <c:spPr>
            <a:solidFill>
              <a:schemeClr val="bg2">
                <a:lumMod val="2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[3]CentralTX!$B$2:$E$2</c:f>
              <c:strCache>
                <c:ptCount val="4"/>
                <c:pt idx="0">
                  <c:v>All areas</c:v>
                </c:pt>
                <c:pt idx="1">
                  <c:v>Math</c:v>
                </c:pt>
                <c:pt idx="2">
                  <c:v>Writing</c:v>
                </c:pt>
                <c:pt idx="3">
                  <c:v>Reading</c:v>
                </c:pt>
              </c:strCache>
            </c:strRef>
          </c:cat>
          <c:val>
            <c:numRef>
              <c:f>[3]CentralTX!$B$4:$E$4</c:f>
              <c:numCache>
                <c:formatCode>General</c:formatCode>
                <c:ptCount val="4"/>
                <c:pt idx="0">
                  <c:v>0.61657016940163278</c:v>
                </c:pt>
                <c:pt idx="1">
                  <c:v>0.65129024314785233</c:v>
                </c:pt>
                <c:pt idx="2">
                  <c:v>0.88040232098547178</c:v>
                </c:pt>
                <c:pt idx="3">
                  <c:v>0.78861100763349135</c:v>
                </c:pt>
              </c:numCache>
            </c:numRef>
          </c:val>
          <c:extLst xmlns:c16r2="http://schemas.microsoft.com/office/drawing/2015/06/chart">
            <c:ext xmlns:c16="http://schemas.microsoft.com/office/drawing/2014/chart" uri="{C3380CC4-5D6E-409C-BE32-E72D297353CC}">
              <c16:uniqueId val="{00000001-AEDD-4843-9C7E-9E6CF7906CF9}"/>
            </c:ext>
          </c:extLst>
        </c:ser>
        <c:dLbls>
          <c:dLblPos val="outEnd"/>
          <c:showLegendKey val="0"/>
          <c:showVal val="1"/>
          <c:showCatName val="0"/>
          <c:showSerName val="0"/>
          <c:showPercent val="0"/>
          <c:showBubbleSize val="0"/>
        </c:dLbls>
        <c:gapWidth val="219"/>
        <c:overlap val="-27"/>
        <c:axId val="285314032"/>
        <c:axId val="285314592"/>
      </c:barChart>
      <c:catAx>
        <c:axId val="285314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5314592"/>
        <c:crosses val="autoZero"/>
        <c:auto val="1"/>
        <c:lblAlgn val="ctr"/>
        <c:lblOffset val="100"/>
        <c:noMultiLvlLbl val="0"/>
      </c:catAx>
      <c:valAx>
        <c:axId val="285314592"/>
        <c:scaling>
          <c:orientation val="minMax"/>
          <c:max val="1"/>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5314032"/>
        <c:crosses val="autoZero"/>
        <c:crossBetween val="between"/>
        <c:majorUnit val="0.2"/>
      </c:valAx>
      <c:spPr>
        <a:noFill/>
        <a:ln>
          <a:noFill/>
        </a:ln>
        <a:effectLst/>
      </c:spPr>
    </c:plotArea>
    <c:legend>
      <c:legendPos val="b"/>
      <c:layout>
        <c:manualLayout>
          <c:xMode val="edge"/>
          <c:yMode val="edge"/>
          <c:x val="0.27658202099737533"/>
          <c:y val="0.2295680227471566"/>
          <c:w val="0.41995997375328087"/>
          <c:h val="6.198390490444892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Students</a:t>
            </a:r>
            <a:r>
              <a:rPr lang="en-US" sz="1200" baseline="0"/>
              <a:t> Enrolled in Higher Education by Sector &amp; Race/Ethnicity, Fall 2000 &amp;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78958880139982"/>
          <c:y val="0.21421296296296297"/>
          <c:w val="0.83465485564304465"/>
          <c:h val="0.62422900262467196"/>
        </c:manualLayout>
      </c:layout>
      <c:barChart>
        <c:barDir val="col"/>
        <c:grouping val="stacked"/>
        <c:varyColors val="0"/>
        <c:ser>
          <c:idx val="0"/>
          <c:order val="0"/>
          <c:tx>
            <c:strRef>
              <c:f>'Enrollment-Region of Residence'!$D$11</c:f>
              <c:strCache>
                <c:ptCount val="1"/>
                <c:pt idx="0">
                  <c:v>White</c:v>
                </c:pt>
              </c:strCache>
            </c:strRef>
          </c:tx>
          <c:spPr>
            <a:solidFill>
              <a:srgbClr val="005F84"/>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Residence'!$D$12:$D$15</c:f>
              <c:numCache>
                <c:formatCode>#,##0</c:formatCode>
                <c:ptCount val="4"/>
                <c:pt idx="0">
                  <c:v>27972</c:v>
                </c:pt>
                <c:pt idx="1">
                  <c:v>33607</c:v>
                </c:pt>
                <c:pt idx="2">
                  <c:v>34055</c:v>
                </c:pt>
                <c:pt idx="3">
                  <c:v>32574</c:v>
                </c:pt>
              </c:numCache>
            </c:numRef>
          </c:val>
          <c:extLst xmlns:c16r2="http://schemas.microsoft.com/office/drawing/2015/06/chart">
            <c:ext xmlns:c16="http://schemas.microsoft.com/office/drawing/2014/chart" uri="{C3380CC4-5D6E-409C-BE32-E72D297353CC}">
              <c16:uniqueId val="{00000000-EF61-45DB-8B2C-8FECE0C7B0BF}"/>
            </c:ext>
          </c:extLst>
        </c:ser>
        <c:ser>
          <c:idx val="1"/>
          <c:order val="1"/>
          <c:tx>
            <c:strRef>
              <c:f>'Enrollment-Region of Residence'!$E$11</c:f>
              <c:strCache>
                <c:ptCount val="1"/>
                <c:pt idx="0">
                  <c:v>Hispanic</c:v>
                </c:pt>
              </c:strCache>
            </c:strRef>
          </c:tx>
          <c:spPr>
            <a:solidFill>
              <a:srgbClr val="00B189"/>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Residence'!$E$12:$E$15</c:f>
              <c:numCache>
                <c:formatCode>#,##0</c:formatCode>
                <c:ptCount val="4"/>
                <c:pt idx="0">
                  <c:v>3985</c:v>
                </c:pt>
                <c:pt idx="1">
                  <c:v>8594</c:v>
                </c:pt>
                <c:pt idx="2">
                  <c:v>15315</c:v>
                </c:pt>
                <c:pt idx="3">
                  <c:v>21913</c:v>
                </c:pt>
              </c:numCache>
            </c:numRef>
          </c:val>
          <c:extLst xmlns:c16r2="http://schemas.microsoft.com/office/drawing/2015/06/chart">
            <c:ext xmlns:c16="http://schemas.microsoft.com/office/drawing/2014/chart" uri="{C3380CC4-5D6E-409C-BE32-E72D297353CC}">
              <c16:uniqueId val="{00000001-EF61-45DB-8B2C-8FECE0C7B0BF}"/>
            </c:ext>
          </c:extLst>
        </c:ser>
        <c:ser>
          <c:idx val="2"/>
          <c:order val="2"/>
          <c:tx>
            <c:strRef>
              <c:f>'Enrollment-Region of Residence'!$F$11</c:f>
              <c:strCache>
                <c:ptCount val="1"/>
                <c:pt idx="0">
                  <c:v>African American</c:v>
                </c:pt>
              </c:strCache>
            </c:strRef>
          </c:tx>
          <c:spPr>
            <a:solidFill>
              <a:srgbClr val="F6B11A"/>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Residence'!$F$12:$F$15</c:f>
              <c:numCache>
                <c:formatCode>#,##0</c:formatCode>
                <c:ptCount val="4"/>
                <c:pt idx="0">
                  <c:v>2686</c:v>
                </c:pt>
                <c:pt idx="1">
                  <c:v>6615</c:v>
                </c:pt>
                <c:pt idx="2">
                  <c:v>6179</c:v>
                </c:pt>
                <c:pt idx="3">
                  <c:v>8950</c:v>
                </c:pt>
              </c:numCache>
            </c:numRef>
          </c:val>
          <c:extLst xmlns:c16r2="http://schemas.microsoft.com/office/drawing/2015/06/chart">
            <c:ext xmlns:c16="http://schemas.microsoft.com/office/drawing/2014/chart" uri="{C3380CC4-5D6E-409C-BE32-E72D297353CC}">
              <c16:uniqueId val="{00000002-EF61-45DB-8B2C-8FECE0C7B0BF}"/>
            </c:ext>
          </c:extLst>
        </c:ser>
        <c:ser>
          <c:idx val="3"/>
          <c:order val="3"/>
          <c:tx>
            <c:strRef>
              <c:f>'Enrollment-Region of Residence'!$G$11</c:f>
              <c:strCache>
                <c:ptCount val="1"/>
                <c:pt idx="0">
                  <c:v>Other</c:v>
                </c:pt>
              </c:strCache>
            </c:strRef>
          </c:tx>
          <c:spPr>
            <a:solidFill>
              <a:srgbClr val="8BD1E5"/>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Residence'!$G$12:$G$15</c:f>
              <c:numCache>
                <c:formatCode>#,##0</c:formatCode>
                <c:ptCount val="4"/>
                <c:pt idx="0">
                  <c:v>2328</c:v>
                </c:pt>
                <c:pt idx="1">
                  <c:v>2522</c:v>
                </c:pt>
                <c:pt idx="2">
                  <c:v>7252</c:v>
                </c:pt>
                <c:pt idx="3">
                  <c:v>5417</c:v>
                </c:pt>
              </c:numCache>
            </c:numRef>
          </c:val>
          <c:extLst xmlns:c16r2="http://schemas.microsoft.com/office/drawing/2015/06/chart">
            <c:ext xmlns:c16="http://schemas.microsoft.com/office/drawing/2014/chart" uri="{C3380CC4-5D6E-409C-BE32-E72D297353CC}">
              <c16:uniqueId val="{00000003-EF61-45DB-8B2C-8FECE0C7B0BF}"/>
            </c:ext>
          </c:extLst>
        </c:ser>
        <c:dLbls>
          <c:showLegendKey val="0"/>
          <c:showVal val="0"/>
          <c:showCatName val="0"/>
          <c:showSerName val="0"/>
          <c:showPercent val="0"/>
          <c:showBubbleSize val="0"/>
        </c:dLbls>
        <c:gapWidth val="219"/>
        <c:overlap val="100"/>
        <c:axId val="285319072"/>
        <c:axId val="285319632"/>
      </c:barChart>
      <c:catAx>
        <c:axId val="285319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5319632"/>
        <c:crosses val="autoZero"/>
        <c:auto val="1"/>
        <c:lblAlgn val="ctr"/>
        <c:lblOffset val="100"/>
        <c:noMultiLvlLbl val="0"/>
      </c:catAx>
      <c:valAx>
        <c:axId val="285319632"/>
        <c:scaling>
          <c:orientation val="minMax"/>
          <c:max val="8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5319072"/>
        <c:crosses val="autoZero"/>
        <c:crossBetween val="between"/>
        <c:majorUnit val="20000"/>
      </c:valAx>
      <c:spPr>
        <a:noFill/>
        <a:ln>
          <a:noFill/>
        </a:ln>
        <a:effectLst/>
      </c:spPr>
    </c:plotArea>
    <c:legend>
      <c:legendPos val="b"/>
      <c:layout>
        <c:manualLayout>
          <c:xMode val="edge"/>
          <c:yMode val="edge"/>
          <c:x val="0.23561111111111105"/>
          <c:y val="0.21359231065645881"/>
          <c:w val="0.5898888888888889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 of Public Higher Ed Enrollment by Gender and</a:t>
            </a:r>
            <a:r>
              <a:rPr lang="en-US" sz="1200" baseline="0"/>
              <a:t> Race/Ethnicity, Fall 2018</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28321813939924179"/>
          <c:w val="0.93888888888888888"/>
          <c:h val="0.55522382618839305"/>
        </c:manualLayout>
      </c:layout>
      <c:barChart>
        <c:barDir val="col"/>
        <c:grouping val="clustered"/>
        <c:varyColors val="0"/>
        <c:ser>
          <c:idx val="0"/>
          <c:order val="0"/>
          <c:tx>
            <c:strRef>
              <c:f>'Enrollment at Inst in Region'!$C$35</c:f>
              <c:strCache>
                <c:ptCount val="1"/>
                <c:pt idx="0">
                  <c:v>Female</c:v>
                </c:pt>
              </c:strCache>
            </c:strRef>
          </c:tx>
          <c:spPr>
            <a:solidFill>
              <a:srgbClr val="005F84"/>
            </a:solidFill>
            <a:ln>
              <a:noFill/>
            </a:ln>
            <a:effectLst/>
          </c:spPr>
          <c:invertIfNegative val="0"/>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1-4DD7-474E-B3B1-0594E5A611D6}"/>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4DD7-474E-B3B1-0594E5A611D6}"/>
              </c:ext>
            </c:extLst>
          </c:dPt>
          <c:dPt>
            <c:idx val="4"/>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4DD7-474E-B3B1-0594E5A611D6}"/>
              </c:ext>
            </c:extLst>
          </c:dPt>
          <c:dPt>
            <c:idx val="5"/>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7-4DD7-474E-B3B1-0594E5A611D6}"/>
              </c:ext>
            </c:extLst>
          </c:dPt>
          <c:dPt>
            <c:idx val="6"/>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9-4DD7-474E-B3B1-0594E5A611D6}"/>
              </c:ext>
            </c:extLst>
          </c:dPt>
          <c:dPt>
            <c:idx val="7"/>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B-4DD7-474E-B3B1-0594E5A611D6}"/>
              </c:ext>
            </c:extLst>
          </c:dPt>
          <c:dLbls>
            <c:dLbl>
              <c:idx val="0"/>
              <c:layout>
                <c:manualLayout>
                  <c:x val="0"/>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4DD7-474E-B3B1-0594E5A611D6}"/>
                </c:ext>
                <c:ext xmlns:c15="http://schemas.microsoft.com/office/drawing/2012/chart" uri="{CE6537A1-D6FC-4f65-9D91-7224C49458BB}"/>
              </c:extLst>
            </c:dLbl>
            <c:dLbl>
              <c:idx val="1"/>
              <c:layout>
                <c:manualLayout>
                  <c:x val="-2.5462668816039986E-17"/>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4DD7-474E-B3B1-0594E5A611D6}"/>
                </c:ext>
                <c:ext xmlns:c15="http://schemas.microsoft.com/office/drawing/2012/chart" uri="{CE6537A1-D6FC-4f65-9D91-7224C49458BB}"/>
              </c:extLst>
            </c:dLbl>
            <c:dLbl>
              <c:idx val="2"/>
              <c:layout>
                <c:manualLayout>
                  <c:x val="2.7777777777777779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DD7-474E-B3B1-0594E5A611D6}"/>
                </c:ext>
                <c:ext xmlns:c15="http://schemas.microsoft.com/office/drawing/2012/chart" uri="{CE6537A1-D6FC-4f65-9D91-7224C49458BB}"/>
              </c:extLst>
            </c:dLbl>
            <c:dLbl>
              <c:idx val="3"/>
              <c:layout>
                <c:manualLayout>
                  <c:x val="2.7777777777777267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DD7-474E-B3B1-0594E5A611D6}"/>
                </c:ext>
                <c:ext xmlns:c15="http://schemas.microsoft.com/office/drawing/2012/chart" uri="{CE6537A1-D6FC-4f65-9D91-7224C49458BB}"/>
              </c:extLst>
            </c:dLbl>
            <c:dLbl>
              <c:idx val="4"/>
              <c:layout>
                <c:manualLayout>
                  <c:x val="-8.3333333333334356E-3"/>
                  <c:y val="1.38888888888888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DD7-474E-B3B1-0594E5A611D6}"/>
                </c:ext>
                <c:ext xmlns:c15="http://schemas.microsoft.com/office/drawing/2012/chart" uri="{CE6537A1-D6FC-4f65-9D91-7224C49458BB}"/>
              </c:extLst>
            </c:dLbl>
            <c:dLbl>
              <c:idx val="5"/>
              <c:layout>
                <c:manualLayout>
                  <c:x val="-1.0185067526415994E-16"/>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DD7-474E-B3B1-0594E5A611D6}"/>
                </c:ext>
                <c:ext xmlns:c15="http://schemas.microsoft.com/office/drawing/2012/chart" uri="{CE6537A1-D6FC-4f65-9D91-7224C49458BB}"/>
              </c:extLst>
            </c:dLbl>
            <c:dLbl>
              <c:idx val="6"/>
              <c:layout>
                <c:manualLayout>
                  <c:x val="-8.3333333333333332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4DD7-474E-B3B1-0594E5A611D6}"/>
                </c:ext>
                <c:ext xmlns:c15="http://schemas.microsoft.com/office/drawing/2012/chart" uri="{CE6537A1-D6FC-4f65-9D91-7224C49458BB}"/>
              </c:extLst>
            </c:dLbl>
            <c:dLbl>
              <c:idx val="7"/>
              <c:layout>
                <c:manualLayout>
                  <c:x val="-1.0185067526415994E-16"/>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4DD7-474E-B3B1-0594E5A611D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Region'!$C$36:$C$43</c:f>
              <c:numCache>
                <c:formatCode>0.0%</c:formatCode>
                <c:ptCount val="8"/>
                <c:pt idx="0">
                  <c:v>0.51647367327863747</c:v>
                </c:pt>
                <c:pt idx="1">
                  <c:v>0.53306214898190307</c:v>
                </c:pt>
                <c:pt idx="2">
                  <c:v>0.55766859059740514</c:v>
                </c:pt>
                <c:pt idx="3">
                  <c:v>0.57850417480902472</c:v>
                </c:pt>
                <c:pt idx="4">
                  <c:v>0.55766859059740514</c:v>
                </c:pt>
                <c:pt idx="5">
                  <c:v>0.57850417480902472</c:v>
                </c:pt>
                <c:pt idx="6">
                  <c:v>0.41748896390547907</c:v>
                </c:pt>
                <c:pt idx="7">
                  <c:v>0.50356778797145774</c:v>
                </c:pt>
              </c:numCache>
            </c:numRef>
          </c:val>
          <c:extLst xmlns:c16r2="http://schemas.microsoft.com/office/drawing/2015/06/chart">
            <c:ext xmlns:c16="http://schemas.microsoft.com/office/drawing/2014/chart" uri="{C3380CC4-5D6E-409C-BE32-E72D297353CC}">
              <c16:uniqueId val="{0000000E-4DD7-474E-B3B1-0594E5A611D6}"/>
            </c:ext>
          </c:extLst>
        </c:ser>
        <c:ser>
          <c:idx val="1"/>
          <c:order val="1"/>
          <c:tx>
            <c:strRef>
              <c:f>'Enrollment at Inst in Region'!$D$35</c:f>
              <c:strCache>
                <c:ptCount val="1"/>
                <c:pt idx="0">
                  <c:v>Male</c:v>
                </c:pt>
              </c:strCache>
            </c:strRef>
          </c:tx>
          <c:spPr>
            <a:solidFill>
              <a:schemeClr val="accent2"/>
            </a:solidFill>
            <a:ln>
              <a:noFill/>
            </a:ln>
            <a:effectLst/>
          </c:spPr>
          <c:invertIfNegative val="0"/>
          <c:dPt>
            <c:idx val="0"/>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0-4DD7-474E-B3B1-0594E5A611D6}"/>
              </c:ext>
            </c:extLst>
          </c:dPt>
          <c:dPt>
            <c:idx val="1"/>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2-4DD7-474E-B3B1-0594E5A611D6}"/>
              </c:ext>
            </c:extLst>
          </c:dPt>
          <c:dPt>
            <c:idx val="2"/>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4-4DD7-474E-B3B1-0594E5A611D6}"/>
              </c:ext>
            </c:extLst>
          </c:dPt>
          <c:dPt>
            <c:idx val="3"/>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6-4DD7-474E-B3B1-0594E5A611D6}"/>
              </c:ext>
            </c:extLst>
          </c:dPt>
          <c:dPt>
            <c:idx val="4"/>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8-4DD7-474E-B3B1-0594E5A611D6}"/>
              </c:ext>
            </c:extLst>
          </c:dPt>
          <c:dPt>
            <c:idx val="5"/>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A-4DD7-474E-B3B1-0594E5A611D6}"/>
              </c:ext>
            </c:extLst>
          </c:dPt>
          <c:dPt>
            <c:idx val="6"/>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C-4DD7-474E-B3B1-0594E5A611D6}"/>
              </c:ext>
            </c:extLst>
          </c:dPt>
          <c:dPt>
            <c:idx val="7"/>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E-4DD7-474E-B3B1-0594E5A611D6}"/>
              </c:ext>
            </c:extLst>
          </c:dPt>
          <c:dLbls>
            <c:dLbl>
              <c:idx val="0"/>
              <c:layout>
                <c:manualLayout>
                  <c:x val="1.3888888888888902E-2"/>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4DD7-474E-B3B1-0594E5A611D6}"/>
                </c:ext>
                <c:ext xmlns:c15="http://schemas.microsoft.com/office/drawing/2012/chart" uri="{CE6537A1-D6FC-4f65-9D91-7224C49458BB}"/>
              </c:extLst>
            </c:dLbl>
            <c:dLbl>
              <c:idx val="1"/>
              <c:layout>
                <c:manualLayout>
                  <c:x val="8.3333333333333072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4DD7-474E-B3B1-0594E5A611D6}"/>
                </c:ext>
                <c:ext xmlns:c15="http://schemas.microsoft.com/office/drawing/2012/chart" uri="{CE6537A1-D6FC-4f65-9D91-7224C49458BB}"/>
              </c:extLst>
            </c:dLbl>
            <c:dLbl>
              <c:idx val="2"/>
              <c:layout>
                <c:manualLayout>
                  <c:x val="8.3333333333332829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4DD7-474E-B3B1-0594E5A611D6}"/>
                </c:ext>
                <c:ext xmlns:c15="http://schemas.microsoft.com/office/drawing/2012/chart" uri="{CE6537A1-D6FC-4f65-9D91-7224C49458BB}"/>
              </c:extLst>
            </c:dLbl>
            <c:dLbl>
              <c:idx val="3"/>
              <c:layout>
                <c:manualLayout>
                  <c:x val="8.3333333333333332E-3"/>
                  <c:y val="9.2592592592592587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6-4DD7-474E-B3B1-0594E5A611D6}"/>
                </c:ext>
                <c:ext xmlns:c15="http://schemas.microsoft.com/office/drawing/2012/chart" uri="{CE6537A1-D6FC-4f65-9D91-7224C49458BB}"/>
              </c:extLst>
            </c:dLbl>
            <c:dLbl>
              <c:idx val="4"/>
              <c:layout>
                <c:manualLayout>
                  <c:x val="8.3333333333333332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8-4DD7-474E-B3B1-0594E5A611D6}"/>
                </c:ext>
                <c:ext xmlns:c15="http://schemas.microsoft.com/office/drawing/2012/chart" uri="{CE6537A1-D6FC-4f65-9D91-7224C49458BB}"/>
              </c:extLst>
            </c:dLbl>
            <c:dLbl>
              <c:idx val="5"/>
              <c:layout>
                <c:manualLayout>
                  <c:x val="5.5555555555555558E-3"/>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A-4DD7-474E-B3B1-0594E5A611D6}"/>
                </c:ext>
                <c:ext xmlns:c15="http://schemas.microsoft.com/office/drawing/2012/chart" uri="{CE6537A1-D6FC-4f65-9D91-7224C49458BB}"/>
              </c:extLst>
            </c:dLbl>
            <c:dLbl>
              <c:idx val="6"/>
              <c:layout>
                <c:manualLayout>
                  <c:x val="1.3888888888888888E-2"/>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C-4DD7-474E-B3B1-0594E5A611D6}"/>
                </c:ext>
                <c:ext xmlns:c15="http://schemas.microsoft.com/office/drawing/2012/chart" uri="{CE6537A1-D6FC-4f65-9D91-7224C49458BB}"/>
              </c:extLst>
            </c:dLbl>
            <c:dLbl>
              <c:idx val="7"/>
              <c:layout>
                <c:manualLayout>
                  <c:x val="1.1111111111111112E-2"/>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E-4DD7-474E-B3B1-0594E5A611D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Region'!$D$36:$D$43</c:f>
              <c:numCache>
                <c:formatCode>0.0%</c:formatCode>
                <c:ptCount val="8"/>
                <c:pt idx="0">
                  <c:v>0.48352632672136253</c:v>
                </c:pt>
                <c:pt idx="1">
                  <c:v>0.46693785101809693</c:v>
                </c:pt>
                <c:pt idx="2">
                  <c:v>0.44233140940259486</c:v>
                </c:pt>
                <c:pt idx="3">
                  <c:v>0.42149582519097528</c:v>
                </c:pt>
                <c:pt idx="4">
                  <c:v>0.44233140940259486</c:v>
                </c:pt>
                <c:pt idx="5">
                  <c:v>0.42149582519097528</c:v>
                </c:pt>
                <c:pt idx="6">
                  <c:v>0.58251103609452093</c:v>
                </c:pt>
                <c:pt idx="7">
                  <c:v>0.49643221202854232</c:v>
                </c:pt>
              </c:numCache>
            </c:numRef>
          </c:val>
          <c:extLst xmlns:c16r2="http://schemas.microsoft.com/office/drawing/2015/06/chart">
            <c:ext xmlns:c16="http://schemas.microsoft.com/office/drawing/2014/chart" uri="{C3380CC4-5D6E-409C-BE32-E72D297353CC}">
              <c16:uniqueId val="{0000001F-4DD7-474E-B3B1-0594E5A611D6}"/>
            </c:ext>
          </c:extLst>
        </c:ser>
        <c:dLbls>
          <c:showLegendKey val="0"/>
          <c:showVal val="0"/>
          <c:showCatName val="0"/>
          <c:showSerName val="0"/>
          <c:showPercent val="0"/>
          <c:showBubbleSize val="0"/>
        </c:dLbls>
        <c:gapWidth val="219"/>
        <c:overlap val="-27"/>
        <c:axId val="285322992"/>
        <c:axId val="285323552"/>
      </c:barChart>
      <c:catAx>
        <c:axId val="28532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5323552"/>
        <c:crosses val="autoZero"/>
        <c:auto val="1"/>
        <c:lblAlgn val="ctr"/>
        <c:lblOffset val="100"/>
        <c:noMultiLvlLbl val="0"/>
      </c:catAx>
      <c:valAx>
        <c:axId val="285323552"/>
        <c:scaling>
          <c:orientation val="minMax"/>
        </c:scaling>
        <c:delete val="1"/>
        <c:axPos val="l"/>
        <c:numFmt formatCode="0.0%" sourceLinked="1"/>
        <c:majorTickMark val="none"/>
        <c:minorTickMark val="none"/>
        <c:tickLblPos val="nextTo"/>
        <c:crossAx val="285322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 Institutions</a:t>
            </a:r>
            <a:r>
              <a:rPr lang="en-US" baseline="0"/>
              <a:t> - Enrollment In &amp; Out of Region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'Enrollment In&amp;Out'!$E$43</c:f>
              <c:strCache>
                <c:ptCount val="1"/>
                <c:pt idx="0">
                  <c:v>In Region</c:v>
                </c:pt>
              </c:strCache>
            </c:strRef>
          </c:tx>
          <c:spPr>
            <a:solidFill>
              <a:srgbClr val="FFD74E"/>
            </a:solidFill>
            <a:ln>
              <a:noFill/>
            </a:ln>
            <a:effectLst/>
          </c:spPr>
          <c:invertIfNegative val="0"/>
          <c:cat>
            <c:strRef>
              <c:f>'Enrollment In&amp;Out'!$A$44:$A$47</c:f>
              <c:strCache>
                <c:ptCount val="4"/>
                <c:pt idx="0">
                  <c:v>Public 4-yr</c:v>
                </c:pt>
                <c:pt idx="1">
                  <c:v>Public 2-yr</c:v>
                </c:pt>
                <c:pt idx="2">
                  <c:v>Independent</c:v>
                </c:pt>
                <c:pt idx="3">
                  <c:v>Total</c:v>
                </c:pt>
              </c:strCache>
            </c:strRef>
          </c:cat>
          <c:val>
            <c:numRef>
              <c:f>'Enrollment In&amp;Out'!$E$44:$E$47</c:f>
              <c:numCache>
                <c:formatCode>0.0%</c:formatCode>
                <c:ptCount val="4"/>
                <c:pt idx="0">
                  <c:v>0.57604178277415963</c:v>
                </c:pt>
                <c:pt idx="1">
                  <c:v>0.93690998344322773</c:v>
                </c:pt>
                <c:pt idx="2">
                  <c:v>0.69199088034125178</c:v>
                </c:pt>
                <c:pt idx="3">
                  <c:v>0.75795858232588875</c:v>
                </c:pt>
              </c:numCache>
            </c:numRef>
          </c:val>
          <c:extLst xmlns:c16r2="http://schemas.microsoft.com/office/drawing/2015/06/chart">
            <c:ext xmlns:c16="http://schemas.microsoft.com/office/drawing/2014/chart" uri="{C3380CC4-5D6E-409C-BE32-E72D297353CC}">
              <c16:uniqueId val="{00000000-7659-4962-A93C-5E8708FA39D7}"/>
            </c:ext>
          </c:extLst>
        </c:ser>
        <c:ser>
          <c:idx val="1"/>
          <c:order val="1"/>
          <c:tx>
            <c:strRef>
              <c:f>'Enrollment In&amp;Out'!$F$43</c:f>
              <c:strCache>
                <c:ptCount val="1"/>
                <c:pt idx="0">
                  <c:v>Out of Region</c:v>
                </c:pt>
              </c:strCache>
            </c:strRef>
          </c:tx>
          <c:spPr>
            <a:solidFill>
              <a:schemeClr val="tx1">
                <a:lumMod val="75000"/>
                <a:lumOff val="25000"/>
              </a:schemeClr>
            </a:solidFill>
            <a:ln>
              <a:noFill/>
            </a:ln>
            <a:effectLst/>
          </c:spPr>
          <c:invertIfNegative val="0"/>
          <c:cat>
            <c:strRef>
              <c:f>'Enrollment In&amp;Out'!$A$44:$A$47</c:f>
              <c:strCache>
                <c:ptCount val="4"/>
                <c:pt idx="0">
                  <c:v>Public 4-yr</c:v>
                </c:pt>
                <c:pt idx="1">
                  <c:v>Public 2-yr</c:v>
                </c:pt>
                <c:pt idx="2">
                  <c:v>Independent</c:v>
                </c:pt>
                <c:pt idx="3">
                  <c:v>Total</c:v>
                </c:pt>
              </c:strCache>
            </c:strRef>
          </c:cat>
          <c:val>
            <c:numRef>
              <c:f>'Enrollment In&amp;Out'!$F$44:$F$47</c:f>
              <c:numCache>
                <c:formatCode>0.0%</c:formatCode>
                <c:ptCount val="4"/>
                <c:pt idx="0">
                  <c:v>0.42395821722584037</c:v>
                </c:pt>
                <c:pt idx="1">
                  <c:v>6.3090016556772308E-2</c:v>
                </c:pt>
                <c:pt idx="2">
                  <c:v>0.30800911965874828</c:v>
                </c:pt>
                <c:pt idx="3">
                  <c:v>0.24204141767411119</c:v>
                </c:pt>
              </c:numCache>
            </c:numRef>
          </c:val>
          <c:extLst xmlns:c16r2="http://schemas.microsoft.com/office/drawing/2015/06/chart">
            <c:ext xmlns:c16="http://schemas.microsoft.com/office/drawing/2014/chart" uri="{C3380CC4-5D6E-409C-BE32-E72D297353CC}">
              <c16:uniqueId val="{00000001-7659-4962-A93C-5E8708FA39D7}"/>
            </c:ext>
          </c:extLst>
        </c:ser>
        <c:dLbls>
          <c:showLegendKey val="0"/>
          <c:showVal val="0"/>
          <c:showCatName val="0"/>
          <c:showSerName val="0"/>
          <c:showPercent val="0"/>
          <c:showBubbleSize val="0"/>
        </c:dLbls>
        <c:gapWidth val="219"/>
        <c:overlap val="100"/>
        <c:axId val="285326912"/>
        <c:axId val="285327472"/>
      </c:barChart>
      <c:catAx>
        <c:axId val="285326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5327472"/>
        <c:crosses val="autoZero"/>
        <c:auto val="1"/>
        <c:lblAlgn val="ctr"/>
        <c:lblOffset val="100"/>
        <c:noMultiLvlLbl val="0"/>
      </c:catAx>
      <c:valAx>
        <c:axId val="285327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5326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Population Estimates and Projections,         </a:t>
            </a:r>
          </a:p>
          <a:p>
            <a:pPr>
              <a:defRPr/>
            </a:pPr>
            <a:r>
              <a:rPr lang="en-US" sz="1800" b="0" i="0" baseline="0">
                <a:effectLst/>
              </a:rPr>
              <a:t>Ages 0-17, 18-24, 25-34</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71644019895112154"/>
          <c:h val="0.63272666513502784"/>
        </c:manualLayout>
      </c:layout>
      <c:barChart>
        <c:barDir val="col"/>
        <c:grouping val="stacked"/>
        <c:varyColors val="0"/>
        <c:ser>
          <c:idx val="0"/>
          <c:order val="0"/>
          <c:tx>
            <c:strRef>
              <c:f>'Pop. Proj.'!$C$29</c:f>
              <c:strCache>
                <c:ptCount val="1"/>
                <c:pt idx="0">
                  <c:v>White</c:v>
                </c:pt>
              </c:strCache>
            </c:strRef>
          </c:tx>
          <c:spPr>
            <a:solidFill>
              <a:srgbClr val="005F84"/>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Proj.'!$C$31:$C$44</c:f>
              <c:numCache>
                <c:formatCode>_(* #,##0_);_(* \(#,##0\);_(* "-"??_);_(@_)</c:formatCode>
                <c:ptCount val="14"/>
                <c:pt idx="0">
                  <c:v>346911</c:v>
                </c:pt>
                <c:pt idx="1">
                  <c:v>350896</c:v>
                </c:pt>
                <c:pt idx="2">
                  <c:v>358751</c:v>
                </c:pt>
                <c:pt idx="3">
                  <c:v>362183</c:v>
                </c:pt>
                <c:pt idx="5">
                  <c:v>185973</c:v>
                </c:pt>
                <c:pt idx="6">
                  <c:v>189114</c:v>
                </c:pt>
                <c:pt idx="7">
                  <c:v>192701</c:v>
                </c:pt>
                <c:pt idx="8">
                  <c:v>197046</c:v>
                </c:pt>
                <c:pt idx="10">
                  <c:v>267236</c:v>
                </c:pt>
                <c:pt idx="11">
                  <c:v>261729</c:v>
                </c:pt>
                <c:pt idx="12">
                  <c:v>248972</c:v>
                </c:pt>
                <c:pt idx="13">
                  <c:v>252438</c:v>
                </c:pt>
              </c:numCache>
            </c:numRef>
          </c:val>
          <c:extLst xmlns:c16r2="http://schemas.microsoft.com/office/drawing/2015/06/chart">
            <c:ext xmlns:c16="http://schemas.microsoft.com/office/drawing/2014/chart" uri="{C3380CC4-5D6E-409C-BE32-E72D297353CC}">
              <c16:uniqueId val="{00000000-7CC5-4EC8-AF29-3CEA073C72E5}"/>
            </c:ext>
          </c:extLst>
        </c:ser>
        <c:ser>
          <c:idx val="1"/>
          <c:order val="1"/>
          <c:tx>
            <c:strRef>
              <c:f>'Pop. Proj.'!$E$29</c:f>
              <c:strCache>
                <c:ptCount val="1"/>
                <c:pt idx="0">
                  <c:v>Hispanic</c:v>
                </c:pt>
              </c:strCache>
            </c:strRef>
          </c:tx>
          <c:spPr>
            <a:solidFill>
              <a:srgbClr val="00B189"/>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Proj.'!$E$31:$E$44</c:f>
              <c:numCache>
                <c:formatCode>_(* #,##0_);_(* \(#,##0\);_(* "-"??_);_(@_)</c:formatCode>
                <c:ptCount val="14"/>
                <c:pt idx="0">
                  <c:v>329748</c:v>
                </c:pt>
                <c:pt idx="1">
                  <c:v>340792</c:v>
                </c:pt>
                <c:pt idx="2">
                  <c:v>371029</c:v>
                </c:pt>
                <c:pt idx="3">
                  <c:v>410843</c:v>
                </c:pt>
                <c:pt idx="5">
                  <c:v>130128</c:v>
                </c:pt>
                <c:pt idx="6">
                  <c:v>139807</c:v>
                </c:pt>
                <c:pt idx="7">
                  <c:v>160461</c:v>
                </c:pt>
                <c:pt idx="8">
                  <c:v>170641</c:v>
                </c:pt>
                <c:pt idx="10">
                  <c:v>168579</c:v>
                </c:pt>
                <c:pt idx="11">
                  <c:v>174178</c:v>
                </c:pt>
                <c:pt idx="12">
                  <c:v>195321</c:v>
                </c:pt>
                <c:pt idx="13">
                  <c:v>228565</c:v>
                </c:pt>
              </c:numCache>
            </c:numRef>
          </c:val>
          <c:extLst xmlns:c16r2="http://schemas.microsoft.com/office/drawing/2015/06/chart">
            <c:ext xmlns:c16="http://schemas.microsoft.com/office/drawing/2014/chart" uri="{C3380CC4-5D6E-409C-BE32-E72D297353CC}">
              <c16:uniqueId val="{00000001-7CC5-4EC8-AF29-3CEA073C72E5}"/>
            </c:ext>
          </c:extLst>
        </c:ser>
        <c:ser>
          <c:idx val="2"/>
          <c:order val="2"/>
          <c:tx>
            <c:strRef>
              <c:f>'Pop. Proj.'!$G$29</c:f>
              <c:strCache>
                <c:ptCount val="1"/>
                <c:pt idx="0">
                  <c:v>African American</c:v>
                </c:pt>
              </c:strCache>
            </c:strRef>
          </c:tx>
          <c:spPr>
            <a:solidFill>
              <a:srgbClr val="F6B11A"/>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Proj.'!$G$31:$G$44</c:f>
              <c:numCache>
                <c:formatCode>_(* #,##0_);_(* \(#,##0\);_(* "-"??_);_(@_)</c:formatCode>
                <c:ptCount val="14"/>
                <c:pt idx="0">
                  <c:v>83478</c:v>
                </c:pt>
                <c:pt idx="1">
                  <c:v>84196</c:v>
                </c:pt>
                <c:pt idx="2">
                  <c:v>86820</c:v>
                </c:pt>
                <c:pt idx="3">
                  <c:v>90354</c:v>
                </c:pt>
                <c:pt idx="5">
                  <c:v>40063</c:v>
                </c:pt>
                <c:pt idx="6">
                  <c:v>40109</c:v>
                </c:pt>
                <c:pt idx="7">
                  <c:v>40809</c:v>
                </c:pt>
                <c:pt idx="8">
                  <c:v>41020</c:v>
                </c:pt>
                <c:pt idx="10">
                  <c:v>54382</c:v>
                </c:pt>
                <c:pt idx="11">
                  <c:v>57522</c:v>
                </c:pt>
                <c:pt idx="12">
                  <c:v>62478</c:v>
                </c:pt>
                <c:pt idx="13">
                  <c:v>61942</c:v>
                </c:pt>
              </c:numCache>
            </c:numRef>
          </c:val>
          <c:extLst xmlns:c16r2="http://schemas.microsoft.com/office/drawing/2015/06/chart">
            <c:ext xmlns:c16="http://schemas.microsoft.com/office/drawing/2014/chart" uri="{C3380CC4-5D6E-409C-BE32-E72D297353CC}">
              <c16:uniqueId val="{00000002-7CC5-4EC8-AF29-3CEA073C72E5}"/>
            </c:ext>
          </c:extLst>
        </c:ser>
        <c:ser>
          <c:idx val="3"/>
          <c:order val="3"/>
          <c:tx>
            <c:strRef>
              <c:f>'Pop. Proj.'!$I$29</c:f>
              <c:strCache>
                <c:ptCount val="1"/>
                <c:pt idx="0">
                  <c:v>Other*</c:v>
                </c:pt>
              </c:strCache>
            </c:strRef>
          </c:tx>
          <c:spPr>
            <a:solidFill>
              <a:srgbClr val="8BD1E5"/>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Proj.'!$I$31:$I$44</c:f>
              <c:numCache>
                <c:formatCode>_(* #,##0_);_(* \(#,##0\);_(* "-"??_);_(@_)</c:formatCode>
                <c:ptCount val="14"/>
                <c:pt idx="0">
                  <c:v>69979</c:v>
                </c:pt>
                <c:pt idx="1">
                  <c:v>74434</c:v>
                </c:pt>
                <c:pt idx="2">
                  <c:v>85102</c:v>
                </c:pt>
                <c:pt idx="3">
                  <c:v>97376</c:v>
                </c:pt>
                <c:pt idx="5">
                  <c:v>29696</c:v>
                </c:pt>
                <c:pt idx="6">
                  <c:v>32669</c:v>
                </c:pt>
                <c:pt idx="7">
                  <c:v>40608</c:v>
                </c:pt>
                <c:pt idx="8">
                  <c:v>48233</c:v>
                </c:pt>
                <c:pt idx="10">
                  <c:v>42193</c:v>
                </c:pt>
                <c:pt idx="11">
                  <c:v>43944</c:v>
                </c:pt>
                <c:pt idx="12">
                  <c:v>49352</c:v>
                </c:pt>
                <c:pt idx="13">
                  <c:v>63684</c:v>
                </c:pt>
              </c:numCache>
            </c:numRef>
          </c:val>
          <c:extLst xmlns:c16r2="http://schemas.microsoft.com/office/drawing/2015/06/chart">
            <c:ext xmlns:c16="http://schemas.microsoft.com/office/drawing/2014/chart" uri="{C3380CC4-5D6E-409C-BE32-E72D297353CC}">
              <c16:uniqueId val="{00000003-7CC5-4EC8-AF29-3CEA073C72E5}"/>
            </c:ext>
          </c:extLst>
        </c:ser>
        <c:dLbls>
          <c:showLegendKey val="0"/>
          <c:showVal val="0"/>
          <c:showCatName val="0"/>
          <c:showSerName val="0"/>
          <c:showPercent val="0"/>
          <c:showBubbleSize val="0"/>
        </c:dLbls>
        <c:gapWidth val="50"/>
        <c:overlap val="100"/>
        <c:axId val="164243632"/>
        <c:axId val="164243072"/>
      </c:barChart>
      <c:catAx>
        <c:axId val="164243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243072"/>
        <c:crosses val="autoZero"/>
        <c:auto val="1"/>
        <c:lblAlgn val="ctr"/>
        <c:lblOffset val="100"/>
        <c:noMultiLvlLbl val="0"/>
      </c:catAx>
      <c:valAx>
        <c:axId val="1642430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of People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243632"/>
        <c:crosses val="autoZero"/>
        <c:crossBetween val="between"/>
      </c:valAx>
      <c:spPr>
        <a:noFill/>
        <a:ln>
          <a:noFill/>
        </a:ln>
        <a:effectLst/>
      </c:spPr>
    </c:plotArea>
    <c:legend>
      <c:legendPos val="r"/>
      <c:layout>
        <c:manualLayout>
          <c:xMode val="edge"/>
          <c:yMode val="edge"/>
          <c:x val="0.85407031336062267"/>
          <c:y val="0.38938908498506652"/>
          <c:w val="0.14592970707349109"/>
          <c:h val="0.402699315764720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Race/Ethnicity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Reg-percent'!$C$56</c:f>
              <c:strCache>
                <c:ptCount val="1"/>
                <c:pt idx="0">
                  <c:v>White</c:v>
                </c:pt>
              </c:strCache>
            </c:strRef>
          </c:tx>
          <c:spPr>
            <a:solidFill>
              <a:srgbClr val="005F84"/>
            </a:solidFill>
            <a:ln>
              <a:noFill/>
            </a:ln>
            <a:effectLst/>
          </c:spPr>
          <c:invertIfNegative val="0"/>
          <c:cat>
            <c:strRef>
              <c:f>'Comp by Inst Reg-percent'!$A$57:$A$60</c:f>
              <c:strCache>
                <c:ptCount val="4"/>
                <c:pt idx="0">
                  <c:v>Certificate</c:v>
                </c:pt>
                <c:pt idx="1">
                  <c:v>Associate</c:v>
                </c:pt>
                <c:pt idx="2">
                  <c:v>Bachelor's</c:v>
                </c:pt>
                <c:pt idx="3">
                  <c:v>Master's</c:v>
                </c:pt>
              </c:strCache>
            </c:strRef>
          </c:cat>
          <c:val>
            <c:numRef>
              <c:f>'Comp by Inst Reg-percent'!$C$57:$C$60</c:f>
              <c:numCache>
                <c:formatCode>0.0%</c:formatCode>
                <c:ptCount val="4"/>
                <c:pt idx="0">
                  <c:v>0.51181102362204722</c:v>
                </c:pt>
                <c:pt idx="1">
                  <c:v>0.52858798531968321</c:v>
                </c:pt>
                <c:pt idx="2">
                  <c:v>0.54823881102117944</c:v>
                </c:pt>
                <c:pt idx="3">
                  <c:v>0.49722309546264276</c:v>
                </c:pt>
              </c:numCache>
            </c:numRef>
          </c:val>
          <c:extLst xmlns:c16r2="http://schemas.microsoft.com/office/drawing/2015/06/chart">
            <c:ext xmlns:c16="http://schemas.microsoft.com/office/drawing/2014/chart" uri="{C3380CC4-5D6E-409C-BE32-E72D297353CC}">
              <c16:uniqueId val="{00000000-03A1-4A33-8F80-4F60006AA57C}"/>
            </c:ext>
          </c:extLst>
        </c:ser>
        <c:ser>
          <c:idx val="1"/>
          <c:order val="1"/>
          <c:tx>
            <c:strRef>
              <c:f>'Comp by Inst Reg-percent'!$D$56</c:f>
              <c:strCache>
                <c:ptCount val="1"/>
                <c:pt idx="0">
                  <c:v>Hispanic</c:v>
                </c:pt>
              </c:strCache>
            </c:strRef>
          </c:tx>
          <c:spPr>
            <a:solidFill>
              <a:srgbClr val="00B189"/>
            </a:solidFill>
            <a:ln>
              <a:noFill/>
            </a:ln>
            <a:effectLst/>
          </c:spPr>
          <c:invertIfNegative val="0"/>
          <c:cat>
            <c:strRef>
              <c:f>'Comp by Inst Reg-percent'!$A$57:$A$60</c:f>
              <c:strCache>
                <c:ptCount val="4"/>
                <c:pt idx="0">
                  <c:v>Certificate</c:v>
                </c:pt>
                <c:pt idx="1">
                  <c:v>Associate</c:v>
                </c:pt>
                <c:pt idx="2">
                  <c:v>Bachelor's</c:v>
                </c:pt>
                <c:pt idx="3">
                  <c:v>Master's</c:v>
                </c:pt>
              </c:strCache>
            </c:strRef>
          </c:cat>
          <c:val>
            <c:numRef>
              <c:f>'Comp by Inst Reg-percent'!$D$57:$D$60</c:f>
              <c:numCache>
                <c:formatCode>0.0%</c:formatCode>
                <c:ptCount val="4"/>
                <c:pt idx="0">
                  <c:v>0.28576115485564302</c:v>
                </c:pt>
                <c:pt idx="1">
                  <c:v>0.26260382460884685</c:v>
                </c:pt>
                <c:pt idx="2">
                  <c:v>0.23943145604782989</c:v>
                </c:pt>
                <c:pt idx="3">
                  <c:v>0.14115058157812008</c:v>
                </c:pt>
              </c:numCache>
            </c:numRef>
          </c:val>
          <c:extLst xmlns:c16r2="http://schemas.microsoft.com/office/drawing/2015/06/chart">
            <c:ext xmlns:c16="http://schemas.microsoft.com/office/drawing/2014/chart" uri="{C3380CC4-5D6E-409C-BE32-E72D297353CC}">
              <c16:uniqueId val="{00000001-03A1-4A33-8F80-4F60006AA57C}"/>
            </c:ext>
          </c:extLst>
        </c:ser>
        <c:ser>
          <c:idx val="2"/>
          <c:order val="2"/>
          <c:tx>
            <c:strRef>
              <c:f>'Comp by Inst Reg-percent'!$E$56</c:f>
              <c:strCache>
                <c:ptCount val="1"/>
                <c:pt idx="0">
                  <c:v>African American</c:v>
                </c:pt>
              </c:strCache>
            </c:strRef>
          </c:tx>
          <c:spPr>
            <a:solidFill>
              <a:srgbClr val="F6B11A"/>
            </a:solidFill>
            <a:ln>
              <a:noFill/>
            </a:ln>
            <a:effectLst/>
          </c:spPr>
          <c:invertIfNegative val="0"/>
          <c:cat>
            <c:strRef>
              <c:f>'Comp by Inst Reg-percent'!$A$57:$A$60</c:f>
              <c:strCache>
                <c:ptCount val="4"/>
                <c:pt idx="0">
                  <c:v>Certificate</c:v>
                </c:pt>
                <c:pt idx="1">
                  <c:v>Associate</c:v>
                </c:pt>
                <c:pt idx="2">
                  <c:v>Bachelor's</c:v>
                </c:pt>
                <c:pt idx="3">
                  <c:v>Master's</c:v>
                </c:pt>
              </c:strCache>
            </c:strRef>
          </c:cat>
          <c:val>
            <c:numRef>
              <c:f>'Comp by Inst Reg-percent'!$E$57:$E$60</c:f>
              <c:numCache>
                <c:formatCode>0.0%</c:formatCode>
                <c:ptCount val="4"/>
                <c:pt idx="0">
                  <c:v>0.13287401574803151</c:v>
                </c:pt>
                <c:pt idx="1">
                  <c:v>0.12565192196252656</c:v>
                </c:pt>
                <c:pt idx="2">
                  <c:v>6.1789672579598977E-2</c:v>
                </c:pt>
                <c:pt idx="3">
                  <c:v>5.7005134653672851E-2</c:v>
                </c:pt>
              </c:numCache>
            </c:numRef>
          </c:val>
          <c:extLst xmlns:c16r2="http://schemas.microsoft.com/office/drawing/2015/06/chart">
            <c:ext xmlns:c16="http://schemas.microsoft.com/office/drawing/2014/chart" uri="{C3380CC4-5D6E-409C-BE32-E72D297353CC}">
              <c16:uniqueId val="{00000002-03A1-4A33-8F80-4F60006AA57C}"/>
            </c:ext>
          </c:extLst>
        </c:ser>
        <c:ser>
          <c:idx val="3"/>
          <c:order val="3"/>
          <c:tx>
            <c:strRef>
              <c:f>'Comp by Inst Reg-percent'!$F$56</c:f>
              <c:strCache>
                <c:ptCount val="1"/>
                <c:pt idx="0">
                  <c:v>Other</c:v>
                </c:pt>
              </c:strCache>
            </c:strRef>
          </c:tx>
          <c:spPr>
            <a:solidFill>
              <a:srgbClr val="8BD1E5"/>
            </a:solidFill>
            <a:ln>
              <a:noFill/>
            </a:ln>
            <a:effectLst/>
          </c:spPr>
          <c:invertIfNegative val="0"/>
          <c:cat>
            <c:strRef>
              <c:f>'Comp by Inst Reg-percent'!$A$57:$A$60</c:f>
              <c:strCache>
                <c:ptCount val="4"/>
                <c:pt idx="0">
                  <c:v>Certificate</c:v>
                </c:pt>
                <c:pt idx="1">
                  <c:v>Associate</c:v>
                </c:pt>
                <c:pt idx="2">
                  <c:v>Bachelor's</c:v>
                </c:pt>
                <c:pt idx="3">
                  <c:v>Master's</c:v>
                </c:pt>
              </c:strCache>
            </c:strRef>
          </c:cat>
          <c:val>
            <c:numRef>
              <c:f>'Comp by Inst Reg-percent'!$F$57:$F$60</c:f>
              <c:numCache>
                <c:formatCode>0.0%</c:formatCode>
                <c:ptCount val="4"/>
                <c:pt idx="0">
                  <c:v>6.9553805774278221E-2</c:v>
                </c:pt>
                <c:pt idx="1">
                  <c:v>8.3156268108943401E-2</c:v>
                </c:pt>
                <c:pt idx="2">
                  <c:v>0.15054006035139175</c:v>
                </c:pt>
                <c:pt idx="3">
                  <c:v>0.30462118830556428</c:v>
                </c:pt>
              </c:numCache>
            </c:numRef>
          </c:val>
          <c:extLst xmlns:c16r2="http://schemas.microsoft.com/office/drawing/2015/06/chart">
            <c:ext xmlns:c16="http://schemas.microsoft.com/office/drawing/2014/chart" uri="{C3380CC4-5D6E-409C-BE32-E72D297353CC}">
              <c16:uniqueId val="{00000003-03A1-4A33-8F80-4F60006AA57C}"/>
            </c:ext>
          </c:extLst>
        </c:ser>
        <c:dLbls>
          <c:showLegendKey val="0"/>
          <c:showVal val="0"/>
          <c:showCatName val="0"/>
          <c:showSerName val="0"/>
          <c:showPercent val="0"/>
          <c:showBubbleSize val="0"/>
        </c:dLbls>
        <c:gapWidth val="219"/>
        <c:overlap val="100"/>
        <c:axId val="164238592"/>
        <c:axId val="164238032"/>
      </c:barChart>
      <c:catAx>
        <c:axId val="16423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238032"/>
        <c:crosses val="autoZero"/>
        <c:auto val="1"/>
        <c:lblAlgn val="ctr"/>
        <c:lblOffset val="100"/>
        <c:noMultiLvlLbl val="0"/>
      </c:catAx>
      <c:valAx>
        <c:axId val="1642380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23859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Gender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Reg-percent'!$G$56</c:f>
              <c:strCache>
                <c:ptCount val="1"/>
                <c:pt idx="0">
                  <c:v>Male</c:v>
                </c:pt>
              </c:strCache>
            </c:strRef>
          </c:tx>
          <c:spPr>
            <a:solidFill>
              <a:srgbClr val="005F84"/>
            </a:solidFill>
            <a:ln>
              <a:noFill/>
            </a:ln>
            <a:effectLst/>
          </c:spPr>
          <c:invertIfNegative val="0"/>
          <c:cat>
            <c:strRef>
              <c:f>'Comp by Inst Reg-percent'!$A$57:$A$60</c:f>
              <c:strCache>
                <c:ptCount val="4"/>
                <c:pt idx="0">
                  <c:v>Certificate</c:v>
                </c:pt>
                <c:pt idx="1">
                  <c:v>Associate</c:v>
                </c:pt>
                <c:pt idx="2">
                  <c:v>Bachelor's</c:v>
                </c:pt>
                <c:pt idx="3">
                  <c:v>Master's</c:v>
                </c:pt>
              </c:strCache>
            </c:strRef>
          </c:cat>
          <c:val>
            <c:numRef>
              <c:f>'Comp by Inst Reg-percent'!$G$57:$G$60</c:f>
              <c:numCache>
                <c:formatCode>0.0%</c:formatCode>
                <c:ptCount val="4"/>
                <c:pt idx="0">
                  <c:v>0.52001312335958005</c:v>
                </c:pt>
                <c:pt idx="1">
                  <c:v>0.45422059107591267</c:v>
                </c:pt>
                <c:pt idx="2">
                  <c:v>0.44428776897261624</c:v>
                </c:pt>
                <c:pt idx="3">
                  <c:v>0.47825631352824061</c:v>
                </c:pt>
              </c:numCache>
            </c:numRef>
          </c:val>
          <c:extLst xmlns:c16r2="http://schemas.microsoft.com/office/drawing/2015/06/chart">
            <c:ext xmlns:c16="http://schemas.microsoft.com/office/drawing/2014/chart" uri="{C3380CC4-5D6E-409C-BE32-E72D297353CC}">
              <c16:uniqueId val="{00000000-A212-4DF6-B2AA-D684A532A621}"/>
            </c:ext>
          </c:extLst>
        </c:ser>
        <c:ser>
          <c:idx val="1"/>
          <c:order val="1"/>
          <c:tx>
            <c:strRef>
              <c:f>'Comp by Inst Reg-percent'!$H$56</c:f>
              <c:strCache>
                <c:ptCount val="1"/>
                <c:pt idx="0">
                  <c:v>Female</c:v>
                </c:pt>
              </c:strCache>
            </c:strRef>
          </c:tx>
          <c:spPr>
            <a:solidFill>
              <a:srgbClr val="F8E0A4"/>
            </a:solidFill>
            <a:ln>
              <a:noFill/>
            </a:ln>
            <a:effectLst/>
          </c:spPr>
          <c:invertIfNegative val="0"/>
          <c:cat>
            <c:strRef>
              <c:f>'Comp by Inst Reg-percent'!$A$57:$A$60</c:f>
              <c:strCache>
                <c:ptCount val="4"/>
                <c:pt idx="0">
                  <c:v>Certificate</c:v>
                </c:pt>
                <c:pt idx="1">
                  <c:v>Associate</c:v>
                </c:pt>
                <c:pt idx="2">
                  <c:v>Bachelor's</c:v>
                </c:pt>
                <c:pt idx="3">
                  <c:v>Master's</c:v>
                </c:pt>
              </c:strCache>
            </c:strRef>
          </c:cat>
          <c:val>
            <c:numRef>
              <c:f>'Comp by Inst Reg-percent'!$H$57:$H$60</c:f>
              <c:numCache>
                <c:formatCode>0.0%</c:formatCode>
                <c:ptCount val="4"/>
                <c:pt idx="0">
                  <c:v>0.47998687664041995</c:v>
                </c:pt>
                <c:pt idx="1">
                  <c:v>0.54577940892408727</c:v>
                </c:pt>
                <c:pt idx="2">
                  <c:v>0.55571223102738376</c:v>
                </c:pt>
                <c:pt idx="3">
                  <c:v>0.52174368647175939</c:v>
                </c:pt>
              </c:numCache>
            </c:numRef>
          </c:val>
          <c:extLst xmlns:c16r2="http://schemas.microsoft.com/office/drawing/2015/06/chart">
            <c:ext xmlns:c16="http://schemas.microsoft.com/office/drawing/2014/chart" uri="{C3380CC4-5D6E-409C-BE32-E72D297353CC}">
              <c16:uniqueId val="{00000001-A212-4DF6-B2AA-D684A532A621}"/>
            </c:ext>
          </c:extLst>
        </c:ser>
        <c:dLbls>
          <c:showLegendKey val="0"/>
          <c:showVal val="0"/>
          <c:showCatName val="0"/>
          <c:showSerName val="0"/>
          <c:showPercent val="0"/>
          <c:showBubbleSize val="0"/>
        </c:dLbls>
        <c:gapWidth val="219"/>
        <c:overlap val="100"/>
        <c:axId val="164234672"/>
        <c:axId val="164234112"/>
      </c:barChart>
      <c:catAx>
        <c:axId val="16423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234112"/>
        <c:crosses val="autoZero"/>
        <c:auto val="1"/>
        <c:lblAlgn val="ctr"/>
        <c:lblOffset val="100"/>
        <c:noMultiLvlLbl val="0"/>
      </c:catAx>
      <c:valAx>
        <c:axId val="1642341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23467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Economically Disadvantaged Students </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36670842281078"/>
          <c:y val="0.19595141700404858"/>
          <c:w val="0.85491106935496697"/>
          <c:h val="0.55533934776371574"/>
        </c:manualLayout>
      </c:layout>
      <c:barChart>
        <c:barDir val="col"/>
        <c:grouping val="stacked"/>
        <c:varyColors val="0"/>
        <c:ser>
          <c:idx val="0"/>
          <c:order val="0"/>
          <c:tx>
            <c:strRef>
              <c:f>'Comp by Inst Reg-percent'!$J$56</c:f>
              <c:strCache>
                <c:ptCount val="1"/>
                <c:pt idx="0">
                  <c:v>*Economically Disadvantaged</c:v>
                </c:pt>
              </c:strCache>
            </c:strRef>
          </c:tx>
          <c:spPr>
            <a:solidFill>
              <a:srgbClr val="8BD1E5"/>
            </a:solidFill>
            <a:ln>
              <a:noFill/>
            </a:ln>
            <a:effectLst/>
          </c:spPr>
          <c:invertIfNegative val="0"/>
          <c:cat>
            <c:strRef>
              <c:f>'Comp by Inst Reg-percent'!$A$57:$A$59</c:f>
              <c:strCache>
                <c:ptCount val="3"/>
                <c:pt idx="0">
                  <c:v>Certificate</c:v>
                </c:pt>
                <c:pt idx="1">
                  <c:v>Associate</c:v>
                </c:pt>
                <c:pt idx="2">
                  <c:v>Bachelor's</c:v>
                </c:pt>
              </c:strCache>
            </c:strRef>
          </c:cat>
          <c:val>
            <c:numRef>
              <c:f>'Comp by Inst Reg-percent'!$J$57:$J$59</c:f>
              <c:numCache>
                <c:formatCode>0.0%</c:formatCode>
                <c:ptCount val="3"/>
                <c:pt idx="0">
                  <c:v>0.34219160104986879</c:v>
                </c:pt>
                <c:pt idx="1">
                  <c:v>0.49855128452771874</c:v>
                </c:pt>
                <c:pt idx="2">
                  <c:v>0.34580783440029328</c:v>
                </c:pt>
              </c:numCache>
            </c:numRef>
          </c:val>
          <c:extLst xmlns:c16r2="http://schemas.microsoft.com/office/drawing/2015/06/chart">
            <c:ext xmlns:c16="http://schemas.microsoft.com/office/drawing/2014/chart" uri="{C3380CC4-5D6E-409C-BE32-E72D297353CC}">
              <c16:uniqueId val="{00000000-9C51-4BBD-AB9F-5458E9A48891}"/>
            </c:ext>
          </c:extLst>
        </c:ser>
        <c:dLbls>
          <c:showLegendKey val="0"/>
          <c:showVal val="0"/>
          <c:showCatName val="0"/>
          <c:showSerName val="0"/>
          <c:showPercent val="0"/>
          <c:showBubbleSize val="0"/>
        </c:dLbls>
        <c:gapWidth val="219"/>
        <c:overlap val="100"/>
        <c:axId val="283317792"/>
        <c:axId val="283318352"/>
        <c:extLst xmlns:c16r2="http://schemas.microsoft.com/office/drawing/2015/06/chart">
          <c:ext xmlns:c15="http://schemas.microsoft.com/office/drawing/2012/chart" uri="{02D57815-91ED-43cb-92C2-25804820EDAC}">
            <c15:filteredBarSeries>
              <c15:ser>
                <c:idx val="1"/>
                <c:order val="1"/>
                <c:tx>
                  <c:strRef>
                    <c:extLst xmlns:c16r2="http://schemas.microsoft.com/office/drawing/2015/06/chart">
                      <c:ext uri="{02D57815-91ED-43cb-92C2-25804820EDAC}">
                        <c15:formulaRef>
                          <c15:sqref>'Comp by Inst Reg-percent'!$K$56</c15:sqref>
                        </c15:formulaRef>
                      </c:ext>
                    </c:extLst>
                    <c:strCache>
                      <c:ptCount val="1"/>
                    </c:strCache>
                  </c:strRef>
                </c:tx>
                <c:spPr>
                  <a:solidFill>
                    <a:srgbClr val="00B189"/>
                  </a:solidFill>
                  <a:ln>
                    <a:noFill/>
                  </a:ln>
                  <a:effectLst/>
                </c:spPr>
                <c:invertIfNegative val="0"/>
                <c:cat>
                  <c:strRef>
                    <c:extLst xmlns:c16r2="http://schemas.microsoft.com/office/drawing/2015/06/chart">
                      <c:ext uri="{02D57815-91ED-43cb-92C2-25804820EDAC}">
                        <c15:formulaRef>
                          <c15:sqref>'Comp by Inst Reg-percent'!$A$57:$A$59</c15:sqref>
                        </c15:formulaRef>
                      </c:ext>
                    </c:extLst>
                    <c:strCache>
                      <c:ptCount val="3"/>
                      <c:pt idx="0">
                        <c:v>Certificate</c:v>
                      </c:pt>
                      <c:pt idx="1">
                        <c:v>Associate</c:v>
                      </c:pt>
                      <c:pt idx="2">
                        <c:v>Bachelor's</c:v>
                      </c:pt>
                    </c:strCache>
                  </c:strRef>
                </c:cat>
                <c:val>
                  <c:numRef>
                    <c:extLst xmlns:c16r2="http://schemas.microsoft.com/office/drawing/2015/06/chart">
                      <c:ext uri="{02D57815-91ED-43cb-92C2-25804820EDAC}">
                        <c15:formulaRef>
                          <c15:sqref>'Comp by Inst Reg-percent'!$K$57:$K$59</c15:sqref>
                        </c15:formulaRef>
                      </c:ext>
                    </c:extLst>
                    <c:numCache>
                      <c:formatCode>0.0%</c:formatCode>
                      <c:ptCount val="3"/>
                    </c:numCache>
                  </c:numRef>
                </c:val>
                <c:extLst xmlns:c16r2="http://schemas.microsoft.com/office/drawing/2015/06/chart">
                  <c:ext xmlns:c16="http://schemas.microsoft.com/office/drawing/2014/chart" uri="{C3380CC4-5D6E-409C-BE32-E72D297353CC}">
                    <c16:uniqueId val="{00000001-9C51-4BBD-AB9F-5458E9A48891}"/>
                  </c:ext>
                </c:extLst>
              </c15:ser>
            </c15:filteredBarSeries>
          </c:ext>
        </c:extLst>
      </c:barChart>
      <c:catAx>
        <c:axId val="283317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18352"/>
        <c:crosses val="autoZero"/>
        <c:auto val="1"/>
        <c:lblAlgn val="ctr"/>
        <c:lblOffset val="100"/>
        <c:noMultiLvlLbl val="0"/>
      </c:catAx>
      <c:valAx>
        <c:axId val="2833183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1779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CTCs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1481189851268592"/>
          <c:y val="0.23556955380577432"/>
          <c:w val="0.84699365704286966"/>
          <c:h val="0.44273622047244093"/>
        </c:manualLayout>
      </c:layout>
      <c:barChart>
        <c:barDir val="col"/>
        <c:grouping val="clustered"/>
        <c:varyColors val="0"/>
        <c:ser>
          <c:idx val="0"/>
          <c:order val="0"/>
          <c:tx>
            <c:strRef>
              <c:f>[2]Northwest!$D$43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8CA3-4C9B-907E-291737F69581}"/>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8CA3-4C9B-907E-291737F69581}"/>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8CA3-4C9B-907E-291737F69581}"/>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8CA3-4C9B-907E-291737F69581}"/>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8CA3-4C9B-907E-291737F69581}"/>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8CA3-4C9B-907E-291737F69581}"/>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8CA3-4C9B-907E-291737F69581}"/>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8CA3-4C9B-907E-291737F69581}"/>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[2]Northwest!$A$44:$C$54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[2]Northwest!$D$44:$D$54</c:f>
              <c:numCache>
                <c:formatCode>General</c:formatCode>
                <c:ptCount val="11"/>
                <c:pt idx="0">
                  <c:v>0.4507182595698746</c:v>
                </c:pt>
                <c:pt idx="1">
                  <c:v>0.39887984597882209</c:v>
                </c:pt>
                <c:pt idx="3">
                  <c:v>0.38687182596831654</c:v>
                </c:pt>
                <c:pt idx="4">
                  <c:v>0.32577777777777778</c:v>
                </c:pt>
                <c:pt idx="6">
                  <c:v>0.24807430901676483</c:v>
                </c:pt>
                <c:pt idx="7">
                  <c:v>0.19813302217036172</c:v>
                </c:pt>
                <c:pt idx="9">
                  <c:v>0.44185126582278483</c:v>
                </c:pt>
                <c:pt idx="10">
                  <c:v>0.37034383954154726</c:v>
                </c:pt>
              </c:numCache>
            </c:numRef>
          </c:val>
          <c:extLst xmlns:c16r2="http://schemas.microsoft.com/office/drawing/2015/06/chart">
            <c:ext xmlns:c16="http://schemas.microsoft.com/office/drawing/2014/chart" uri="{C3380CC4-5D6E-409C-BE32-E72D297353CC}">
              <c16:uniqueId val="{00000010-8CA3-4C9B-907E-291737F69581}"/>
            </c:ext>
          </c:extLst>
        </c:ser>
        <c:dLbls>
          <c:dLblPos val="outEnd"/>
          <c:showLegendKey val="0"/>
          <c:showVal val="1"/>
          <c:showCatName val="0"/>
          <c:showSerName val="0"/>
          <c:showPercent val="0"/>
          <c:showBubbleSize val="0"/>
        </c:dLbls>
        <c:gapWidth val="75"/>
        <c:axId val="283321152"/>
        <c:axId val="283321712"/>
      </c:barChart>
      <c:catAx>
        <c:axId val="283321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3321712"/>
        <c:crosses val="autoZero"/>
        <c:auto val="1"/>
        <c:lblAlgn val="ctr"/>
        <c:lblOffset val="100"/>
        <c:noMultiLvlLbl val="0"/>
      </c:catAx>
      <c:valAx>
        <c:axId val="283321712"/>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3321152"/>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baseline="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Regional Graduation Rates of Fall 2012 FTUG Cohorts at Public CTCs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57004593175853"/>
          <c:y val="0.20166666666666666"/>
          <c:w val="0.85623550962379702"/>
          <c:h val="0.47663910761154854"/>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2947-4AFF-98B2-917ABC56324A}"/>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2947-4AFF-98B2-917ABC56324A}"/>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2947-4AFF-98B2-917ABC56324A}"/>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2947-4AFF-98B2-917ABC56324A}"/>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2947-4AFF-98B2-917ABC56324A}"/>
              </c:ext>
            </c:extLst>
          </c:dPt>
          <c:dPt>
            <c:idx val="5"/>
            <c:invertIfNegative val="0"/>
            <c:bubble3D val="0"/>
            <c:spPr>
              <a:pattFill prst="pct50">
                <a:fgClr>
                  <a:srgbClr val="FFC000"/>
                </a:fgClr>
                <a:bgClr>
                  <a:schemeClr val="bg1"/>
                </a:bgClr>
              </a:pattFill>
              <a:ln>
                <a:noFill/>
              </a:ln>
              <a:effectLst/>
            </c:spPr>
            <c:extLst xmlns:c16r2="http://schemas.microsoft.com/office/drawing/2015/06/chart">
              <c:ext xmlns:c16="http://schemas.microsoft.com/office/drawing/2014/chart" uri="{C3380CC4-5D6E-409C-BE32-E72D297353CC}">
                <c16:uniqueId val="{0000000B-2947-4AFF-98B2-917ABC56324A}"/>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2947-4AFF-98B2-917ABC56324A}"/>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2947-4AFF-98B2-917ABC56324A}"/>
              </c:ext>
            </c:extLst>
          </c:dPt>
          <c:dPt>
            <c:idx val="8"/>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1-2947-4AFF-98B2-917ABC56324A}"/>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Rates'!$A$55:$C$65</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Central Texas</c:v>
                  </c:pt>
                </c:lvl>
              </c:multiLvlStrCache>
            </c:multiLvlStrRef>
          </c:cat>
          <c:val>
            <c:numRef>
              <c:f>'6-Year Grad Rates'!$D$55:$D$65</c:f>
              <c:numCache>
                <c:formatCode>0.0%</c:formatCode>
                <c:ptCount val="11"/>
                <c:pt idx="0">
                  <c:v>0.50603347606072402</c:v>
                </c:pt>
                <c:pt idx="1">
                  <c:v>0.44507845934379459</c:v>
                </c:pt>
                <c:pt idx="3">
                  <c:v>0.41935483870967744</c:v>
                </c:pt>
                <c:pt idx="4">
                  <c:v>0.32521908471275562</c:v>
                </c:pt>
                <c:pt idx="6">
                  <c:v>0.2178477690288714</c:v>
                </c:pt>
                <c:pt idx="7">
                  <c:v>0.15606242496998798</c:v>
                </c:pt>
                <c:pt idx="9">
                  <c:v>0.44192634560906513</c:v>
                </c:pt>
                <c:pt idx="10">
                  <c:v>0.35990888382687924</c:v>
                </c:pt>
              </c:numCache>
            </c:numRef>
          </c:val>
          <c:extLst xmlns:c16r2="http://schemas.microsoft.com/office/drawing/2015/06/chart">
            <c:ext xmlns:c16="http://schemas.microsoft.com/office/drawing/2014/chart" uri="{C3380CC4-5D6E-409C-BE32-E72D297353CC}">
              <c16:uniqueId val="{00000012-2947-4AFF-98B2-917ABC56324A}"/>
            </c:ext>
          </c:extLst>
        </c:ser>
        <c:dLbls>
          <c:dLblPos val="outEnd"/>
          <c:showLegendKey val="0"/>
          <c:showVal val="1"/>
          <c:showCatName val="0"/>
          <c:showSerName val="0"/>
          <c:showPercent val="0"/>
          <c:showBubbleSize val="0"/>
        </c:dLbls>
        <c:gapWidth val="75"/>
        <c:axId val="283323952"/>
        <c:axId val="283324512"/>
      </c:barChart>
      <c:catAx>
        <c:axId val="283323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3324512"/>
        <c:crosses val="autoZero"/>
        <c:auto val="1"/>
        <c:lblAlgn val="ctr"/>
        <c:lblOffset val="100"/>
        <c:noMultiLvlLbl val="0"/>
      </c:catAx>
      <c:valAx>
        <c:axId val="283324512"/>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23952"/>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Universities</a:t>
            </a:r>
          </a:p>
        </c:rich>
      </c:tx>
      <c:overlay val="0"/>
      <c:spPr>
        <a:noFill/>
        <a:ln>
          <a:noFill/>
        </a:ln>
        <a:effectLst/>
      </c:spPr>
      <c:txPr>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0237095363079615"/>
          <c:y val="0.26720867208672089"/>
          <c:w val="0.86059200933216684"/>
          <c:h val="0.41894330281885495"/>
        </c:manualLayout>
      </c:layout>
      <c:barChart>
        <c:barDir val="col"/>
        <c:grouping val="clustered"/>
        <c:varyColors val="0"/>
        <c:ser>
          <c:idx val="0"/>
          <c:order val="0"/>
          <c:tx>
            <c:strRef>
              <c:f>[2]HighPlains!$D$12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CA90-47EB-B3D7-E36EDE2D399F}"/>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CA90-47EB-B3D7-E36EDE2D399F}"/>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CA90-47EB-B3D7-E36EDE2D399F}"/>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CA90-47EB-B3D7-E36EDE2D399F}"/>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CA90-47EB-B3D7-E36EDE2D399F}"/>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CA90-47EB-B3D7-E36EDE2D399F}"/>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CA90-47EB-B3D7-E36EDE2D399F}"/>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CA90-47EB-B3D7-E36EDE2D399F}"/>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[2]HighPlains!$A$13:$C$23</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[2]HighPlains!$D$13:$D$23</c:f>
              <c:numCache>
                <c:formatCode>General</c:formatCode>
                <c:ptCount val="11"/>
                <c:pt idx="0">
                  <c:v>0.76154357950765139</c:v>
                </c:pt>
                <c:pt idx="1">
                  <c:v>0.64204985291840844</c:v>
                </c:pt>
                <c:pt idx="3">
                  <c:v>0.60012294452128478</c:v>
                </c:pt>
                <c:pt idx="4">
                  <c:v>0.48619151561165419</c:v>
                </c:pt>
                <c:pt idx="6">
                  <c:v>0.48243082668477338</c:v>
                </c:pt>
                <c:pt idx="7">
                  <c:v>0.37108869925006466</c:v>
                </c:pt>
                <c:pt idx="9">
                  <c:v>0.767208413001912</c:v>
                </c:pt>
                <c:pt idx="10">
                  <c:v>0.65746606334841629</c:v>
                </c:pt>
              </c:numCache>
            </c:numRef>
          </c:val>
          <c:extLst xmlns:c16r2="http://schemas.microsoft.com/office/drawing/2015/06/chart">
            <c:ext xmlns:c16="http://schemas.microsoft.com/office/drawing/2014/chart" uri="{C3380CC4-5D6E-409C-BE32-E72D297353CC}">
              <c16:uniqueId val="{00000010-CA90-47EB-B3D7-E36EDE2D399F}"/>
            </c:ext>
          </c:extLst>
        </c:ser>
        <c:dLbls>
          <c:showLegendKey val="0"/>
          <c:showVal val="0"/>
          <c:showCatName val="0"/>
          <c:showSerName val="0"/>
          <c:showPercent val="0"/>
          <c:showBubbleSize val="0"/>
        </c:dLbls>
        <c:gapWidth val="75"/>
        <c:axId val="283326752"/>
        <c:axId val="283327312"/>
      </c:barChart>
      <c:catAx>
        <c:axId val="283326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3327312"/>
        <c:crosses val="autoZero"/>
        <c:auto val="1"/>
        <c:lblAlgn val="ctr"/>
        <c:lblOffset val="100"/>
        <c:noMultiLvlLbl val="0"/>
      </c:catAx>
      <c:valAx>
        <c:axId val="283327312"/>
        <c:scaling>
          <c:orientation val="minMax"/>
          <c:max val="0.8"/>
          <c:min val="0"/>
        </c:scaling>
        <c:delete val="0"/>
        <c:axPos val="l"/>
        <c:majorGridlines>
          <c:spPr>
            <a:ln w="9525" cap="flat"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26752"/>
        <c:crosses val="autoZero"/>
        <c:crossBetween val="midCat"/>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Regional </a:t>
            </a:r>
            <a:r>
              <a:rPr lang="en-US" sz="1200" baseline="0"/>
              <a:t>Graduation Rates of Fall 2012 FTUG Cohorts at Public Universities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37095363079615"/>
          <c:y val="0.28043360433604336"/>
          <c:w val="0.86059200933216684"/>
          <c:h val="0.40571837056953247"/>
        </c:manualLayout>
      </c:layout>
      <c:barChart>
        <c:barDir val="col"/>
        <c:grouping val="clustered"/>
        <c:varyColors val="0"/>
        <c:ser>
          <c:idx val="0"/>
          <c:order val="0"/>
          <c:tx>
            <c:strRef>
              <c:f>'6-Year Grad Rates'!$D$12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8399-4B7A-A98D-5337124BBFE5}"/>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8399-4B7A-A98D-5337124BBFE5}"/>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8399-4B7A-A98D-5337124BBFE5}"/>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8399-4B7A-A98D-5337124BBFE5}"/>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8399-4B7A-A98D-5337124BBFE5}"/>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8399-4B7A-A98D-5337124BBFE5}"/>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8399-4B7A-A98D-5337124BBFE5}"/>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8399-4B7A-A98D-5337124BBFE5}"/>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Rates'!$A$24:$C$34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Central Texas</c:v>
                  </c:pt>
                </c:lvl>
              </c:multiLvlStrCache>
            </c:multiLvlStrRef>
          </c:cat>
          <c:val>
            <c:numRef>
              <c:f>'6-Year Grad Rates'!$D$24:$D$34</c:f>
              <c:numCache>
                <c:formatCode>0.0%</c:formatCode>
                <c:ptCount val="11"/>
                <c:pt idx="0">
                  <c:v>0.88718395815170004</c:v>
                </c:pt>
                <c:pt idx="1">
                  <c:v>0.79571698509342847</c:v>
                </c:pt>
                <c:pt idx="3">
                  <c:v>0.77998605299860524</c:v>
                </c:pt>
                <c:pt idx="4">
                  <c:v>0.68876860622462788</c:v>
                </c:pt>
                <c:pt idx="6">
                  <c:v>0.7339832869080779</c:v>
                </c:pt>
                <c:pt idx="7">
                  <c:v>0.59715639810426535</c:v>
                </c:pt>
                <c:pt idx="9">
                  <c:v>0.89924085576259494</c:v>
                </c:pt>
                <c:pt idx="10">
                  <c:v>0.83178239083750893</c:v>
                </c:pt>
              </c:numCache>
            </c:numRef>
          </c:val>
          <c:extLst xmlns:c16r2="http://schemas.microsoft.com/office/drawing/2015/06/chart">
            <c:ext xmlns:c16="http://schemas.microsoft.com/office/drawing/2014/chart" uri="{C3380CC4-5D6E-409C-BE32-E72D297353CC}">
              <c16:uniqueId val="{00000010-8399-4B7A-A98D-5337124BBFE5}"/>
            </c:ext>
          </c:extLst>
        </c:ser>
        <c:dLbls>
          <c:showLegendKey val="0"/>
          <c:showVal val="0"/>
          <c:showCatName val="0"/>
          <c:showSerName val="0"/>
          <c:showPercent val="0"/>
          <c:showBubbleSize val="0"/>
        </c:dLbls>
        <c:gapWidth val="75"/>
        <c:axId val="283329552"/>
        <c:axId val="283330112"/>
      </c:barChart>
      <c:catAx>
        <c:axId val="283329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3330112"/>
        <c:crosses val="autoZero"/>
        <c:auto val="1"/>
        <c:lblAlgn val="ctr"/>
        <c:lblOffset val="100"/>
        <c:noMultiLvlLbl val="0"/>
      </c:catAx>
      <c:valAx>
        <c:axId val="283330112"/>
        <c:scaling>
          <c:orientation val="minMax"/>
          <c:max val="0.9"/>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2955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10</xdr:row>
      <xdr:rowOff>13844</xdr:rowOff>
    </xdr:from>
    <xdr:to>
      <xdr:col>3</xdr:col>
      <xdr:colOff>133350</xdr:colOff>
      <xdr:row>16</xdr:row>
      <xdr:rowOff>148080</xdr:rowOff>
    </xdr:to>
    <xdr:pic>
      <xdr:nvPicPr>
        <xdr:cNvPr id="4" name="Picture 2">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219325" y="1918844"/>
          <a:ext cx="2105025" cy="1277236"/>
        </a:xfrm>
        <a:prstGeom prst="rect">
          <a:avLst/>
        </a:prstGeom>
        <a:noFill/>
        <a:ln w="9525">
          <a:solidFill>
            <a:srgbClr val="FFD74E"/>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962025</xdr:colOff>
      <xdr:row>20</xdr:row>
      <xdr:rowOff>133350</xdr:rowOff>
    </xdr:from>
    <xdr:to>
      <xdr:col>3</xdr:col>
      <xdr:colOff>485775</xdr:colOff>
      <xdr:row>36</xdr:row>
      <xdr:rowOff>57150</xdr:rowOff>
    </xdr:to>
    <xdr:graphicFrame macro="">
      <xdr:nvGraphicFramePr>
        <xdr:cNvPr id="2" name="Chart 1">
          <a:extLst>
            <a:ext uri="{FF2B5EF4-FFF2-40B4-BE49-F238E27FC236}">
              <a16:creationId xmlns:a16="http://schemas.microsoft.com/office/drawing/2014/main" xmlns=""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647700</xdr:colOff>
      <xdr:row>20</xdr:row>
      <xdr:rowOff>133350</xdr:rowOff>
    </xdr:from>
    <xdr:to>
      <xdr:col>6</xdr:col>
      <xdr:colOff>419100</xdr:colOff>
      <xdr:row>36</xdr:row>
      <xdr:rowOff>57150</xdr:rowOff>
    </xdr:to>
    <xdr:graphicFrame macro="">
      <xdr:nvGraphicFramePr>
        <xdr:cNvPr id="10" name="Chart 9">
          <a:extLst>
            <a:ext uri="{FF2B5EF4-FFF2-40B4-BE49-F238E27FC236}">
              <a16:creationId xmlns:a16="http://schemas.microsoft.com/office/drawing/2014/main" xmlns=""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962025</xdr:colOff>
      <xdr:row>37</xdr:row>
      <xdr:rowOff>19050</xdr:rowOff>
    </xdr:from>
    <xdr:to>
      <xdr:col>3</xdr:col>
      <xdr:colOff>485775</xdr:colOff>
      <xdr:row>52</xdr:row>
      <xdr:rowOff>104775</xdr:rowOff>
    </xdr:to>
    <xdr:graphicFrame macro="">
      <xdr:nvGraphicFramePr>
        <xdr:cNvPr id="11" name="Chart 10">
          <a:extLst>
            <a:ext uri="{FF2B5EF4-FFF2-40B4-BE49-F238E27FC236}">
              <a16:creationId xmlns:a16="http://schemas.microsoft.com/office/drawing/2014/main" xmlns=""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647700</xdr:colOff>
      <xdr:row>37</xdr:row>
      <xdr:rowOff>19050</xdr:rowOff>
    </xdr:from>
    <xdr:to>
      <xdr:col>6</xdr:col>
      <xdr:colOff>419100</xdr:colOff>
      <xdr:row>52</xdr:row>
      <xdr:rowOff>104775</xdr:rowOff>
    </xdr:to>
    <xdr:graphicFrame macro="">
      <xdr:nvGraphicFramePr>
        <xdr:cNvPr id="12" name="Chart 11">
          <a:extLst>
            <a:ext uri="{FF2B5EF4-FFF2-40B4-BE49-F238E27FC236}">
              <a16:creationId xmlns:a16="http://schemas.microsoft.com/office/drawing/2014/main" xmlns=""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28575</xdr:colOff>
      <xdr:row>8</xdr:row>
      <xdr:rowOff>61912</xdr:rowOff>
    </xdr:from>
    <xdr:to>
      <xdr:col>3</xdr:col>
      <xdr:colOff>542925</xdr:colOff>
      <xdr:row>19</xdr:row>
      <xdr:rowOff>147637</xdr:rowOff>
    </xdr:to>
    <xdr:graphicFrame macro="">
      <xdr:nvGraphicFramePr>
        <xdr:cNvPr id="3" name="Chart 2">
          <a:extLst>
            <a:ext uri="{FF2B5EF4-FFF2-40B4-BE49-F238E27FC236}">
              <a16:creationId xmlns:a16="http://schemas.microsoft.com/office/drawing/2014/main" xmlns="" id="{5ECF73E6-380A-49A6-8F93-4CAEC11335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638175</xdr:colOff>
      <xdr:row>8</xdr:row>
      <xdr:rowOff>66675</xdr:rowOff>
    </xdr:from>
    <xdr:to>
      <xdr:col>9</xdr:col>
      <xdr:colOff>38100</xdr:colOff>
      <xdr:row>19</xdr:row>
      <xdr:rowOff>152400</xdr:rowOff>
    </xdr:to>
    <xdr:graphicFrame macro="">
      <xdr:nvGraphicFramePr>
        <xdr:cNvPr id="9" name="Chart 8">
          <a:extLst>
            <a:ext uri="{FF2B5EF4-FFF2-40B4-BE49-F238E27FC236}">
              <a16:creationId xmlns:a16="http://schemas.microsoft.com/office/drawing/2014/main" xmlns="" id="{2EA52391-41A0-4561-BA0B-F83A8C0FA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xdr:colOff>
      <xdr:row>16</xdr:row>
      <xdr:rowOff>108584</xdr:rowOff>
    </xdr:from>
    <xdr:to>
      <xdr:col>6</xdr:col>
      <xdr:colOff>248602</xdr:colOff>
      <xdr:row>33</xdr:row>
      <xdr:rowOff>106679</xdr:rowOff>
    </xdr:to>
    <xdr:graphicFrame macro="">
      <xdr:nvGraphicFramePr>
        <xdr:cNvPr id="2" name="Chart 1">
          <a:extLst>
            <a:ext uri="{FF2B5EF4-FFF2-40B4-BE49-F238E27FC236}">
              <a16:creationId xmlns:a16="http://schemas.microsoft.com/office/drawing/2014/main" xmlns=""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290512</xdr:colOff>
      <xdr:row>18</xdr:row>
      <xdr:rowOff>9525</xdr:rowOff>
    </xdr:from>
    <xdr:to>
      <xdr:col>6</xdr:col>
      <xdr:colOff>176212</xdr:colOff>
      <xdr:row>32</xdr:row>
      <xdr:rowOff>85725</xdr:rowOff>
    </xdr:to>
    <xdr:graphicFrame macro="">
      <xdr:nvGraphicFramePr>
        <xdr:cNvPr id="2" name="Chart 1">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0.34236</cdr:x>
      <cdr:y>0.19907</cdr:y>
    </cdr:from>
    <cdr:to>
      <cdr:x>0.67986</cdr:x>
      <cdr:y>0.29282</cdr:y>
    </cdr:to>
    <cdr:grpSp>
      <cdr:nvGrpSpPr>
        <cdr:cNvPr id="2" name="Group 1">
          <a:extLst xmlns:a="http://schemas.openxmlformats.org/drawingml/2006/main">
            <a:ext uri="{FF2B5EF4-FFF2-40B4-BE49-F238E27FC236}">
              <a16:creationId xmlns:a16="http://schemas.microsoft.com/office/drawing/2014/main" xmlns="" id="{3A1874E7-EA90-47B9-897C-4A9BB1F216F2}"/>
            </a:ext>
          </a:extLst>
        </cdr:cNvPr>
        <cdr:cNvGrpSpPr/>
      </cdr:nvGrpSpPr>
      <cdr:grpSpPr>
        <a:xfrm xmlns:a="http://schemas.openxmlformats.org/drawingml/2006/main">
          <a:off x="1565270" y="546089"/>
          <a:ext cx="1543050" cy="257175"/>
          <a:chOff x="0" y="0"/>
          <a:chExt cx="1543050" cy="257175"/>
        </a:xfrm>
      </cdr:grpSpPr>
      <cdr:sp macro="" textlink="">
        <cdr:nvSpPr>
          <cdr:cNvPr id="3" name="TextBox 4"/>
          <cdr:cNvSpPr txBox="1"/>
        </cdr:nvSpPr>
        <cdr:spPr>
          <a:xfrm xmlns:a="http://schemas.openxmlformats.org/drawingml/2006/main">
            <a:off x="0" y="0"/>
            <a:ext cx="1543050" cy="25717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a:latin typeface="Tahoma" panose="020B0604030504040204" pitchFamily="34" charset="0"/>
                <a:ea typeface="Tahoma" panose="020B0604030504040204" pitchFamily="34" charset="0"/>
                <a:cs typeface="Tahoma" panose="020B0604030504040204" pitchFamily="34" charset="0"/>
              </a:rPr>
              <a:t>    Female            Male</a:t>
            </a:r>
          </a:p>
        </cdr:txBody>
      </cdr:sp>
      <cdr:sp macro="" textlink="">
        <cdr:nvSpPr>
          <cdr:cNvPr id="4" name="Rectangle 3"/>
          <cdr:cNvSpPr/>
        </cdr:nvSpPr>
        <cdr:spPr>
          <a:xfrm xmlns:a="http://schemas.openxmlformats.org/drawingml/2006/main">
            <a:off x="914400" y="47625"/>
            <a:ext cx="161925" cy="161925"/>
          </a:xfrm>
          <a:prstGeom xmlns:a="http://schemas.openxmlformats.org/drawingml/2006/main" prst="rect">
            <a:avLst/>
          </a:prstGeom>
          <a:pattFill xmlns:a="http://schemas.openxmlformats.org/drawingml/2006/main" prst="pct60">
            <a:fgClr>
              <a:schemeClr val="tx1">
                <a:lumMod val="65000"/>
                <a:lumOff val="35000"/>
              </a:schemeClr>
            </a:fgClr>
            <a:bgClr>
              <a:schemeClr val="bg1"/>
            </a:bgClr>
          </a:patt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sp macro="" textlink="">
        <cdr:nvSpPr>
          <cdr:cNvPr id="5" name="Rectangle 4"/>
          <cdr:cNvSpPr/>
        </cdr:nvSpPr>
        <cdr:spPr>
          <a:xfrm xmlns:a="http://schemas.openxmlformats.org/drawingml/2006/main">
            <a:off x="57150" y="47625"/>
            <a:ext cx="161925" cy="161925"/>
          </a:xfrm>
          <a:prstGeom xmlns:a="http://schemas.openxmlformats.org/drawingml/2006/main" prst="rect">
            <a:avLst/>
          </a:prstGeom>
          <a:solidFill xmlns:a="http://schemas.openxmlformats.org/drawingml/2006/main">
            <a:schemeClr val="tx1">
              <a:lumMod val="50000"/>
              <a:lumOff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grpSp>
  </cdr:relSizeAnchor>
</c:userShapes>
</file>

<file path=xl/drawings/drawing14.xml><?xml version="1.0" encoding="utf-8"?>
<xdr:wsDr xmlns:xdr="http://schemas.openxmlformats.org/drawingml/2006/spreadsheetDrawing" xmlns:a="http://schemas.openxmlformats.org/drawingml/2006/main">
  <xdr:twoCellAnchor>
    <xdr:from>
      <xdr:col>0</xdr:col>
      <xdr:colOff>504825</xdr:colOff>
      <xdr:row>47</xdr:row>
      <xdr:rowOff>190499</xdr:rowOff>
    </xdr:from>
    <xdr:to>
      <xdr:col>3</xdr:col>
      <xdr:colOff>714375</xdr:colOff>
      <xdr:row>62</xdr:row>
      <xdr:rowOff>76199</xdr:rowOff>
    </xdr:to>
    <xdr:graphicFrame macro="">
      <xdr:nvGraphicFramePr>
        <xdr:cNvPr id="4" name="Chart 3">
          <a:extLst>
            <a:ext uri="{FF2B5EF4-FFF2-40B4-BE49-F238E27FC236}">
              <a16:creationId xmlns:a16="http://schemas.microsoft.com/office/drawing/2014/main" xmlns=""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19051</xdr:colOff>
      <xdr:row>8</xdr:row>
      <xdr:rowOff>161925</xdr:rowOff>
    </xdr:from>
    <xdr:to>
      <xdr:col>7</xdr:col>
      <xdr:colOff>1027356</xdr:colOff>
      <xdr:row>42</xdr:row>
      <xdr:rowOff>131445</xdr:rowOff>
    </xdr:to>
    <xdr:pic>
      <xdr:nvPicPr>
        <xdr:cNvPr id="2" name="Picture 1">
          <a:extLst>
            <a:ext uri="{FF2B5EF4-FFF2-40B4-BE49-F238E27FC236}">
              <a16:creationId xmlns:a16="http://schemas.microsoft.com/office/drawing/2014/main" xmlns="" id="{9C43CB44-C63C-4DBB-A673-CB1D30104B6D}"/>
            </a:ext>
          </a:extLst>
        </xdr:cNvPr>
        <xdr:cNvPicPr>
          <a:picLocks noChangeAspect="1"/>
        </xdr:cNvPicPr>
      </xdr:nvPicPr>
      <xdr:blipFill>
        <a:blip xmlns:r="http://schemas.openxmlformats.org/officeDocument/2006/relationships" r:embed="rId1"/>
        <a:stretch>
          <a:fillRect/>
        </a:stretch>
      </xdr:blipFill>
      <xdr:spPr>
        <a:xfrm>
          <a:off x="19051" y="1685925"/>
          <a:ext cx="8342555" cy="6446520"/>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38</xdr:row>
      <xdr:rowOff>9524</xdr:rowOff>
    </xdr:from>
    <xdr:to>
      <xdr:col>4</xdr:col>
      <xdr:colOff>9526</xdr:colOff>
      <xdr:row>54</xdr:row>
      <xdr:rowOff>161925</xdr:rowOff>
    </xdr:to>
    <xdr:graphicFrame macro="">
      <xdr:nvGraphicFramePr>
        <xdr:cNvPr id="3" name="Chart 2">
          <a:extLst>
            <a:ext uri="{FF2B5EF4-FFF2-40B4-BE49-F238E27FC236}">
              <a16:creationId xmlns:a16="http://schemas.microsoft.com/office/drawing/2014/main" xmlns=""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0.33782</cdr:x>
      <cdr:y>0.88311</cdr:y>
    </cdr:from>
    <cdr:to>
      <cdr:x>0.66838</cdr:x>
      <cdr:y>0.96685</cdr:y>
    </cdr:to>
    <cdr:sp macro="" textlink="">
      <cdr:nvSpPr>
        <cdr:cNvPr id="3" name="TextBox 2"/>
        <cdr:cNvSpPr txBox="1"/>
      </cdr:nvSpPr>
      <cdr:spPr>
        <a:xfrm xmlns:a="http://schemas.openxmlformats.org/drawingml/2006/main">
          <a:off x="1914526" y="2826295"/>
          <a:ext cx="1873448" cy="2680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Highest</a:t>
          </a:r>
          <a:r>
            <a:rPr lang="en-US" sz="10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degree or award earned</a:t>
          </a:r>
          <a:endPar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dr:relSizeAnchor xmlns:cdr="http://schemas.openxmlformats.org/drawingml/2006/chartDrawing">
    <cdr:from>
      <cdr:x>0.86387</cdr:x>
      <cdr:y>0.69951</cdr:y>
    </cdr:from>
    <cdr:to>
      <cdr:x>1</cdr:x>
      <cdr:y>0.82133</cdr:y>
    </cdr:to>
    <cdr:sp macro="" textlink="">
      <cdr:nvSpPr>
        <cdr:cNvPr id="4" name="TextBox 3"/>
        <cdr:cNvSpPr txBox="1"/>
      </cdr:nvSpPr>
      <cdr:spPr>
        <a:xfrm xmlns:a="http://schemas.openxmlformats.org/drawingml/2006/main">
          <a:off x="4895850" y="2238713"/>
          <a:ext cx="771526" cy="3898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(Years after</a:t>
          </a:r>
          <a:r>
            <a:rPr lang="en-US" sz="9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graduation)</a:t>
          </a:r>
          <a:endPar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23810</xdr:colOff>
      <xdr:row>8</xdr:row>
      <xdr:rowOff>114300</xdr:rowOff>
    </xdr:from>
    <xdr:to>
      <xdr:col>9</xdr:col>
      <xdr:colOff>0</xdr:colOff>
      <xdr:row>25</xdr:row>
      <xdr:rowOff>142875</xdr:rowOff>
    </xdr:to>
    <xdr:graphicFrame macro="">
      <xdr:nvGraphicFramePr>
        <xdr:cNvPr id="6" name="Chart 5">
          <a:extLst>
            <a:ext uri="{FF2B5EF4-FFF2-40B4-BE49-F238E27FC236}">
              <a16:creationId xmlns:a16="http://schemas.microsoft.com/office/drawing/2014/main" xmlns=""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5</xdr:col>
      <xdr:colOff>591931</xdr:colOff>
      <xdr:row>50</xdr:row>
      <xdr:rowOff>83014</xdr:rowOff>
    </xdr:to>
    <xdr:pic>
      <xdr:nvPicPr>
        <xdr:cNvPr id="2" name="Picture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609600" y="6219825"/>
          <a:ext cx="7145131" cy="38834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19048</xdr:colOff>
      <xdr:row>60</xdr:row>
      <xdr:rowOff>176211</xdr:rowOff>
    </xdr:from>
    <xdr:to>
      <xdr:col>2</xdr:col>
      <xdr:colOff>480058</xdr:colOff>
      <xdr:row>73</xdr:row>
      <xdr:rowOff>176211</xdr:rowOff>
    </xdr:to>
    <xdr:graphicFrame macro="">
      <xdr:nvGraphicFramePr>
        <xdr:cNvPr id="2" name="Chart 1">
          <a:extLst>
            <a:ext uri="{FF2B5EF4-FFF2-40B4-BE49-F238E27FC236}">
              <a16:creationId xmlns:a16="http://schemas.microsoft.com/office/drawing/2014/main" xmlns=""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561974</xdr:colOff>
      <xdr:row>60</xdr:row>
      <xdr:rowOff>171450</xdr:rowOff>
    </xdr:from>
    <xdr:to>
      <xdr:col>6</xdr:col>
      <xdr:colOff>394334</xdr:colOff>
      <xdr:row>73</xdr:row>
      <xdr:rowOff>171450</xdr:rowOff>
    </xdr:to>
    <xdr:graphicFrame macro="">
      <xdr:nvGraphicFramePr>
        <xdr:cNvPr id="3" name="Chart 2">
          <a:extLst>
            <a:ext uri="{FF2B5EF4-FFF2-40B4-BE49-F238E27FC236}">
              <a16:creationId xmlns:a16="http://schemas.microsoft.com/office/drawing/2014/main" xmlns=""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504824</xdr:colOff>
      <xdr:row>60</xdr:row>
      <xdr:rowOff>171450</xdr:rowOff>
    </xdr:from>
    <xdr:to>
      <xdr:col>10</xdr:col>
      <xdr:colOff>1013459</xdr:colOff>
      <xdr:row>73</xdr:row>
      <xdr:rowOff>171450</xdr:rowOff>
    </xdr:to>
    <xdr:graphicFrame macro="">
      <xdr:nvGraphicFramePr>
        <xdr:cNvPr id="4" name="Chart 3">
          <a:extLst>
            <a:ext uri="{FF2B5EF4-FFF2-40B4-BE49-F238E27FC236}">
              <a16:creationId xmlns:a16="http://schemas.microsoft.com/office/drawing/2014/main" xmlns=""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304799</xdr:colOff>
      <xdr:row>42</xdr:row>
      <xdr:rowOff>14286</xdr:rowOff>
    </xdr:from>
    <xdr:to>
      <xdr:col>12</xdr:col>
      <xdr:colOff>609599</xdr:colOff>
      <xdr:row>55</xdr:row>
      <xdr:rowOff>138111</xdr:rowOff>
    </xdr:to>
    <xdr:graphicFrame macro="">
      <xdr:nvGraphicFramePr>
        <xdr:cNvPr id="2" name="Chart 1">
          <a:extLst>
            <a:ext uri="{FF2B5EF4-FFF2-40B4-BE49-F238E27FC236}">
              <a16:creationId xmlns:a16="http://schemas.microsoft.com/office/drawing/2014/main" xmlns="" id="{E4879B59-73E7-43C2-A3D5-F20053821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295274</xdr:colOff>
      <xdr:row>56</xdr:row>
      <xdr:rowOff>9524</xdr:rowOff>
    </xdr:from>
    <xdr:to>
      <xdr:col>12</xdr:col>
      <xdr:colOff>600074</xdr:colOff>
      <xdr:row>70</xdr:row>
      <xdr:rowOff>85724</xdr:rowOff>
    </xdr:to>
    <xdr:graphicFrame macro="">
      <xdr:nvGraphicFramePr>
        <xdr:cNvPr id="3" name="Chart 2">
          <a:extLst>
            <a:ext uri="{FF2B5EF4-FFF2-40B4-BE49-F238E27FC236}">
              <a16:creationId xmlns:a16="http://schemas.microsoft.com/office/drawing/2014/main" xmlns="" id="{F2BD6C09-4077-4FF2-A841-FEFE0BDE7A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323849</xdr:colOff>
      <xdr:row>10</xdr:row>
      <xdr:rowOff>42862</xdr:rowOff>
    </xdr:from>
    <xdr:to>
      <xdr:col>13</xdr:col>
      <xdr:colOff>19049</xdr:colOff>
      <xdr:row>23</xdr:row>
      <xdr:rowOff>166687</xdr:rowOff>
    </xdr:to>
    <xdr:graphicFrame macro="">
      <xdr:nvGraphicFramePr>
        <xdr:cNvPr id="4" name="Chart 3">
          <a:extLst>
            <a:ext uri="{FF2B5EF4-FFF2-40B4-BE49-F238E27FC236}">
              <a16:creationId xmlns:a16="http://schemas.microsoft.com/office/drawing/2014/main" xmlns="" id="{8EBAA3C4-0081-4E0F-ACD9-4E9B6FC039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323850</xdr:colOff>
      <xdr:row>24</xdr:row>
      <xdr:rowOff>28575</xdr:rowOff>
    </xdr:from>
    <xdr:to>
      <xdr:col>13</xdr:col>
      <xdr:colOff>19050</xdr:colOff>
      <xdr:row>38</xdr:row>
      <xdr:rowOff>104775</xdr:rowOff>
    </xdr:to>
    <xdr:graphicFrame macro="">
      <xdr:nvGraphicFramePr>
        <xdr:cNvPr id="5" name="Chart 4">
          <a:extLst>
            <a:ext uri="{FF2B5EF4-FFF2-40B4-BE49-F238E27FC236}">
              <a16:creationId xmlns:a16="http://schemas.microsoft.com/office/drawing/2014/main" xmlns="" id="{21320D54-37EF-4AA9-B8CC-937F0E8EDA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28574</xdr:colOff>
      <xdr:row>24</xdr:row>
      <xdr:rowOff>9524</xdr:rowOff>
    </xdr:from>
    <xdr:to>
      <xdr:col>4</xdr:col>
      <xdr:colOff>438149</xdr:colOff>
      <xdr:row>39</xdr:row>
      <xdr:rowOff>38099</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file\APP\PA\Strategic%20Planning\Annual%20Projects\Regional%20Plan\2018\Regional%20Workbooks\Updated%20Workbooks_October2018\Copy%20of%20Part%203%20-%20Reg9_WestTexas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9/SAS%20Programs%20and%20Data/Graduation%20Rates%20by%20Gen%20Eth/Output/Regional%20Data%202019%20Grad%20Ra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9/SAS%20Programs%20and%20Data/TSI/TSIHSEnrollmentwithpercents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p"/>
      <sheetName val="Occ. Growth"/>
      <sheetName val="Pop. Proj."/>
      <sheetName val="Attainment"/>
      <sheetName val="Completion Pell By Level Region"/>
      <sheetName val="Completion by Region of Fice FY"/>
      <sheetName val="Comp by Inst Reg-counts"/>
      <sheetName val="Comp by Inst Reg-percent"/>
      <sheetName val="6-YR Grad Rate"/>
      <sheetName val="HS to Coll - College Readiness"/>
      <sheetName val="Reg College summary"/>
      <sheetName val="HS to Coll. "/>
      <sheetName val="Enrollment-Region of Residence"/>
      <sheetName val="Enrollment at Inst in Region"/>
      <sheetName val="Enrollment In&amp;Out"/>
    </sheetNames>
    <sheetDataSet>
      <sheetData sheetId="0" refreshError="1"/>
      <sheetData sheetId="1" refreshError="1"/>
      <sheetData sheetId="2" refreshError="1"/>
      <sheetData sheetId="3" refreshError="1"/>
      <sheetData sheetId="4" refreshError="1"/>
      <sheetData sheetId="5">
        <row r="269">
          <cell r="U269" t="str">
            <v>ABILENE CHRISTIAN UNIVERSITY</v>
          </cell>
        </row>
      </sheetData>
      <sheetData sheetId="6">
        <row r="2">
          <cell r="C2" t="str">
            <v>AMARILLO COLLEGE</v>
          </cell>
        </row>
      </sheetData>
      <sheetData sheetId="7" refreshError="1"/>
      <sheetData sheetId="8" refreshError="1"/>
      <sheetData sheetId="9" refreshError="1"/>
      <sheetData sheetId="10" refreshError="1"/>
      <sheetData sheetId="11">
        <row r="1161">
          <cell r="B1161" t="str">
            <v>ABILENE CHRISTIAN UNIVERSITY</v>
          </cell>
        </row>
        <row r="1162">
          <cell r="B1162" t="str">
            <v>ANGELO STATE UNIVERSITY</v>
          </cell>
        </row>
        <row r="1163">
          <cell r="B1163" t="str">
            <v>AUSTIN COLLEGE</v>
          </cell>
        </row>
        <row r="1164">
          <cell r="B1164" t="str">
            <v>BAYLOR UNIVERSITY</v>
          </cell>
        </row>
        <row r="1165">
          <cell r="B1165" t="str">
            <v>DALLAS BAPTIST UNIVERSITY</v>
          </cell>
        </row>
        <row r="1166">
          <cell r="B1166" t="str">
            <v>EAST TEXAS BAPTIST UNIVERSITY</v>
          </cell>
        </row>
        <row r="1167">
          <cell r="B1167" t="str">
            <v>HARDIN-SIMMONS UNIVERSITY</v>
          </cell>
        </row>
        <row r="1168">
          <cell r="B1168" t="str">
            <v>HOWARD PAYNE UNIVERSITY</v>
          </cell>
        </row>
        <row r="1169">
          <cell r="B1169" t="str">
            <v>LETOURNEAU UNIVERSITY</v>
          </cell>
        </row>
        <row r="1170">
          <cell r="B1170" t="str">
            <v>LUBBOCK CHRISTIAN UNIVERSITY</v>
          </cell>
        </row>
        <row r="1171">
          <cell r="B1171" t="str">
            <v>MCMURRY UNIVERSITY</v>
          </cell>
        </row>
        <row r="1172">
          <cell r="B1172" t="str">
            <v>MIDLAND COLLEGE</v>
          </cell>
        </row>
        <row r="1173">
          <cell r="B1173" t="str">
            <v>MIDWESTERN STATE UNIVERSITY</v>
          </cell>
        </row>
        <row r="1174">
          <cell r="B1174" t="str">
            <v>OUR LADY OF THE LAKE UNIV/SA</v>
          </cell>
        </row>
        <row r="1175">
          <cell r="B1175" t="str">
            <v>PRAIRIE VIEW A&amp;M UNIVERSITY</v>
          </cell>
        </row>
        <row r="1176">
          <cell r="B1176" t="str">
            <v>RICE UNIVERSITY</v>
          </cell>
        </row>
        <row r="1177">
          <cell r="B1177" t="str">
            <v>SAM HOUSTON STATE UNIVERSITY</v>
          </cell>
        </row>
        <row r="1178">
          <cell r="B1178" t="str">
            <v>SCHREINER UNIVERSITY</v>
          </cell>
        </row>
        <row r="1179">
          <cell r="B1179" t="str">
            <v>SOUTHERN METHODIST UNIVERSITY</v>
          </cell>
        </row>
        <row r="1180">
          <cell r="B1180" t="str">
            <v>SOUTHWESTERN ASSEM OF GOD UNIV</v>
          </cell>
        </row>
        <row r="1181">
          <cell r="B1181" t="str">
            <v>SOUTHWESTERN UNIVERSITY</v>
          </cell>
        </row>
        <row r="1182">
          <cell r="B1182" t="str">
            <v>ST. EDWARD'S UNIVERSITY</v>
          </cell>
        </row>
        <row r="1183">
          <cell r="B1183" t="str">
            <v>ST. MARY'S UNIVERSITY</v>
          </cell>
        </row>
        <row r="1184">
          <cell r="B1184" t="str">
            <v>STEPHEN F. AUSTIN STATE UNIV</v>
          </cell>
        </row>
        <row r="1185">
          <cell r="B1185" t="str">
            <v>SUL ROSS STATE UNIVERSITY</v>
          </cell>
        </row>
        <row r="1186">
          <cell r="B1186" t="str">
            <v>TAMU SYSTEM HLTH SCI CTR</v>
          </cell>
        </row>
        <row r="1187">
          <cell r="B1187" t="str">
            <v>TARLETON STATE UNIVERSITY</v>
          </cell>
        </row>
        <row r="1188">
          <cell r="B1188" t="str">
            <v>TEXAS A&amp;M UNIV AT GALVESTON</v>
          </cell>
        </row>
        <row r="1189">
          <cell r="B1189" t="str">
            <v>TEXAS A&amp;M UNIV-CORPUS CHRISTI</v>
          </cell>
        </row>
        <row r="1190">
          <cell r="B1190" t="str">
            <v>TEXAS A&amp;M UNIV-KINGSVILLE</v>
          </cell>
        </row>
        <row r="1191">
          <cell r="B1191" t="str">
            <v>TEXAS A&amp;M UNIVERSITY</v>
          </cell>
        </row>
        <row r="1192">
          <cell r="B1192" t="str">
            <v>TEXAS A&amp;M UNIVERSITY-COMMERCE</v>
          </cell>
        </row>
        <row r="1193">
          <cell r="B1193" t="str">
            <v>TEXAS CHRISTIAN UNIVERSITY</v>
          </cell>
        </row>
        <row r="1194">
          <cell r="B1194" t="str">
            <v>TEXAS LUTHERAN UNIVERSITY</v>
          </cell>
        </row>
        <row r="1195">
          <cell r="B1195" t="str">
            <v>TEXAS STATE UNIVERSITY</v>
          </cell>
        </row>
        <row r="1196">
          <cell r="B1196" t="str">
            <v>TEXAS TECH UNIV HLTH SCI CTR</v>
          </cell>
        </row>
        <row r="1197">
          <cell r="B1197" t="str">
            <v>TEXAS TECH UNIVERSITY</v>
          </cell>
        </row>
        <row r="1198">
          <cell r="B1198" t="str">
            <v>TEXAS WESLEYAN UNIVERSITY</v>
          </cell>
        </row>
        <row r="1199">
          <cell r="B1199" t="str">
            <v>TEXAS WOMAN'S UNIVERSITY</v>
          </cell>
        </row>
        <row r="1200">
          <cell r="B1200" t="str">
            <v>TRINITY UNIVERSITY</v>
          </cell>
        </row>
        <row r="1201">
          <cell r="B1201" t="str">
            <v>U. OF HOUSTON-DOWNTOWN</v>
          </cell>
        </row>
        <row r="1202">
          <cell r="B1202" t="str">
            <v>U. OF TEXAS AT ARLINGTON</v>
          </cell>
        </row>
        <row r="1203">
          <cell r="B1203" t="str">
            <v>U. OF TEXAS AT AUSTIN</v>
          </cell>
        </row>
        <row r="1204">
          <cell r="B1204" t="str">
            <v>U. OF TEXAS AT DALLAS</v>
          </cell>
        </row>
        <row r="1205">
          <cell r="B1205" t="str">
            <v>U. OF TEXAS AT EL PASO</v>
          </cell>
        </row>
        <row r="1206">
          <cell r="B1206" t="str">
            <v>U. OF TEXAS AT SAN ANTONIO</v>
          </cell>
        </row>
        <row r="1207">
          <cell r="B1207" t="str">
            <v>U. OF TEXAS AT TYLER</v>
          </cell>
        </row>
        <row r="1208">
          <cell r="B1208" t="str">
            <v>U. OF TEXAS-PERMIAN BASIN</v>
          </cell>
        </row>
        <row r="1209">
          <cell r="B1209" t="str">
            <v>UNIV OF MARY HARDIN-BAYLOR</v>
          </cell>
        </row>
        <row r="1210">
          <cell r="B1210" t="str">
            <v>UNIV OF THE INCARNATE WORD</v>
          </cell>
        </row>
        <row r="1211">
          <cell r="B1211" t="str">
            <v>UNIVERSITY OF DALLAS</v>
          </cell>
        </row>
        <row r="1212">
          <cell r="B1212" t="str">
            <v>UNIVERSITY OF HOUSTON</v>
          </cell>
        </row>
        <row r="1213">
          <cell r="B1213" t="str">
            <v>UNIVERSITY OF NORTH TEXAS</v>
          </cell>
        </row>
        <row r="1214">
          <cell r="B1214" t="str">
            <v>UNT HEALTH SCIENCE CENTER</v>
          </cell>
        </row>
        <row r="1215">
          <cell r="B1215" t="str">
            <v>UT HEALTH SCIENCE CTR/SA</v>
          </cell>
        </row>
        <row r="1216">
          <cell r="B1216" t="str">
            <v>UT MEDICAL BRANCH GALVESTON</v>
          </cell>
        </row>
        <row r="1217">
          <cell r="B1217" t="str">
            <v>WAYLAND BAPTIST UNIVERSITY</v>
          </cell>
        </row>
        <row r="1218">
          <cell r="B1218" t="str">
            <v>WEST TEXAS A&amp;M UNIVERSITY</v>
          </cell>
        </row>
        <row r="1219">
          <cell r="B1219" t="str">
            <v>ALAMO CCD NW VISTA COLLEGE</v>
          </cell>
        </row>
        <row r="1220">
          <cell r="B1220" t="str">
            <v>ALAMO CCD SAN ANTONIO COLLEGE</v>
          </cell>
        </row>
        <row r="1221">
          <cell r="B1221" t="str">
            <v>AMARILLO COLLEGE</v>
          </cell>
        </row>
        <row r="1222">
          <cell r="B1222" t="str">
            <v>AUSTIN COMMUNITY COLLEGE</v>
          </cell>
        </row>
        <row r="1223">
          <cell r="B1223" t="str">
            <v>BLINN COLLEGE DISTRICT</v>
          </cell>
        </row>
        <row r="1224">
          <cell r="B1224" t="str">
            <v>CISCO COLLEGE</v>
          </cell>
        </row>
        <row r="1225">
          <cell r="B1225" t="str">
            <v>CLARENDON COLLEGE</v>
          </cell>
        </row>
        <row r="1226">
          <cell r="B1226" t="str">
            <v>COASTAL BEND COLLEGE</v>
          </cell>
        </row>
        <row r="1227">
          <cell r="B1227" t="str">
            <v>COLLIN CO COMM COLL DISTRICT</v>
          </cell>
        </row>
        <row r="1228">
          <cell r="B1228" t="str">
            <v>DCCCD BROOKHAVEN COLLEGE</v>
          </cell>
        </row>
        <row r="1229">
          <cell r="B1229" t="str">
            <v>DCCCD EL CENTRO COLLEGE</v>
          </cell>
        </row>
        <row r="1230">
          <cell r="B1230" t="str">
            <v>DCCCD MOUNTAIN VIEW COLLEGE</v>
          </cell>
        </row>
        <row r="1231">
          <cell r="B1231" t="str">
            <v>DCCCD NORTH LAKE COLLEGE</v>
          </cell>
        </row>
        <row r="1232">
          <cell r="B1232" t="str">
            <v>HILL COLLEGE</v>
          </cell>
        </row>
        <row r="1233">
          <cell r="B1233" t="str">
            <v>HOUSTON COMMUNITY COLLEGE</v>
          </cell>
        </row>
        <row r="1234">
          <cell r="B1234" t="str">
            <v>HOWARD COLLEGE</v>
          </cell>
        </row>
        <row r="1235">
          <cell r="B1235" t="str">
            <v>LEE COLLEGE</v>
          </cell>
        </row>
        <row r="1236">
          <cell r="B1236" t="str">
            <v>LONE STAR COLLEGE - CY-FAIR</v>
          </cell>
        </row>
        <row r="1237">
          <cell r="B1237" t="str">
            <v>LONE STAR COLLEGE - KINGWOOD</v>
          </cell>
        </row>
        <row r="1238">
          <cell r="B1238" t="str">
            <v>LONE STAR COLLEGE - MONTGOMERY</v>
          </cell>
        </row>
        <row r="1239">
          <cell r="B1239" t="str">
            <v>LONE STAR COLLEGE - N. HARRIS</v>
          </cell>
        </row>
        <row r="1240">
          <cell r="B1240" t="str">
            <v>MCLENNAN COMMUNITY COLLEGE</v>
          </cell>
        </row>
        <row r="1241">
          <cell r="B1241" t="str">
            <v>NORTH CENTRAL TEXAS COLLEGE</v>
          </cell>
        </row>
        <row r="1242">
          <cell r="B1242" t="str">
            <v>ODESSA COLLEGE</v>
          </cell>
        </row>
        <row r="1243">
          <cell r="B1243" t="str">
            <v>PANOLA COLLEGE</v>
          </cell>
        </row>
        <row r="1244">
          <cell r="B1244" t="str">
            <v>RANGER COLLEGE</v>
          </cell>
        </row>
        <row r="1245">
          <cell r="B1245" t="str">
            <v>SOUTH PLAINS COLLEGE</v>
          </cell>
        </row>
        <row r="1246">
          <cell r="B1246" t="str">
            <v>SOUTHWEST COLLEGIATE INSTITUTE</v>
          </cell>
        </row>
        <row r="1247">
          <cell r="B1247" t="str">
            <v>SOUTHWEST TEXAS JUNIOR COLLEGE</v>
          </cell>
        </row>
        <row r="1248">
          <cell r="B1248" t="str">
            <v>SOUTHWESTERN CHRISTIAN COLLEGE</v>
          </cell>
        </row>
        <row r="1249">
          <cell r="B1249" t="str">
            <v>TARRANT CO NORTHEAST CAMPUS</v>
          </cell>
        </row>
        <row r="1250">
          <cell r="B1250" t="str">
            <v>TARRANT CO NORTHWEST CAMPUS</v>
          </cell>
        </row>
        <row r="1251">
          <cell r="B1251" t="str">
            <v>TEXAS STATE T. C. WACO</v>
          </cell>
        </row>
        <row r="1252">
          <cell r="B1252" t="str">
            <v>TEXAS STATE T. C. WEST TEXAS</v>
          </cell>
        </row>
        <row r="1253">
          <cell r="B1253" t="str">
            <v>TRINITY VALLEY COMM COLLEGE</v>
          </cell>
        </row>
        <row r="1254">
          <cell r="B1254" t="str">
            <v>TYLER JUNIOR COLLEGE</v>
          </cell>
        </row>
        <row r="1255">
          <cell r="B1255" t="str">
            <v>VERNON COLLEGE</v>
          </cell>
        </row>
        <row r="1256">
          <cell r="B1256" t="str">
            <v>WEATHERFORD COLLEGE</v>
          </cell>
        </row>
        <row r="1257">
          <cell r="B1257" t="str">
            <v>WESTERN TEXAS COLLEGE</v>
          </cell>
        </row>
        <row r="1258">
          <cell r="B1258" t="str">
            <v>BRAZOSPORT COLLEGE</v>
          </cell>
        </row>
        <row r="1259">
          <cell r="B1259" t="str">
            <v>CENTRAL TEXAS COLLEGE</v>
          </cell>
        </row>
        <row r="1260">
          <cell r="B1260" t="str">
            <v>COLLEGE OF THE MAINLAND COMMUN</v>
          </cell>
        </row>
        <row r="1261">
          <cell r="B1261" t="str">
            <v>DCCCD CEDAR VALLEY COLLEGE</v>
          </cell>
        </row>
        <row r="1262">
          <cell r="B1262" t="str">
            <v>DCCCD EASTFIELD COLLEGE</v>
          </cell>
        </row>
        <row r="1263">
          <cell r="B1263" t="str">
            <v>GALVESTON COLLEGE</v>
          </cell>
        </row>
        <row r="1264">
          <cell r="B1264" t="str">
            <v>GRAYSON COLLEGE</v>
          </cell>
        </row>
        <row r="1265">
          <cell r="B1265" t="str">
            <v>KILGORE COLLEGE</v>
          </cell>
        </row>
        <row r="1266">
          <cell r="B1266" t="str">
            <v>LAREDO COLLEGE</v>
          </cell>
        </row>
        <row r="1267">
          <cell r="B1267" t="str">
            <v>NAVARRO COLLEGE</v>
          </cell>
        </row>
        <row r="1268">
          <cell r="B1268" t="str">
            <v>SAN JACINTO COLLEGE CEN CAMPUS</v>
          </cell>
        </row>
      </sheetData>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Plains"/>
      <sheetName val="Northwest"/>
      <sheetName val="Metroplex"/>
      <sheetName val="UpperEast"/>
      <sheetName val="SouthEast"/>
      <sheetName val="GulfCoast"/>
      <sheetName val="CentralTexas"/>
      <sheetName val="South"/>
      <sheetName val="West"/>
      <sheetName val="UpperRioGrande"/>
    </sheetNames>
    <sheetDataSet>
      <sheetData sheetId="0">
        <row r="12">
          <cell r="D12" t="str">
            <v>6-year</v>
          </cell>
        </row>
        <row r="13">
          <cell r="A13" t="str">
            <v>Statewide</v>
          </cell>
          <cell r="B13" t="str">
            <v>White</v>
          </cell>
          <cell r="C13" t="str">
            <v>F</v>
          </cell>
          <cell r="D13">
            <v>0.76154357950765139</v>
          </cell>
        </row>
        <row r="14">
          <cell r="A14"/>
          <cell r="B14"/>
          <cell r="C14" t="str">
            <v>M</v>
          </cell>
          <cell r="D14">
            <v>0.64204985291840844</v>
          </cell>
        </row>
        <row r="15">
          <cell r="A15"/>
          <cell r="B15"/>
          <cell r="C15"/>
          <cell r="D15"/>
        </row>
        <row r="16">
          <cell r="A16"/>
          <cell r="B16" t="str">
            <v>Hispanic</v>
          </cell>
          <cell r="C16" t="str">
            <v>F</v>
          </cell>
          <cell r="D16">
            <v>0.60012294452128478</v>
          </cell>
        </row>
        <row r="17">
          <cell r="A17"/>
          <cell r="B17"/>
          <cell r="C17" t="str">
            <v>M</v>
          </cell>
          <cell r="D17">
            <v>0.48619151561165419</v>
          </cell>
        </row>
        <row r="18">
          <cell r="A18"/>
          <cell r="B18"/>
          <cell r="C18"/>
          <cell r="D18"/>
        </row>
        <row r="19">
          <cell r="A19"/>
          <cell r="B19" t="str">
            <v>African American</v>
          </cell>
          <cell r="C19" t="str">
            <v>F</v>
          </cell>
          <cell r="D19">
            <v>0.48243082668477338</v>
          </cell>
        </row>
        <row r="20">
          <cell r="A20"/>
          <cell r="B20"/>
          <cell r="C20" t="str">
            <v>M</v>
          </cell>
          <cell r="D20">
            <v>0.37108869925006466</v>
          </cell>
        </row>
        <row r="21">
          <cell r="A21"/>
          <cell r="B21"/>
          <cell r="C21"/>
          <cell r="D21"/>
        </row>
        <row r="22">
          <cell r="A22"/>
          <cell r="B22" t="str">
            <v>Other</v>
          </cell>
          <cell r="C22" t="str">
            <v>F</v>
          </cell>
          <cell r="D22">
            <v>0.767208413001912</v>
          </cell>
        </row>
        <row r="23">
          <cell r="A23"/>
          <cell r="B23"/>
          <cell r="C23" t="str">
            <v>M</v>
          </cell>
          <cell r="D23">
            <v>0.65746606334841629</v>
          </cell>
        </row>
      </sheetData>
      <sheetData sheetId="1">
        <row r="43">
          <cell r="D43" t="str">
            <v>6-year</v>
          </cell>
        </row>
        <row r="44">
          <cell r="A44" t="str">
            <v>Statewide</v>
          </cell>
          <cell r="B44" t="str">
            <v>White</v>
          </cell>
          <cell r="C44" t="str">
            <v>F</v>
          </cell>
          <cell r="D44">
            <v>0.4507182595698746</v>
          </cell>
        </row>
        <row r="45">
          <cell r="A45"/>
          <cell r="B45"/>
          <cell r="C45" t="str">
            <v>M</v>
          </cell>
          <cell r="D45">
            <v>0.39887984597882209</v>
          </cell>
        </row>
        <row r="46">
          <cell r="A46"/>
          <cell r="B46"/>
          <cell r="C46"/>
          <cell r="D46"/>
        </row>
        <row r="47">
          <cell r="A47"/>
          <cell r="B47" t="str">
            <v>Hispanic</v>
          </cell>
          <cell r="C47" t="str">
            <v>F</v>
          </cell>
          <cell r="D47">
            <v>0.38687182596831654</v>
          </cell>
        </row>
        <row r="48">
          <cell r="A48"/>
          <cell r="B48"/>
          <cell r="C48" t="str">
            <v>M</v>
          </cell>
          <cell r="D48">
            <v>0.32577777777777778</v>
          </cell>
        </row>
        <row r="49">
          <cell r="A49"/>
          <cell r="B49"/>
          <cell r="C49"/>
          <cell r="D49"/>
        </row>
        <row r="50">
          <cell r="A50"/>
          <cell r="B50" t="str">
            <v>African American</v>
          </cell>
          <cell r="C50" t="str">
            <v>F</v>
          </cell>
          <cell r="D50">
            <v>0.24807430901676483</v>
          </cell>
        </row>
        <row r="51">
          <cell r="A51"/>
          <cell r="B51"/>
          <cell r="C51" t="str">
            <v>M</v>
          </cell>
          <cell r="D51">
            <v>0.19813302217036172</v>
          </cell>
        </row>
        <row r="52">
          <cell r="A52"/>
          <cell r="B52"/>
          <cell r="C52"/>
          <cell r="D52"/>
        </row>
        <row r="53">
          <cell r="A53"/>
          <cell r="B53" t="str">
            <v>Other</v>
          </cell>
          <cell r="C53" t="str">
            <v>F</v>
          </cell>
          <cell r="D53">
            <v>0.44185126582278483</v>
          </cell>
        </row>
        <row r="54">
          <cell r="A54"/>
          <cell r="B54"/>
          <cell r="C54" t="str">
            <v>M</v>
          </cell>
          <cell r="D54">
            <v>0.37034383954154726</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2017"/>
      <sheetName val="High Plains"/>
      <sheetName val="Northwest"/>
      <sheetName val="Metroplex"/>
      <sheetName val="UpperEast"/>
      <sheetName val="Southeast"/>
      <sheetName val="GulfCoast"/>
      <sheetName val="CentralTX"/>
      <sheetName val="SouthTx"/>
      <sheetName val="West TX"/>
      <sheetName val="URGV"/>
    </sheetNames>
    <sheetDataSet>
      <sheetData sheetId="0"/>
      <sheetData sheetId="1"/>
      <sheetData sheetId="2"/>
      <sheetData sheetId="3"/>
      <sheetData sheetId="4"/>
      <sheetData sheetId="5"/>
      <sheetData sheetId="6"/>
      <sheetData sheetId="7"/>
      <sheetData sheetId="8">
        <row r="2">
          <cell r="B2" t="str">
            <v>All areas</v>
          </cell>
          <cell r="C2" t="str">
            <v>Math</v>
          </cell>
          <cell r="D2" t="str">
            <v>Writing</v>
          </cell>
          <cell r="E2" t="str">
            <v>Reading</v>
          </cell>
        </row>
        <row r="3">
          <cell r="A3" t="str">
            <v>Central TX</v>
          </cell>
          <cell r="B3">
            <v>0.70455941993363647</v>
          </cell>
          <cell r="C3">
            <v>0.73116627749784935</v>
          </cell>
          <cell r="D3">
            <v>0.91981074105935845</v>
          </cell>
          <cell r="E3">
            <v>0.85019048789480156</v>
          </cell>
        </row>
        <row r="4">
          <cell r="A4" t="str">
            <v>Statewide</v>
          </cell>
          <cell r="B4">
            <v>0.61657016940163278</v>
          </cell>
          <cell r="C4">
            <v>0.65129024314785233</v>
          </cell>
          <cell r="D4">
            <v>0.88040232098547178</v>
          </cell>
          <cell r="E4">
            <v>0.78861100763349135</v>
          </cell>
        </row>
      </sheetData>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tabSelected="1" zoomScaleNormal="100" zoomScaleSheetLayoutView="100" workbookViewId="0">
      <selection sqref="A1:H1"/>
    </sheetView>
  </sheetViews>
  <sheetFormatPr defaultRowHeight="15" x14ac:dyDescent="0.25"/>
  <cols>
    <col min="1" max="1" width="33" style="8" customWidth="1"/>
    <col min="2" max="2" width="20.7109375" style="8" customWidth="1"/>
    <col min="3" max="4" width="9.140625" style="8"/>
    <col min="5" max="5" width="9.140625" style="8" customWidth="1"/>
    <col min="6" max="6" width="21.85546875" style="8" customWidth="1"/>
    <col min="7" max="7" width="14.28515625" style="8" customWidth="1"/>
    <col min="8" max="9" width="9.140625" style="8"/>
    <col min="10" max="11" width="9.140625" style="1"/>
  </cols>
  <sheetData>
    <row r="1" spans="1:13" s="19" customFormat="1" ht="15" customHeight="1" x14ac:dyDescent="0.25">
      <c r="A1" s="501" t="s">
        <v>358</v>
      </c>
      <c r="B1" s="502"/>
      <c r="C1" s="502"/>
      <c r="D1" s="502"/>
      <c r="E1" s="502"/>
      <c r="F1" s="502"/>
      <c r="G1" s="502"/>
      <c r="H1" s="503"/>
      <c r="I1" s="10"/>
      <c r="J1" s="11"/>
      <c r="K1" s="1"/>
    </row>
    <row r="2" spans="1:13" s="19" customFormat="1" ht="15" customHeight="1" x14ac:dyDescent="0.25">
      <c r="A2" s="504"/>
      <c r="B2" s="504"/>
      <c r="C2" s="504"/>
      <c r="D2" s="504"/>
      <c r="E2" s="504"/>
      <c r="F2" s="504"/>
      <c r="G2" s="504"/>
      <c r="H2" s="504"/>
      <c r="I2" s="12"/>
      <c r="J2" s="5"/>
      <c r="K2" s="1"/>
    </row>
    <row r="3" spans="1:13" s="19" customFormat="1" ht="15" customHeight="1" x14ac:dyDescent="0.25">
      <c r="A3" s="501" t="s">
        <v>195</v>
      </c>
      <c r="B3" s="502"/>
      <c r="C3" s="502"/>
      <c r="D3" s="502"/>
      <c r="E3" s="502"/>
      <c r="F3" s="502"/>
      <c r="G3" s="502"/>
      <c r="H3" s="503"/>
      <c r="I3" s="12"/>
      <c r="J3" s="5"/>
      <c r="K3" s="1"/>
    </row>
    <row r="4" spans="1:13" s="19" customFormat="1" ht="15" customHeight="1" x14ac:dyDescent="0.25">
      <c r="A4" s="505" t="s">
        <v>260</v>
      </c>
      <c r="B4" s="506"/>
      <c r="C4" s="506"/>
      <c r="D4" s="506"/>
      <c r="E4" s="506"/>
      <c r="F4" s="506"/>
      <c r="G4" s="506"/>
      <c r="H4" s="507"/>
      <c r="I4" s="12"/>
      <c r="J4" s="5"/>
      <c r="K4" s="1"/>
    </row>
    <row r="5" spans="1:13" s="19" customFormat="1" ht="15" customHeight="1" x14ac:dyDescent="0.25">
      <c r="A5" s="508"/>
      <c r="B5" s="509"/>
      <c r="C5" s="509"/>
      <c r="D5" s="509"/>
      <c r="E5" s="509"/>
      <c r="F5" s="509"/>
      <c r="G5" s="509"/>
      <c r="H5" s="510"/>
      <c r="I5" s="12"/>
      <c r="J5" s="5"/>
      <c r="K5" s="1"/>
    </row>
    <row r="6" spans="1:13" s="7" customFormat="1" ht="15" customHeight="1" x14ac:dyDescent="0.25">
      <c r="A6" s="508"/>
      <c r="B6" s="509"/>
      <c r="C6" s="509"/>
      <c r="D6" s="509"/>
      <c r="E6" s="509"/>
      <c r="F6" s="509"/>
      <c r="G6" s="509"/>
      <c r="H6" s="510"/>
      <c r="I6" s="12"/>
      <c r="J6" s="5"/>
      <c r="K6" s="70"/>
    </row>
    <row r="7" spans="1:13" s="7" customFormat="1" ht="15" customHeight="1" x14ac:dyDescent="0.25">
      <c r="A7" s="508"/>
      <c r="B7" s="509"/>
      <c r="C7" s="509"/>
      <c r="D7" s="509"/>
      <c r="E7" s="509"/>
      <c r="F7" s="509"/>
      <c r="G7" s="509"/>
      <c r="H7" s="510"/>
      <c r="I7" s="12"/>
      <c r="J7" s="5"/>
      <c r="K7" s="70"/>
    </row>
    <row r="8" spans="1:13" x14ac:dyDescent="0.25">
      <c r="A8" s="511"/>
      <c r="B8" s="512"/>
      <c r="C8" s="512"/>
      <c r="D8" s="512"/>
      <c r="E8" s="512"/>
      <c r="F8" s="512"/>
      <c r="G8" s="512"/>
      <c r="H8" s="513"/>
    </row>
    <row r="9" spans="1:13" s="19" customFormat="1" x14ac:dyDescent="0.25">
      <c r="A9" s="462"/>
      <c r="B9" s="462"/>
      <c r="C9" s="462"/>
      <c r="D9" s="462"/>
      <c r="E9" s="462"/>
      <c r="F9" s="462"/>
      <c r="G9" s="462"/>
      <c r="H9" s="462"/>
      <c r="I9" s="8"/>
      <c r="J9" s="1"/>
      <c r="K9" s="1"/>
    </row>
    <row r="10" spans="1:13" x14ac:dyDescent="0.25">
      <c r="E10" s="20"/>
    </row>
    <row r="11" spans="1:13" x14ac:dyDescent="0.25">
      <c r="C11" s="20"/>
      <c r="L11" s="1"/>
      <c r="M11" s="1"/>
    </row>
    <row r="12" spans="1:13" x14ac:dyDescent="0.25">
      <c r="F12" s="20"/>
      <c r="L12" s="1"/>
      <c r="M12" s="1"/>
    </row>
    <row r="13" spans="1:13" x14ac:dyDescent="0.25">
      <c r="B13" s="274"/>
      <c r="C13" s="20"/>
      <c r="L13" s="1"/>
      <c r="M13" s="1"/>
    </row>
    <row r="14" spans="1:13" x14ac:dyDescent="0.25">
      <c r="B14" s="274"/>
      <c r="F14" s="20"/>
      <c r="G14" s="20"/>
      <c r="H14" s="20"/>
      <c r="I14" s="20"/>
      <c r="L14" s="1"/>
      <c r="M14" s="1"/>
    </row>
    <row r="15" spans="1:13" x14ac:dyDescent="0.25">
      <c r="A15" s="274"/>
      <c r="B15" s="274"/>
      <c r="G15" s="20"/>
      <c r="J15" s="8"/>
      <c r="K15" s="8"/>
      <c r="L15" s="2"/>
      <c r="M15" s="2"/>
    </row>
    <row r="16" spans="1:13" x14ac:dyDescent="0.25">
      <c r="A16" s="445" t="s">
        <v>67</v>
      </c>
      <c r="B16" s="274"/>
      <c r="L16" s="1"/>
      <c r="M16" s="1"/>
    </row>
    <row r="17" spans="1:13" x14ac:dyDescent="0.25">
      <c r="A17" s="445"/>
      <c r="B17" s="274"/>
      <c r="F17" s="463"/>
      <c r="G17" s="464"/>
      <c r="H17" s="465"/>
      <c r="I17" s="465"/>
      <c r="J17" s="3"/>
      <c r="K17" s="3"/>
      <c r="L17" s="3"/>
      <c r="M17" s="3"/>
    </row>
    <row r="18" spans="1:13" x14ac:dyDescent="0.25">
      <c r="A18" s="274"/>
      <c r="B18" s="274"/>
    </row>
    <row r="19" spans="1:13" ht="15" customHeight="1" x14ac:dyDescent="0.25">
      <c r="A19" s="9" t="s">
        <v>347</v>
      </c>
      <c r="B19" s="515" t="s">
        <v>14</v>
      </c>
      <c r="C19" s="515"/>
      <c r="D19" s="515"/>
      <c r="E19" s="515"/>
      <c r="F19" s="515"/>
      <c r="G19" s="515"/>
      <c r="H19" s="515"/>
    </row>
    <row r="20" spans="1:13" ht="15" customHeight="1" x14ac:dyDescent="0.25">
      <c r="A20" s="10" t="s">
        <v>41</v>
      </c>
      <c r="B20" s="516" t="s">
        <v>216</v>
      </c>
      <c r="C20" s="516"/>
      <c r="D20" s="516"/>
      <c r="E20" s="516"/>
      <c r="F20" s="516"/>
      <c r="G20" s="516"/>
      <c r="H20" s="516"/>
    </row>
    <row r="21" spans="1:13" ht="15" customHeight="1" x14ac:dyDescent="0.25">
      <c r="A21" s="10" t="s">
        <v>351</v>
      </c>
      <c r="B21" s="514" t="s">
        <v>411</v>
      </c>
      <c r="C21" s="514"/>
      <c r="D21" s="514"/>
      <c r="E21" s="514"/>
      <c r="F21" s="514"/>
      <c r="G21" s="514"/>
      <c r="H21" s="514"/>
    </row>
    <row r="22" spans="1:13" ht="15" customHeight="1" x14ac:dyDescent="0.25">
      <c r="A22" s="10" t="s">
        <v>348</v>
      </c>
      <c r="B22" s="514" t="s">
        <v>213</v>
      </c>
      <c r="C22" s="514"/>
      <c r="D22" s="514"/>
      <c r="E22" s="514"/>
      <c r="F22" s="514"/>
      <c r="G22" s="514"/>
      <c r="H22" s="514"/>
    </row>
    <row r="23" spans="1:13" ht="15" customHeight="1" x14ac:dyDescent="0.25">
      <c r="A23" s="10" t="s">
        <v>196</v>
      </c>
      <c r="B23" s="517" t="s">
        <v>214</v>
      </c>
      <c r="C23" s="517"/>
      <c r="D23" s="517"/>
      <c r="E23" s="517"/>
      <c r="F23" s="517"/>
      <c r="G23" s="517"/>
      <c r="H23" s="517"/>
      <c r="M23" s="1"/>
    </row>
    <row r="24" spans="1:13" s="19" customFormat="1" ht="15" customHeight="1" x14ac:dyDescent="0.25">
      <c r="A24" s="10" t="s">
        <v>217</v>
      </c>
      <c r="B24" s="517" t="s">
        <v>246</v>
      </c>
      <c r="C24" s="517"/>
      <c r="D24" s="517"/>
      <c r="E24" s="517"/>
      <c r="F24" s="517"/>
      <c r="G24" s="517"/>
      <c r="H24" s="517"/>
      <c r="I24" s="8"/>
      <c r="J24" s="1"/>
      <c r="K24" s="1"/>
      <c r="M24" s="1"/>
    </row>
    <row r="25" spans="1:13" s="19" customFormat="1" ht="15" customHeight="1" x14ac:dyDescent="0.25">
      <c r="A25" s="10" t="s">
        <v>218</v>
      </c>
      <c r="B25" s="517" t="s">
        <v>247</v>
      </c>
      <c r="C25" s="517"/>
      <c r="D25" s="517"/>
      <c r="E25" s="517"/>
      <c r="F25" s="517"/>
      <c r="G25" s="517"/>
      <c r="H25" s="517"/>
      <c r="I25" s="8"/>
      <c r="J25" s="1"/>
      <c r="K25" s="1"/>
      <c r="M25" s="1"/>
    </row>
    <row r="26" spans="1:13" ht="15" customHeight="1" x14ac:dyDescent="0.25">
      <c r="A26" s="10" t="s">
        <v>172</v>
      </c>
      <c r="B26" s="514" t="s">
        <v>233</v>
      </c>
      <c r="C26" s="514"/>
      <c r="D26" s="514"/>
      <c r="E26" s="514"/>
      <c r="F26" s="514"/>
      <c r="G26" s="514"/>
      <c r="H26" s="514"/>
      <c r="M26" s="1"/>
    </row>
    <row r="27" spans="1:13" ht="15" customHeight="1" x14ac:dyDescent="0.25">
      <c r="A27" s="10" t="s">
        <v>232</v>
      </c>
      <c r="B27" s="517" t="s">
        <v>215</v>
      </c>
      <c r="C27" s="517"/>
      <c r="D27" s="517"/>
      <c r="E27" s="517"/>
      <c r="F27" s="517"/>
      <c r="G27" s="517"/>
      <c r="H27" s="517"/>
      <c r="M27" s="1"/>
    </row>
    <row r="28" spans="1:13" s="19" customFormat="1" ht="15" customHeight="1" x14ac:dyDescent="0.25">
      <c r="A28" s="10" t="s">
        <v>219</v>
      </c>
      <c r="B28" s="517" t="s">
        <v>234</v>
      </c>
      <c r="C28" s="517"/>
      <c r="D28" s="517"/>
      <c r="E28" s="517"/>
      <c r="F28" s="517"/>
      <c r="G28" s="517"/>
      <c r="H28" s="517"/>
      <c r="I28" s="8"/>
      <c r="J28" s="1"/>
      <c r="K28" s="1"/>
      <c r="M28" s="1"/>
    </row>
    <row r="29" spans="1:13" ht="15" customHeight="1" x14ac:dyDescent="0.25">
      <c r="A29" s="10" t="s">
        <v>352</v>
      </c>
      <c r="B29" s="514" t="s">
        <v>364</v>
      </c>
      <c r="C29" s="514"/>
      <c r="D29" s="514"/>
      <c r="E29" s="514"/>
      <c r="F29" s="514"/>
      <c r="G29" s="514"/>
      <c r="H29" s="514"/>
    </row>
    <row r="30" spans="1:13" s="19" customFormat="1" ht="15" customHeight="1" x14ac:dyDescent="0.25">
      <c r="A30" s="10" t="s">
        <v>349</v>
      </c>
      <c r="B30" s="514" t="s">
        <v>258</v>
      </c>
      <c r="C30" s="514"/>
      <c r="D30" s="514"/>
      <c r="E30" s="514"/>
      <c r="F30" s="514"/>
      <c r="G30" s="514"/>
      <c r="H30" s="514"/>
      <c r="I30" s="8"/>
      <c r="J30" s="1"/>
      <c r="K30" s="1"/>
    </row>
    <row r="31" spans="1:13" s="19" customFormat="1" ht="15" customHeight="1" x14ac:dyDescent="0.25">
      <c r="A31" s="10" t="s">
        <v>350</v>
      </c>
      <c r="B31" s="514" t="s">
        <v>248</v>
      </c>
      <c r="C31" s="514"/>
      <c r="D31" s="514"/>
      <c r="E31" s="514"/>
      <c r="F31" s="514"/>
      <c r="G31" s="514"/>
      <c r="H31" s="514"/>
      <c r="I31" s="8"/>
      <c r="J31" s="1"/>
      <c r="K31" s="1"/>
    </row>
    <row r="32" spans="1:13" ht="12" customHeight="1" x14ac:dyDescent="0.25">
      <c r="A32" s="10"/>
      <c r="B32" s="108"/>
      <c r="C32" s="108"/>
      <c r="D32" s="108"/>
      <c r="E32" s="108"/>
      <c r="F32" s="108"/>
    </row>
  </sheetData>
  <mergeCells count="17">
    <mergeCell ref="B31:H31"/>
    <mergeCell ref="B20:H20"/>
    <mergeCell ref="B22:H22"/>
    <mergeCell ref="B23:H23"/>
    <mergeCell ref="B24:H24"/>
    <mergeCell ref="B25:H25"/>
    <mergeCell ref="B28:H28"/>
    <mergeCell ref="B30:H30"/>
    <mergeCell ref="B26:H26"/>
    <mergeCell ref="B27:H27"/>
    <mergeCell ref="B29:H29"/>
    <mergeCell ref="A1:H1"/>
    <mergeCell ref="A2:H2"/>
    <mergeCell ref="A3:H3"/>
    <mergeCell ref="A4:H8"/>
    <mergeCell ref="B21:H21"/>
    <mergeCell ref="B19:H19"/>
  </mergeCells>
  <hyperlinks>
    <hyperlink ref="A22" location="'Pop. Proj.'!A1" display="Pop. Proj."/>
    <hyperlink ref="A23" location="Attainment!A1" display="Attainment"/>
    <hyperlink ref="A26" location="'6-Year Grad Rates'!A1" display="6-Year Grad Rates"/>
    <hyperlink ref="A21" location="'Occ. Growth'!A1" display="Occ. Growth"/>
    <hyperlink ref="A20" location="Map!A1" display="Map"/>
    <hyperlink ref="A27" location="'HS to Coll. '!A1" display="HS to College - 60x30TX Target"/>
    <hyperlink ref="A24" location="'Comp by Inst Reg-counts'!A1" display="Comp by Inst Reg-counts"/>
    <hyperlink ref="A25" location="'Comp by Inst Reg-percent'!A1" display="Comp by Inst Reg-percent"/>
    <hyperlink ref="A28" location="'HS to Coll - College Readiness'!A1" display="HS to College - College Readiness"/>
    <hyperlink ref="A30" location="'Enrollment at Inst in Region'!Print_Area" display="Enrollment at Inst in Region"/>
    <hyperlink ref="A29" location="'Enrollment-Region of Residence'!A1" display="Enrollment - Region of Residence"/>
    <hyperlink ref="A31" location="'Enrollment In&amp;Out'!A1" display="Enrollment In and Out"/>
  </hyperlinks>
  <pageMargins left="0.25" right="0.25"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4"/>
  <sheetViews>
    <sheetView topLeftCell="A40" zoomScaleNormal="100" zoomScaleSheetLayoutView="100" workbookViewId="0">
      <selection activeCell="H26" sqref="H26"/>
    </sheetView>
  </sheetViews>
  <sheetFormatPr defaultColWidth="9.140625" defaultRowHeight="12.75" x14ac:dyDescent="0.2"/>
  <cols>
    <col min="1" max="1" width="12.5703125" style="8" bestFit="1" customWidth="1"/>
    <col min="2" max="2" width="33.42578125" style="8" customWidth="1"/>
    <col min="3" max="6" width="14.85546875" style="8" customWidth="1"/>
    <col min="7" max="7" width="13.140625" style="8" customWidth="1"/>
    <col min="8" max="8" width="15.42578125" style="8" customWidth="1"/>
    <col min="9" max="9" width="4.42578125" style="8" customWidth="1"/>
    <col min="10" max="10" width="11.140625" style="8" customWidth="1"/>
    <col min="11" max="11" width="22.140625" style="8" customWidth="1"/>
    <col min="12" max="12" width="35.42578125" style="8" customWidth="1"/>
    <col min="13" max="13" width="11.140625" style="8" customWidth="1"/>
    <col min="14" max="15" width="9.140625" style="8"/>
    <col min="16" max="16" width="12.7109375" style="8" customWidth="1"/>
    <col min="17" max="17" width="13.7109375" style="8" customWidth="1"/>
    <col min="18" max="24" width="9.140625" style="8"/>
    <col min="25" max="25" width="9.140625" style="8" customWidth="1"/>
    <col min="26" max="16384" width="9.140625" style="8"/>
  </cols>
  <sheetData>
    <row r="1" spans="1:14" ht="15" customHeight="1" x14ac:dyDescent="0.2">
      <c r="A1" s="501" t="s">
        <v>67</v>
      </c>
      <c r="B1" s="502"/>
      <c r="C1" s="502"/>
      <c r="D1" s="502"/>
      <c r="E1" s="502"/>
      <c r="F1" s="502"/>
      <c r="G1" s="502"/>
      <c r="H1" s="503"/>
      <c r="J1" s="172"/>
      <c r="K1" s="172"/>
    </row>
    <row r="2" spans="1:14" ht="15" customHeight="1" x14ac:dyDescent="0.2">
      <c r="A2" s="587"/>
      <c r="B2" s="588"/>
      <c r="C2" s="588"/>
      <c r="D2" s="588"/>
      <c r="E2" s="588"/>
      <c r="F2" s="588"/>
      <c r="G2" s="588"/>
      <c r="H2" s="589"/>
      <c r="I2" s="71"/>
      <c r="J2" s="71"/>
      <c r="K2" s="71"/>
      <c r="L2" s="71"/>
      <c r="M2" s="71"/>
      <c r="N2" s="71"/>
    </row>
    <row r="3" spans="1:14" s="108" customFormat="1" ht="30" customHeight="1" x14ac:dyDescent="0.2">
      <c r="A3" s="702" t="s">
        <v>234</v>
      </c>
      <c r="B3" s="703"/>
      <c r="C3" s="703"/>
      <c r="D3" s="703"/>
      <c r="E3" s="703"/>
      <c r="F3" s="703"/>
      <c r="G3" s="703"/>
      <c r="H3" s="704"/>
    </row>
    <row r="4" spans="1:14" s="108" customFormat="1" ht="18.75" customHeight="1" x14ac:dyDescent="0.2">
      <c r="A4" s="536" t="s">
        <v>419</v>
      </c>
      <c r="B4" s="537"/>
      <c r="C4" s="537"/>
      <c r="D4" s="537"/>
      <c r="E4" s="537"/>
      <c r="F4" s="537"/>
      <c r="G4" s="537"/>
      <c r="H4" s="538"/>
    </row>
    <row r="5" spans="1:14" s="108" customFormat="1" ht="18.75" customHeight="1" x14ac:dyDescent="0.2">
      <c r="A5" s="539"/>
      <c r="B5" s="540"/>
      <c r="C5" s="540"/>
      <c r="D5" s="540"/>
      <c r="E5" s="540"/>
      <c r="F5" s="540"/>
      <c r="G5" s="540"/>
      <c r="H5" s="541"/>
    </row>
    <row r="6" spans="1:14" s="108" customFormat="1" ht="18.75" customHeight="1" x14ac:dyDescent="0.2">
      <c r="A6" s="539"/>
      <c r="B6" s="540"/>
      <c r="C6" s="540"/>
      <c r="D6" s="540"/>
      <c r="E6" s="540"/>
      <c r="F6" s="540"/>
      <c r="G6" s="540"/>
      <c r="H6" s="541"/>
    </row>
    <row r="7" spans="1:14" s="108" customFormat="1" ht="18.75" customHeight="1" x14ac:dyDescent="0.2">
      <c r="A7" s="539"/>
      <c r="B7" s="540"/>
      <c r="C7" s="540"/>
      <c r="D7" s="540"/>
      <c r="E7" s="540"/>
      <c r="F7" s="540"/>
      <c r="G7" s="540"/>
      <c r="H7" s="541"/>
    </row>
    <row r="8" spans="1:14" s="108" customFormat="1" ht="18.75" customHeight="1" x14ac:dyDescent="0.2">
      <c r="A8" s="542"/>
      <c r="B8" s="543"/>
      <c r="C8" s="543"/>
      <c r="D8" s="543"/>
      <c r="E8" s="543"/>
      <c r="F8" s="543"/>
      <c r="G8" s="543"/>
      <c r="H8" s="544"/>
    </row>
    <row r="9" spans="1:14" s="108" customFormat="1" ht="15" customHeight="1" x14ac:dyDescent="0.2">
      <c r="A9" s="71"/>
      <c r="B9" s="71"/>
      <c r="C9" s="71"/>
      <c r="D9" s="71"/>
      <c r="E9" s="71"/>
      <c r="F9" s="71"/>
      <c r="G9" s="71"/>
      <c r="H9" s="71"/>
    </row>
    <row r="10" spans="1:14" ht="15" customHeight="1" x14ac:dyDescent="0.2">
      <c r="A10" s="173"/>
      <c r="B10" s="72"/>
      <c r="C10" s="72"/>
      <c r="D10" s="72"/>
      <c r="E10" s="72"/>
      <c r="F10" s="126"/>
      <c r="G10" s="53"/>
    </row>
    <row r="11" spans="1:14" x14ac:dyDescent="0.2">
      <c r="A11" s="138"/>
      <c r="B11" s="72"/>
      <c r="C11" s="72"/>
      <c r="D11" s="72"/>
      <c r="E11" s="72"/>
      <c r="F11" s="126"/>
      <c r="G11" s="13"/>
    </row>
    <row r="12" spans="1:14" x14ac:dyDescent="0.2">
      <c r="F12" s="108"/>
      <c r="G12" s="13"/>
    </row>
    <row r="13" spans="1:14" ht="60" customHeight="1" x14ac:dyDescent="0.2">
      <c r="F13" s="108"/>
      <c r="G13" s="13"/>
    </row>
    <row r="14" spans="1:14" x14ac:dyDescent="0.2">
      <c r="F14" s="108"/>
      <c r="G14" s="13"/>
    </row>
    <row r="15" spans="1:14" x14ac:dyDescent="0.2">
      <c r="F15" s="108"/>
      <c r="G15" s="52"/>
    </row>
    <row r="16" spans="1:14" x14ac:dyDescent="0.2">
      <c r="F16" s="108"/>
      <c r="G16" s="52"/>
    </row>
    <row r="17" spans="5:19" x14ac:dyDescent="0.2">
      <c r="F17" s="108"/>
      <c r="G17" s="52"/>
    </row>
    <row r="18" spans="5:19" ht="30" customHeight="1" x14ac:dyDescent="0.2">
      <c r="F18" s="108"/>
      <c r="G18" s="52"/>
    </row>
    <row r="21" spans="5:19" x14ac:dyDescent="0.2">
      <c r="E21" s="174"/>
      <c r="J21" s="108"/>
      <c r="K21" s="108"/>
      <c r="L21" s="108"/>
      <c r="M21" s="108"/>
      <c r="N21" s="108"/>
      <c r="O21" s="164"/>
      <c r="P21" s="164"/>
      <c r="R21" s="108"/>
      <c r="S21" s="108"/>
    </row>
    <row r="55" spans="1:8" x14ac:dyDescent="0.2">
      <c r="A55" s="710" t="s">
        <v>396</v>
      </c>
      <c r="B55" s="708"/>
      <c r="C55" s="708"/>
      <c r="D55" s="709"/>
    </row>
    <row r="56" spans="1:8" ht="38.25" x14ac:dyDescent="0.2">
      <c r="A56" s="413"/>
      <c r="B56" s="488" t="s">
        <v>397</v>
      </c>
      <c r="C56" s="488" t="s">
        <v>398</v>
      </c>
      <c r="D56" s="488" t="s">
        <v>399</v>
      </c>
    </row>
    <row r="57" spans="1:8" x14ac:dyDescent="0.2">
      <c r="A57" s="488" t="s">
        <v>3</v>
      </c>
      <c r="B57" s="414">
        <v>0.82277781190490817</v>
      </c>
      <c r="C57" s="414">
        <v>0.62172123594815409</v>
      </c>
      <c r="D57" s="414">
        <v>0.32385281651207076</v>
      </c>
    </row>
    <row r="58" spans="1:8" x14ac:dyDescent="0.2">
      <c r="A58" s="489" t="s">
        <v>5</v>
      </c>
      <c r="B58" s="415">
        <v>0.7492545405258878</v>
      </c>
      <c r="C58" s="415">
        <v>0.40968645522725217</v>
      </c>
      <c r="D58" s="415">
        <v>0.13879100027107616</v>
      </c>
    </row>
    <row r="59" spans="1:8" ht="25.5" x14ac:dyDescent="0.2">
      <c r="A59" s="488" t="s">
        <v>4</v>
      </c>
      <c r="B59" s="415">
        <v>0.73535505744961382</v>
      </c>
      <c r="C59" s="415">
        <v>0.52137879073271798</v>
      </c>
      <c r="D59" s="415">
        <v>0.13109813524204181</v>
      </c>
    </row>
    <row r="60" spans="1:8" x14ac:dyDescent="0.2">
      <c r="A60" s="489" t="s">
        <v>149</v>
      </c>
      <c r="B60" s="415">
        <v>0.81841216216216217</v>
      </c>
      <c r="C60" s="415">
        <v>0.60557432432432434</v>
      </c>
      <c r="D60" s="415">
        <v>0.38513513513513514</v>
      </c>
    </row>
    <row r="61" spans="1:8" x14ac:dyDescent="0.2">
      <c r="A61" s="458"/>
      <c r="B61" s="416"/>
      <c r="C61" s="416"/>
      <c r="D61" s="416"/>
    </row>
    <row r="62" spans="1:8" x14ac:dyDescent="0.2">
      <c r="A62" s="707" t="s">
        <v>205</v>
      </c>
      <c r="B62" s="708"/>
      <c r="C62" s="708"/>
      <c r="D62" s="708"/>
      <c r="E62" s="709"/>
      <c r="F62" s="47"/>
      <c r="G62" s="47"/>
      <c r="H62" s="47"/>
    </row>
    <row r="63" spans="1:8" ht="26.25" customHeight="1" x14ac:dyDescent="0.2">
      <c r="A63" s="117"/>
      <c r="B63" s="72"/>
      <c r="C63" s="531" t="s">
        <v>359</v>
      </c>
      <c r="D63" s="531"/>
      <c r="E63" s="531"/>
    </row>
    <row r="64" spans="1:8" x14ac:dyDescent="0.2">
      <c r="A64" s="368" t="s">
        <v>204</v>
      </c>
      <c r="B64" s="369"/>
      <c r="C64" s="447">
        <v>2016</v>
      </c>
      <c r="D64" s="447">
        <v>2017</v>
      </c>
      <c r="E64" s="447">
        <v>2018</v>
      </c>
    </row>
    <row r="65" spans="1:11" x14ac:dyDescent="0.2">
      <c r="A65" s="705" t="s">
        <v>200</v>
      </c>
      <c r="B65" s="443" t="s">
        <v>11</v>
      </c>
      <c r="C65" s="144">
        <v>0.58025570107649338</v>
      </c>
      <c r="D65" s="144">
        <v>0.61031989341198101</v>
      </c>
      <c r="E65" s="144">
        <v>0.61657016940163278</v>
      </c>
    </row>
    <row r="66" spans="1:11" x14ac:dyDescent="0.2">
      <c r="A66" s="706"/>
      <c r="B66" s="443" t="s">
        <v>67</v>
      </c>
      <c r="C66" s="144">
        <v>0.65198900811305938</v>
      </c>
      <c r="D66" s="144">
        <v>0.67783276233980505</v>
      </c>
      <c r="E66" s="144">
        <v>0.70455941993363647</v>
      </c>
      <c r="H66" s="361"/>
      <c r="I66" s="361"/>
      <c r="J66" s="361"/>
      <c r="K66" s="361"/>
    </row>
    <row r="67" spans="1:11" x14ac:dyDescent="0.2">
      <c r="A67" s="705" t="s">
        <v>201</v>
      </c>
      <c r="B67" s="443" t="s">
        <v>11</v>
      </c>
      <c r="C67" s="144">
        <v>0.63255511266574471</v>
      </c>
      <c r="D67" s="144">
        <v>0.65267052142755499</v>
      </c>
      <c r="E67" s="144">
        <v>0.65129024314785233</v>
      </c>
      <c r="H67" s="361"/>
      <c r="I67" s="361"/>
      <c r="J67" s="361"/>
      <c r="K67" s="361"/>
    </row>
    <row r="68" spans="1:11" x14ac:dyDescent="0.2">
      <c r="A68" s="706"/>
      <c r="B68" s="443" t="s">
        <v>67</v>
      </c>
      <c r="C68" s="144">
        <v>0.68830149175608479</v>
      </c>
      <c r="D68" s="144">
        <v>0.70822230681385601</v>
      </c>
      <c r="E68" s="144">
        <v>0.73116627749784935</v>
      </c>
    </row>
    <row r="69" spans="1:11" x14ac:dyDescent="0.2">
      <c r="A69" s="705" t="s">
        <v>202</v>
      </c>
      <c r="B69" s="443" t="s">
        <v>11</v>
      </c>
      <c r="C69" s="144">
        <v>0.77828845684535919</v>
      </c>
      <c r="D69" s="144">
        <v>0.85554995019855895</v>
      </c>
      <c r="E69" s="144">
        <v>0.88040232098547178</v>
      </c>
    </row>
    <row r="70" spans="1:11" x14ac:dyDescent="0.2">
      <c r="A70" s="706"/>
      <c r="B70" s="443" t="s">
        <v>67</v>
      </c>
      <c r="C70" s="144">
        <v>0.82314839047369803</v>
      </c>
      <c r="D70" s="144">
        <v>0.88770460601446499</v>
      </c>
      <c r="E70" s="144">
        <v>0.91981074105935845</v>
      </c>
    </row>
    <row r="71" spans="1:11" x14ac:dyDescent="0.2">
      <c r="A71" s="705" t="s">
        <v>203</v>
      </c>
      <c r="B71" s="443" t="s">
        <v>11</v>
      </c>
      <c r="C71" s="144">
        <v>0.75913799181105779</v>
      </c>
      <c r="D71" s="144">
        <v>0.78695978371945596</v>
      </c>
      <c r="E71" s="144">
        <v>0.78861100763349135</v>
      </c>
    </row>
    <row r="72" spans="1:11" x14ac:dyDescent="0.2">
      <c r="A72" s="706"/>
      <c r="B72" s="443" t="s">
        <v>67</v>
      </c>
      <c r="C72" s="144">
        <v>0.8279246270609788</v>
      </c>
      <c r="D72" s="144">
        <v>0.84107346783403103</v>
      </c>
      <c r="E72" s="144">
        <v>0.85019048789480156</v>
      </c>
    </row>
    <row r="73" spans="1:11" x14ac:dyDescent="0.2">
      <c r="A73" s="8" t="s">
        <v>199</v>
      </c>
    </row>
    <row r="74" spans="1:11" x14ac:dyDescent="0.2">
      <c r="A74" s="8" t="s">
        <v>244</v>
      </c>
      <c r="H74" s="10" t="s">
        <v>31</v>
      </c>
    </row>
  </sheetData>
  <mergeCells count="11">
    <mergeCell ref="A1:H1"/>
    <mergeCell ref="A2:H2"/>
    <mergeCell ref="A3:H3"/>
    <mergeCell ref="A4:H8"/>
    <mergeCell ref="A71:A72"/>
    <mergeCell ref="A62:E62"/>
    <mergeCell ref="C63:E63"/>
    <mergeCell ref="A65:A66"/>
    <mergeCell ref="A67:A68"/>
    <mergeCell ref="A69:A70"/>
    <mergeCell ref="A55:D55"/>
  </mergeCells>
  <hyperlinks>
    <hyperlink ref="H74" location="Contents!A1" display="Back to Contents"/>
  </hyperlinks>
  <pageMargins left="0.25" right="0.25" top="0.75" bottom="0.75" header="0.3" footer="0.3"/>
  <pageSetup scale="73"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zoomScaleSheetLayoutView="100" workbookViewId="0">
      <selection activeCell="M11" sqref="M11"/>
    </sheetView>
  </sheetViews>
  <sheetFormatPr defaultColWidth="9.140625" defaultRowHeight="12.75" x14ac:dyDescent="0.2"/>
  <cols>
    <col min="1" max="15" width="10.5703125" style="8" customWidth="1"/>
    <col min="16" max="16384" width="9.140625" style="8"/>
  </cols>
  <sheetData>
    <row r="1" spans="1:15" ht="15" customHeight="1" x14ac:dyDescent="0.2">
      <c r="A1" s="501" t="s">
        <v>67</v>
      </c>
      <c r="B1" s="502"/>
      <c r="C1" s="502"/>
      <c r="D1" s="502"/>
      <c r="E1" s="502"/>
      <c r="F1" s="502"/>
      <c r="G1" s="502"/>
      <c r="H1" s="502"/>
      <c r="I1" s="502"/>
      <c r="J1" s="502"/>
      <c r="K1" s="502"/>
      <c r="L1" s="502"/>
      <c r="M1" s="503"/>
    </row>
    <row r="2" spans="1:15" ht="15" customHeight="1" x14ac:dyDescent="0.2">
      <c r="A2" s="671"/>
      <c r="B2" s="672"/>
      <c r="C2" s="672"/>
      <c r="D2" s="672"/>
      <c r="E2" s="672"/>
      <c r="F2" s="672"/>
      <c r="G2" s="672"/>
      <c r="H2" s="672"/>
      <c r="I2" s="672"/>
      <c r="J2" s="672"/>
      <c r="K2" s="672"/>
      <c r="L2" s="672"/>
      <c r="M2" s="673"/>
      <c r="N2" s="71"/>
      <c r="O2" s="71"/>
    </row>
    <row r="3" spans="1:15" s="108" customFormat="1" ht="15" customHeight="1" x14ac:dyDescent="0.2">
      <c r="A3" s="501" t="s">
        <v>364</v>
      </c>
      <c r="B3" s="502"/>
      <c r="C3" s="502"/>
      <c r="D3" s="502"/>
      <c r="E3" s="502"/>
      <c r="F3" s="502"/>
      <c r="G3" s="502"/>
      <c r="H3" s="502"/>
      <c r="I3" s="502"/>
      <c r="J3" s="502"/>
      <c r="K3" s="502"/>
      <c r="L3" s="502"/>
      <c r="M3" s="503"/>
      <c r="N3" s="71"/>
    </row>
    <row r="4" spans="1:15" s="108" customFormat="1" ht="15" customHeight="1" x14ac:dyDescent="0.2">
      <c r="A4" s="536" t="s">
        <v>394</v>
      </c>
      <c r="B4" s="537"/>
      <c r="C4" s="537"/>
      <c r="D4" s="537"/>
      <c r="E4" s="537"/>
      <c r="F4" s="537"/>
      <c r="G4" s="537"/>
      <c r="H4" s="537"/>
      <c r="I4" s="537"/>
      <c r="J4" s="537"/>
      <c r="K4" s="537"/>
      <c r="L4" s="537"/>
      <c r="M4" s="538"/>
      <c r="N4" s="71"/>
    </row>
    <row r="5" spans="1:15" s="108" customFormat="1" ht="15" customHeight="1" x14ac:dyDescent="0.2">
      <c r="A5" s="539"/>
      <c r="B5" s="540"/>
      <c r="C5" s="540"/>
      <c r="D5" s="540"/>
      <c r="E5" s="540"/>
      <c r="F5" s="540"/>
      <c r="G5" s="540"/>
      <c r="H5" s="540"/>
      <c r="I5" s="540"/>
      <c r="J5" s="540"/>
      <c r="K5" s="540"/>
      <c r="L5" s="540"/>
      <c r="M5" s="541"/>
      <c r="N5" s="71"/>
    </row>
    <row r="6" spans="1:15" s="108" customFormat="1" ht="15" customHeight="1" x14ac:dyDescent="0.2">
      <c r="A6" s="539"/>
      <c r="B6" s="540"/>
      <c r="C6" s="540"/>
      <c r="D6" s="540"/>
      <c r="E6" s="540"/>
      <c r="F6" s="540"/>
      <c r="G6" s="540"/>
      <c r="H6" s="540"/>
      <c r="I6" s="540"/>
      <c r="J6" s="540"/>
      <c r="K6" s="540"/>
      <c r="L6" s="540"/>
      <c r="M6" s="541"/>
      <c r="N6" s="71"/>
    </row>
    <row r="7" spans="1:15" s="108" customFormat="1" ht="15" customHeight="1" x14ac:dyDescent="0.2">
      <c r="A7" s="539"/>
      <c r="B7" s="540"/>
      <c r="C7" s="540"/>
      <c r="D7" s="540"/>
      <c r="E7" s="540"/>
      <c r="F7" s="540"/>
      <c r="G7" s="540"/>
      <c r="H7" s="540"/>
      <c r="I7" s="540"/>
      <c r="J7" s="540"/>
      <c r="K7" s="540"/>
      <c r="L7" s="540"/>
      <c r="M7" s="541"/>
      <c r="N7" s="71"/>
    </row>
    <row r="8" spans="1:15" s="108" customFormat="1" ht="15" customHeight="1" x14ac:dyDescent="0.2">
      <c r="A8" s="542"/>
      <c r="B8" s="543"/>
      <c r="C8" s="543"/>
      <c r="D8" s="543"/>
      <c r="E8" s="543"/>
      <c r="F8" s="543"/>
      <c r="G8" s="543"/>
      <c r="H8" s="543"/>
      <c r="I8" s="543"/>
      <c r="J8" s="543"/>
      <c r="K8" s="543"/>
      <c r="L8" s="543"/>
      <c r="M8" s="544"/>
      <c r="N8" s="71"/>
    </row>
    <row r="9" spans="1:15" ht="15" customHeight="1" thickBot="1" x14ac:dyDescent="0.25">
      <c r="I9" s="42"/>
    </row>
    <row r="10" spans="1:15" ht="15" customHeight="1" thickBot="1" x14ac:dyDescent="0.25">
      <c r="C10" s="714" t="s">
        <v>208</v>
      </c>
      <c r="D10" s="714"/>
      <c r="E10" s="714"/>
      <c r="F10" s="714"/>
      <c r="G10" s="714"/>
      <c r="H10" s="714" t="s">
        <v>37</v>
      </c>
      <c r="I10" s="714"/>
      <c r="J10" s="714"/>
      <c r="K10" s="714"/>
    </row>
    <row r="11" spans="1:15" ht="25.5" customHeight="1" x14ac:dyDescent="0.2">
      <c r="A11" s="460" t="s">
        <v>6</v>
      </c>
      <c r="B11" s="290" t="s">
        <v>245</v>
      </c>
      <c r="C11" s="292" t="s">
        <v>15</v>
      </c>
      <c r="D11" s="288" t="s">
        <v>3</v>
      </c>
      <c r="E11" s="289" t="s">
        <v>5</v>
      </c>
      <c r="F11" s="490" t="s">
        <v>4</v>
      </c>
      <c r="G11" s="288" t="s">
        <v>16</v>
      </c>
      <c r="H11" s="295" t="s">
        <v>3</v>
      </c>
      <c r="I11" s="296" t="s">
        <v>5</v>
      </c>
      <c r="J11" s="491" t="s">
        <v>4</v>
      </c>
      <c r="K11" s="297" t="s">
        <v>16</v>
      </c>
    </row>
    <row r="12" spans="1:15" x14ac:dyDescent="0.2">
      <c r="A12" s="712">
        <v>2000</v>
      </c>
      <c r="B12" s="195" t="s">
        <v>17</v>
      </c>
      <c r="C12" s="492">
        <f>SUM(D12:G12)</f>
        <v>36971</v>
      </c>
      <c r="D12" s="76">
        <v>27972</v>
      </c>
      <c r="E12" s="76">
        <v>3985</v>
      </c>
      <c r="F12" s="76">
        <v>2686</v>
      </c>
      <c r="G12" s="493">
        <v>2328</v>
      </c>
      <c r="H12" s="298">
        <f>D12/C12</f>
        <v>0.75659300532850071</v>
      </c>
      <c r="I12" s="293">
        <f>E12/C12</f>
        <v>0.10778718455005275</v>
      </c>
      <c r="J12" s="293">
        <f>F12/C12</f>
        <v>7.2651537691704307E-2</v>
      </c>
      <c r="K12" s="273">
        <f>G12/C12</f>
        <v>6.2968272429742234E-2</v>
      </c>
      <c r="L12" s="362"/>
    </row>
    <row r="13" spans="1:15" ht="15" customHeight="1" x14ac:dyDescent="0.2">
      <c r="A13" s="713"/>
      <c r="B13" s="196" t="s">
        <v>18</v>
      </c>
      <c r="C13" s="492">
        <f>SUM(D13:G13)</f>
        <v>51338</v>
      </c>
      <c r="D13" s="494">
        <v>33607</v>
      </c>
      <c r="E13" s="494">
        <v>8594</v>
      </c>
      <c r="F13" s="494">
        <v>6615</v>
      </c>
      <c r="G13" s="495">
        <v>2522</v>
      </c>
      <c r="H13" s="299">
        <f t="shared" ref="H13:H14" si="0">D13/C13</f>
        <v>0.65462230706299429</v>
      </c>
      <c r="I13" s="294">
        <f t="shared" ref="I13:I14" si="1">E13/C13</f>
        <v>0.16740036620047527</v>
      </c>
      <c r="J13" s="294">
        <f t="shared" ref="J13:J14" si="2">F13/C13</f>
        <v>0.12885192255249522</v>
      </c>
      <c r="K13" s="275">
        <f t="shared" ref="K13:K14" si="3">G13/C13</f>
        <v>4.9125404184035215E-2</v>
      </c>
      <c r="L13" s="362"/>
    </row>
    <row r="14" spans="1:15" x14ac:dyDescent="0.2">
      <c r="A14" s="711">
        <v>2018</v>
      </c>
      <c r="B14" s="291" t="s">
        <v>17</v>
      </c>
      <c r="C14" s="496">
        <f>SUM(D14:G14)</f>
        <v>62801</v>
      </c>
      <c r="D14" s="76">
        <v>34055</v>
      </c>
      <c r="E14" s="76">
        <v>15315</v>
      </c>
      <c r="F14" s="76">
        <v>6179</v>
      </c>
      <c r="G14" s="493">
        <v>7252</v>
      </c>
      <c r="H14" s="298">
        <f t="shared" si="0"/>
        <v>0.54226843521599977</v>
      </c>
      <c r="I14" s="293">
        <f t="shared" si="1"/>
        <v>0.24386554354230028</v>
      </c>
      <c r="J14" s="293">
        <f t="shared" si="2"/>
        <v>9.8390153023041035E-2</v>
      </c>
      <c r="K14" s="273">
        <f t="shared" si="3"/>
        <v>0.11547586821865893</v>
      </c>
      <c r="L14" s="362"/>
    </row>
    <row r="15" spans="1:15" ht="13.5" thickBot="1" x14ac:dyDescent="0.25">
      <c r="A15" s="711"/>
      <c r="B15" s="196" t="s">
        <v>18</v>
      </c>
      <c r="C15" s="497">
        <f>SUM(D15:G15)</f>
        <v>68854</v>
      </c>
      <c r="D15" s="498">
        <v>32574</v>
      </c>
      <c r="E15" s="498">
        <v>21913</v>
      </c>
      <c r="F15" s="498">
        <v>8950</v>
      </c>
      <c r="G15" s="499">
        <v>5417</v>
      </c>
      <c r="H15" s="299">
        <f>D15/C15</f>
        <v>0.47308798326894591</v>
      </c>
      <c r="I15" s="294">
        <f t="shared" ref="I15" si="4">E15/C15</f>
        <v>0.31825311528741973</v>
      </c>
      <c r="J15" s="294">
        <f t="shared" ref="J15" si="5">F15/C15</f>
        <v>0.12998518604583612</v>
      </c>
      <c r="K15" s="275">
        <f t="shared" ref="K15" si="6">G15/C15</f>
        <v>7.8673715397798244E-2</v>
      </c>
      <c r="L15" s="362"/>
    </row>
    <row r="16" spans="1:15" x14ac:dyDescent="0.2">
      <c r="H16" s="72"/>
    </row>
    <row r="19" ht="12.75" customHeight="1" x14ac:dyDescent="0.2"/>
    <row r="35" spans="1:12" x14ac:dyDescent="0.2">
      <c r="A35" s="8" t="s">
        <v>193</v>
      </c>
      <c r="L35" s="10" t="s">
        <v>31</v>
      </c>
    </row>
  </sheetData>
  <mergeCells count="8">
    <mergeCell ref="A14:A15"/>
    <mergeCell ref="A12:A13"/>
    <mergeCell ref="C10:G10"/>
    <mergeCell ref="A1:M1"/>
    <mergeCell ref="A2:M2"/>
    <mergeCell ref="A3:M3"/>
    <mergeCell ref="A4:M8"/>
    <mergeCell ref="H10:K10"/>
  </mergeCells>
  <hyperlinks>
    <hyperlink ref="L35" location="Contents!A1" display="Back to Contents"/>
  </hyperlinks>
  <pageMargins left="0.25" right="0.25" top="0.75" bottom="0.75" header="0.3" footer="0.3"/>
  <pageSetup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9"/>
  <sheetViews>
    <sheetView zoomScaleNormal="100" zoomScaleSheetLayoutView="100" workbookViewId="0">
      <selection activeCell="N26" sqref="N26"/>
    </sheetView>
  </sheetViews>
  <sheetFormatPr defaultColWidth="9.140625" defaultRowHeight="15" x14ac:dyDescent="0.25"/>
  <cols>
    <col min="1" max="9" width="11.7109375" style="8" customWidth="1"/>
    <col min="10" max="13" width="9.140625" style="8"/>
    <col min="14" max="14" width="10.85546875" style="176" customWidth="1"/>
    <col min="15" max="16384" width="9.140625" style="176"/>
  </cols>
  <sheetData>
    <row r="1" spans="1:17" ht="15" customHeight="1" x14ac:dyDescent="0.25">
      <c r="A1" s="501" t="s">
        <v>67</v>
      </c>
      <c r="B1" s="502"/>
      <c r="C1" s="502"/>
      <c r="D1" s="502"/>
      <c r="E1" s="502"/>
      <c r="F1" s="502"/>
      <c r="G1" s="502"/>
      <c r="H1" s="502"/>
      <c r="I1" s="503"/>
      <c r="K1" s="108"/>
    </row>
    <row r="2" spans="1:17" ht="15" customHeight="1" x14ac:dyDescent="0.25">
      <c r="A2" s="587"/>
      <c r="B2" s="588"/>
      <c r="C2" s="588"/>
      <c r="D2" s="588"/>
      <c r="E2" s="588"/>
      <c r="F2" s="588"/>
      <c r="G2" s="588"/>
      <c r="H2" s="588"/>
      <c r="I2" s="589"/>
      <c r="J2" s="199"/>
      <c r="K2" s="199"/>
    </row>
    <row r="3" spans="1:17" s="7" customFormat="1" ht="15" customHeight="1" x14ac:dyDescent="0.25">
      <c r="A3" s="501" t="s">
        <v>257</v>
      </c>
      <c r="B3" s="502"/>
      <c r="C3" s="502"/>
      <c r="D3" s="502"/>
      <c r="E3" s="502"/>
      <c r="F3" s="502"/>
      <c r="G3" s="502"/>
      <c r="H3" s="502"/>
      <c r="I3" s="503"/>
      <c r="J3" s="354"/>
      <c r="K3" s="71"/>
      <c r="L3" s="71"/>
      <c r="M3" s="71"/>
      <c r="N3" s="5"/>
    </row>
    <row r="4" spans="1:17" s="7" customFormat="1" ht="15" customHeight="1" x14ac:dyDescent="0.25">
      <c r="A4" s="536" t="s">
        <v>357</v>
      </c>
      <c r="B4" s="537"/>
      <c r="C4" s="537"/>
      <c r="D4" s="537"/>
      <c r="E4" s="537"/>
      <c r="F4" s="537"/>
      <c r="G4" s="537"/>
      <c r="H4" s="537"/>
      <c r="I4" s="538"/>
      <c r="J4" s="197"/>
      <c r="K4" s="71"/>
      <c r="L4" s="108"/>
      <c r="M4" s="108"/>
    </row>
    <row r="5" spans="1:17" s="7" customFormat="1" ht="15" customHeight="1" x14ac:dyDescent="0.25">
      <c r="A5" s="539"/>
      <c r="B5" s="540"/>
      <c r="C5" s="540"/>
      <c r="D5" s="540"/>
      <c r="E5" s="540"/>
      <c r="F5" s="540"/>
      <c r="G5" s="540"/>
      <c r="H5" s="540"/>
      <c r="I5" s="541"/>
      <c r="J5" s="197"/>
      <c r="K5" s="71"/>
      <c r="L5" s="108"/>
      <c r="M5" s="108"/>
    </row>
    <row r="6" spans="1:17" s="7" customFormat="1" ht="15" customHeight="1" x14ac:dyDescent="0.25">
      <c r="A6" s="539"/>
      <c r="B6" s="540"/>
      <c r="C6" s="540"/>
      <c r="D6" s="540"/>
      <c r="E6" s="540"/>
      <c r="F6" s="540"/>
      <c r="G6" s="540"/>
      <c r="H6" s="540"/>
      <c r="I6" s="541"/>
      <c r="J6" s="197"/>
      <c r="K6" s="71"/>
      <c r="L6" s="108"/>
      <c r="M6" s="108"/>
    </row>
    <row r="7" spans="1:17" s="7" customFormat="1" ht="15" customHeight="1" x14ac:dyDescent="0.25">
      <c r="A7" s="539"/>
      <c r="B7" s="540"/>
      <c r="C7" s="540"/>
      <c r="D7" s="540"/>
      <c r="E7" s="540"/>
      <c r="F7" s="540"/>
      <c r="G7" s="540"/>
      <c r="H7" s="540"/>
      <c r="I7" s="541"/>
      <c r="J7" s="197"/>
      <c r="K7" s="71"/>
      <c r="L7" s="8"/>
      <c r="M7" s="8"/>
      <c r="N7" s="176"/>
      <c r="O7" s="176"/>
      <c r="P7" s="176"/>
    </row>
    <row r="8" spans="1:17" s="7" customFormat="1" ht="15" customHeight="1" x14ac:dyDescent="0.25">
      <c r="A8" s="542"/>
      <c r="B8" s="543"/>
      <c r="C8" s="543"/>
      <c r="D8" s="543"/>
      <c r="E8" s="543"/>
      <c r="F8" s="543"/>
      <c r="G8" s="543"/>
      <c r="H8" s="543"/>
      <c r="I8" s="544"/>
      <c r="J8" s="197"/>
      <c r="K8" s="71"/>
      <c r="L8" s="8"/>
      <c r="M8" s="8"/>
      <c r="N8" s="176"/>
      <c r="O8" s="176"/>
      <c r="P8" s="176"/>
    </row>
    <row r="9" spans="1:17" s="108" customFormat="1" ht="15" customHeight="1" thickBot="1" x14ac:dyDescent="0.25"/>
    <row r="10" spans="1:17" s="8" customFormat="1" ht="26.25" customHeight="1" x14ac:dyDescent="0.2">
      <c r="A10" s="726" t="s">
        <v>6</v>
      </c>
      <c r="B10" s="727" t="s">
        <v>245</v>
      </c>
      <c r="C10" s="728" t="s">
        <v>15</v>
      </c>
      <c r="D10" s="724" t="s">
        <v>15</v>
      </c>
      <c r="E10" s="725"/>
      <c r="F10" s="724" t="s">
        <v>3</v>
      </c>
      <c r="G10" s="725"/>
      <c r="H10" s="724" t="s">
        <v>5</v>
      </c>
      <c r="I10" s="725"/>
      <c r="J10" s="724" t="s">
        <v>4</v>
      </c>
      <c r="K10" s="725"/>
      <c r="L10" s="724" t="s">
        <v>16</v>
      </c>
      <c r="M10" s="725"/>
    </row>
    <row r="11" spans="1:17" s="8" customFormat="1" ht="12.75" x14ac:dyDescent="0.2">
      <c r="A11" s="726"/>
      <c r="B11" s="727"/>
      <c r="C11" s="729"/>
      <c r="D11" s="68" t="s">
        <v>2</v>
      </c>
      <c r="E11" s="69" t="s">
        <v>1</v>
      </c>
      <c r="F11" s="68" t="s">
        <v>2</v>
      </c>
      <c r="G11" s="69" t="s">
        <v>1</v>
      </c>
      <c r="H11" s="68" t="s">
        <v>2</v>
      </c>
      <c r="I11" s="69" t="s">
        <v>1</v>
      </c>
      <c r="J11" s="68" t="s">
        <v>2</v>
      </c>
      <c r="K11" s="69" t="s">
        <v>1</v>
      </c>
      <c r="L11" s="68" t="s">
        <v>2</v>
      </c>
      <c r="M11" s="69" t="s">
        <v>1</v>
      </c>
    </row>
    <row r="12" spans="1:17" s="8" customFormat="1" ht="12.75" x14ac:dyDescent="0.2">
      <c r="A12" s="723">
        <v>2016</v>
      </c>
      <c r="B12" s="195" t="s">
        <v>17</v>
      </c>
      <c r="C12" s="180">
        <v>155882</v>
      </c>
      <c r="D12" s="180">
        <v>80812</v>
      </c>
      <c r="E12" s="181">
        <v>75070</v>
      </c>
      <c r="F12" s="182">
        <v>40699</v>
      </c>
      <c r="G12" s="183">
        <v>37940</v>
      </c>
      <c r="H12" s="182">
        <v>20682</v>
      </c>
      <c r="I12" s="183">
        <v>16699</v>
      </c>
      <c r="J12" s="182">
        <v>5714</v>
      </c>
      <c r="K12" s="183">
        <v>3954</v>
      </c>
      <c r="L12" s="180">
        <v>13717</v>
      </c>
      <c r="M12" s="181">
        <v>16477</v>
      </c>
    </row>
    <row r="13" spans="1:17" s="8" customFormat="1" ht="12.75" x14ac:dyDescent="0.2">
      <c r="A13" s="723"/>
      <c r="B13" s="196" t="s">
        <v>18</v>
      </c>
      <c r="C13" s="179">
        <v>89839</v>
      </c>
      <c r="D13" s="179">
        <v>48941</v>
      </c>
      <c r="E13" s="184">
        <v>40898</v>
      </c>
      <c r="F13" s="185">
        <v>24000</v>
      </c>
      <c r="G13" s="186">
        <v>21129</v>
      </c>
      <c r="H13" s="185">
        <v>14931</v>
      </c>
      <c r="I13" s="186">
        <v>11575</v>
      </c>
      <c r="J13" s="185">
        <v>6198</v>
      </c>
      <c r="K13" s="186">
        <v>4537</v>
      </c>
      <c r="L13" s="187">
        <v>3812</v>
      </c>
      <c r="M13" s="188">
        <v>3657</v>
      </c>
    </row>
    <row r="14" spans="1:17" s="8" customFormat="1" ht="12.75" x14ac:dyDescent="0.2">
      <c r="A14" s="711">
        <v>2017</v>
      </c>
      <c r="B14" s="195" t="s">
        <v>17</v>
      </c>
      <c r="C14" s="180">
        <v>158348</v>
      </c>
      <c r="D14" s="180">
        <v>82042</v>
      </c>
      <c r="E14" s="181">
        <v>76306</v>
      </c>
      <c r="F14" s="182">
        <v>40589</v>
      </c>
      <c r="G14" s="183">
        <v>37823</v>
      </c>
      <c r="H14" s="182">
        <v>21639</v>
      </c>
      <c r="I14" s="183">
        <v>17492</v>
      </c>
      <c r="J14" s="182">
        <v>5786</v>
      </c>
      <c r="K14" s="183">
        <v>3991</v>
      </c>
      <c r="L14" s="180">
        <v>6361</v>
      </c>
      <c r="M14" s="181">
        <v>8867</v>
      </c>
      <c r="P14" s="393"/>
      <c r="Q14" s="393"/>
    </row>
    <row r="15" spans="1:17" s="8" customFormat="1" ht="13.5" thickBot="1" x14ac:dyDescent="0.25">
      <c r="A15" s="711"/>
      <c r="B15" s="196" t="s">
        <v>18</v>
      </c>
      <c r="C15" s="189">
        <v>88145</v>
      </c>
      <c r="D15" s="189">
        <v>48202</v>
      </c>
      <c r="E15" s="190">
        <v>39943</v>
      </c>
      <c r="F15" s="191">
        <v>23104</v>
      </c>
      <c r="G15" s="192">
        <v>20394</v>
      </c>
      <c r="H15" s="191">
        <v>15178</v>
      </c>
      <c r="I15" s="192">
        <v>11620</v>
      </c>
      <c r="J15" s="191">
        <v>6163</v>
      </c>
      <c r="K15" s="192">
        <v>4325</v>
      </c>
      <c r="L15" s="193">
        <v>1963</v>
      </c>
      <c r="M15" s="194">
        <v>1968</v>
      </c>
      <c r="P15" s="394"/>
      <c r="Q15" s="394"/>
    </row>
    <row r="16" spans="1:17" s="8" customFormat="1" ht="12.75" x14ac:dyDescent="0.2">
      <c r="A16" s="712">
        <v>2018</v>
      </c>
      <c r="B16" s="195" t="s">
        <v>17</v>
      </c>
      <c r="C16" s="180">
        <v>159501</v>
      </c>
      <c r="D16" s="180">
        <v>82730</v>
      </c>
      <c r="E16" s="181">
        <v>76771</v>
      </c>
      <c r="F16" s="182">
        <v>39785</v>
      </c>
      <c r="G16" s="183">
        <v>37247</v>
      </c>
      <c r="H16" s="182">
        <v>22609</v>
      </c>
      <c r="I16" s="183">
        <v>17933</v>
      </c>
      <c r="J16" s="182">
        <v>5825</v>
      </c>
      <c r="K16" s="183">
        <v>3996</v>
      </c>
      <c r="L16" s="180">
        <v>6431</v>
      </c>
      <c r="M16" s="181">
        <v>8973</v>
      </c>
    </row>
    <row r="17" spans="1:13" s="8" customFormat="1" ht="12.75" x14ac:dyDescent="0.2">
      <c r="A17" s="713"/>
      <c r="B17" s="196" t="s">
        <v>18</v>
      </c>
      <c r="C17" s="179">
        <v>89931</v>
      </c>
      <c r="D17" s="179">
        <v>49721</v>
      </c>
      <c r="E17" s="184">
        <v>40210</v>
      </c>
      <c r="F17" s="185">
        <v>23064</v>
      </c>
      <c r="G17" s="186">
        <v>20203</v>
      </c>
      <c r="H17" s="185">
        <v>16282</v>
      </c>
      <c r="I17" s="186">
        <v>11863</v>
      </c>
      <c r="J17" s="185">
        <v>6441</v>
      </c>
      <c r="K17" s="186">
        <v>4600</v>
      </c>
      <c r="L17" s="187">
        <v>1976</v>
      </c>
      <c r="M17" s="188">
        <v>1948</v>
      </c>
    </row>
    <row r="18" spans="1:13" s="8" customFormat="1" ht="12.75" x14ac:dyDescent="0.2">
      <c r="F18" s="352"/>
      <c r="G18" s="352"/>
    </row>
    <row r="21" spans="1:13" x14ac:dyDescent="0.25">
      <c r="H21" s="156"/>
      <c r="I21" s="156"/>
    </row>
    <row r="22" spans="1:13" x14ac:dyDescent="0.25">
      <c r="H22" s="156"/>
      <c r="I22" s="156"/>
    </row>
    <row r="27" spans="1:13" ht="15" customHeight="1" x14ac:dyDescent="0.25"/>
    <row r="34" spans="1:12" ht="15" customHeight="1" x14ac:dyDescent="0.25"/>
    <row r="35" spans="1:12" x14ac:dyDescent="0.25">
      <c r="A35" s="721" t="s">
        <v>67</v>
      </c>
      <c r="B35" s="722"/>
      <c r="C35" s="459" t="s">
        <v>2</v>
      </c>
      <c r="D35" s="459" t="s">
        <v>1</v>
      </c>
    </row>
    <row r="36" spans="1:12" x14ac:dyDescent="0.25">
      <c r="A36" s="717" t="s">
        <v>3</v>
      </c>
      <c r="B36" s="300" t="s">
        <v>60</v>
      </c>
      <c r="C36" s="349">
        <f>$F16/(F16+G16)</f>
        <v>0.51647367327863747</v>
      </c>
      <c r="D36" s="349">
        <f>$G16/(F16+G16)</f>
        <v>0.48352632672136253</v>
      </c>
      <c r="E36" s="203"/>
    </row>
    <row r="37" spans="1:12" x14ac:dyDescent="0.25">
      <c r="A37" s="718"/>
      <c r="B37" s="301" t="s">
        <v>61</v>
      </c>
      <c r="C37" s="349">
        <f>$F17/(F17+G17)</f>
        <v>0.53306214898190307</v>
      </c>
      <c r="D37" s="349">
        <f>$G17/(F17+G17)</f>
        <v>0.46693785101809693</v>
      </c>
      <c r="E37" s="203"/>
    </row>
    <row r="38" spans="1:12" x14ac:dyDescent="0.25">
      <c r="A38" s="715" t="s">
        <v>5</v>
      </c>
      <c r="B38" s="300" t="s">
        <v>60</v>
      </c>
      <c r="C38" s="350">
        <f>$H16/(H16+I16)</f>
        <v>0.55766859059740514</v>
      </c>
      <c r="D38" s="349">
        <f>$I16/(H16+I16)</f>
        <v>0.44233140940259486</v>
      </c>
      <c r="E38" s="203"/>
    </row>
    <row r="39" spans="1:12" x14ac:dyDescent="0.25">
      <c r="A39" s="716"/>
      <c r="B39" s="301" t="s">
        <v>61</v>
      </c>
      <c r="C39" s="350">
        <f>$H17/(H17+I17)</f>
        <v>0.57850417480902472</v>
      </c>
      <c r="D39" s="349">
        <f>$I17/(H17+I17)</f>
        <v>0.42149582519097528</v>
      </c>
      <c r="E39" s="203"/>
    </row>
    <row r="40" spans="1:12" ht="15" customHeight="1" x14ac:dyDescent="0.25">
      <c r="A40" s="717" t="s">
        <v>4</v>
      </c>
      <c r="B40" s="300" t="s">
        <v>60</v>
      </c>
      <c r="C40" s="349">
        <f>$H16/(H16+I16)</f>
        <v>0.55766859059740514</v>
      </c>
      <c r="D40" s="349">
        <f>$I16/(H16+I16)</f>
        <v>0.44233140940259486</v>
      </c>
      <c r="E40" s="203"/>
    </row>
    <row r="41" spans="1:12" x14ac:dyDescent="0.25">
      <c r="A41" s="718"/>
      <c r="B41" s="301" t="s">
        <v>61</v>
      </c>
      <c r="C41" s="349">
        <f>$H17/(H17+I17)</f>
        <v>0.57850417480902472</v>
      </c>
      <c r="D41" s="349">
        <f>$I17/(H17+I17)</f>
        <v>0.42149582519097528</v>
      </c>
      <c r="E41" s="203"/>
      <c r="I41" s="72"/>
      <c r="J41" s="72"/>
      <c r="K41" s="72"/>
    </row>
    <row r="42" spans="1:12" x14ac:dyDescent="0.25">
      <c r="A42" s="719" t="s">
        <v>149</v>
      </c>
      <c r="B42" s="300" t="s">
        <v>60</v>
      </c>
      <c r="C42" s="349">
        <f>$L16/(L16+M16)</f>
        <v>0.41748896390547907</v>
      </c>
      <c r="D42" s="349">
        <f>$M16/(L16+M16)</f>
        <v>0.58251103609452093</v>
      </c>
      <c r="E42" s="203"/>
      <c r="I42" s="72"/>
      <c r="J42" s="72"/>
      <c r="K42" s="72"/>
    </row>
    <row r="43" spans="1:12" x14ac:dyDescent="0.25">
      <c r="A43" s="720"/>
      <c r="B43" s="302" t="s">
        <v>61</v>
      </c>
      <c r="C43" s="349">
        <f>$L17/(L17+M17)</f>
        <v>0.50356778797145774</v>
      </c>
      <c r="D43" s="349">
        <f>$M17/(L17+M17)</f>
        <v>0.49643221202854232</v>
      </c>
      <c r="E43" s="203"/>
    </row>
    <row r="45" spans="1:12" x14ac:dyDescent="0.25">
      <c r="A45" s="8" t="s">
        <v>193</v>
      </c>
      <c r="L45" s="353" t="s">
        <v>31</v>
      </c>
    </row>
    <row r="49" spans="1:1" x14ac:dyDescent="0.25">
      <c r="A49" s="329"/>
    </row>
  </sheetData>
  <mergeCells count="20">
    <mergeCell ref="L10:M10"/>
    <mergeCell ref="F10:G10"/>
    <mergeCell ref="J10:K10"/>
    <mergeCell ref="H10:I10"/>
    <mergeCell ref="A10:A11"/>
    <mergeCell ref="B10:B11"/>
    <mergeCell ref="C10:C11"/>
    <mergeCell ref="D10:E10"/>
    <mergeCell ref="A38:A39"/>
    <mergeCell ref="A40:A41"/>
    <mergeCell ref="A42:A43"/>
    <mergeCell ref="A1:I1"/>
    <mergeCell ref="A2:I2"/>
    <mergeCell ref="A3:I3"/>
    <mergeCell ref="A4:I8"/>
    <mergeCell ref="A35:B35"/>
    <mergeCell ref="A36:A37"/>
    <mergeCell ref="A16:A17"/>
    <mergeCell ref="A12:A13"/>
    <mergeCell ref="A14:A15"/>
  </mergeCells>
  <hyperlinks>
    <hyperlink ref="L45" location="Contents!A1" display="Back to Contents"/>
    <hyperlink ref="N8" location="Contents!A1" display="Back to Contents"/>
  </hyperlinks>
  <pageMargins left="0.25" right="0.25"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4"/>
  <sheetViews>
    <sheetView zoomScaleNormal="100" zoomScaleSheetLayoutView="100" workbookViewId="0">
      <selection activeCell="E28" sqref="E28"/>
    </sheetView>
  </sheetViews>
  <sheetFormatPr defaultRowHeight="15" x14ac:dyDescent="0.25"/>
  <cols>
    <col min="1" max="1" width="38.28515625" style="8" customWidth="1"/>
    <col min="2" max="2" width="12.85546875" style="8" customWidth="1"/>
    <col min="3" max="3" width="14.28515625" style="8" customWidth="1"/>
    <col min="4" max="4" width="17" style="8" customWidth="1"/>
    <col min="5" max="5" width="13.28515625" style="8" customWidth="1"/>
    <col min="6" max="6" width="14.140625" style="8" customWidth="1"/>
    <col min="7" max="7" width="14.7109375" style="8" customWidth="1"/>
    <col min="8" max="8" width="14" style="8" customWidth="1"/>
    <col min="9" max="9" width="14.7109375" style="8" customWidth="1"/>
    <col min="10" max="11" width="14" customWidth="1"/>
    <col min="12" max="12" width="9.140625" customWidth="1"/>
    <col min="13" max="13" width="10.5703125" bestFit="1" customWidth="1"/>
    <col min="17" max="18" width="10.5703125" bestFit="1" customWidth="1"/>
    <col min="19" max="20" width="9.5703125" bestFit="1" customWidth="1"/>
    <col min="21" max="21" width="11.5703125" bestFit="1" customWidth="1"/>
  </cols>
  <sheetData>
    <row r="1" spans="1:22" ht="15" customHeight="1" x14ac:dyDescent="0.25">
      <c r="A1" s="730" t="s">
        <v>67</v>
      </c>
      <c r="B1" s="731"/>
      <c r="C1" s="731"/>
      <c r="D1" s="731"/>
      <c r="E1" s="731"/>
      <c r="F1" s="731"/>
      <c r="G1" s="732"/>
      <c r="I1" s="11"/>
      <c r="J1" s="4"/>
      <c r="K1" s="4"/>
      <c r="L1" s="4"/>
    </row>
    <row r="2" spans="1:22" ht="15" customHeight="1" x14ac:dyDescent="0.25">
      <c r="A2" s="587"/>
      <c r="B2" s="588"/>
      <c r="C2" s="588"/>
      <c r="D2" s="588"/>
      <c r="E2" s="588"/>
      <c r="F2" s="588"/>
      <c r="G2" s="589"/>
      <c r="H2" s="71"/>
      <c r="I2" s="71"/>
      <c r="J2" s="5"/>
      <c r="K2" s="5"/>
      <c r="L2" s="5"/>
    </row>
    <row r="3" spans="1:22" s="7" customFormat="1" ht="15" customHeight="1" x14ac:dyDescent="0.25">
      <c r="A3" s="730" t="s">
        <v>343</v>
      </c>
      <c r="B3" s="731"/>
      <c r="C3" s="731"/>
      <c r="D3" s="731"/>
      <c r="E3" s="731"/>
      <c r="F3" s="731"/>
      <c r="G3" s="732"/>
      <c r="H3" s="198"/>
      <c r="I3" s="71"/>
      <c r="J3" s="5"/>
      <c r="K3" s="5"/>
      <c r="L3" s="5"/>
    </row>
    <row r="4" spans="1:22" s="7" customFormat="1" ht="15" customHeight="1" x14ac:dyDescent="0.25">
      <c r="A4" s="655" t="s">
        <v>365</v>
      </c>
      <c r="B4" s="655"/>
      <c r="C4" s="655"/>
      <c r="D4" s="655"/>
      <c r="E4" s="655"/>
      <c r="F4" s="655"/>
      <c r="G4" s="655"/>
      <c r="H4" s="197"/>
      <c r="I4" s="71"/>
      <c r="J4" s="5"/>
      <c r="K4" s="5"/>
      <c r="L4" s="5"/>
    </row>
    <row r="5" spans="1:22" s="7" customFormat="1" ht="15" customHeight="1" x14ac:dyDescent="0.25">
      <c r="A5" s="655"/>
      <c r="B5" s="655"/>
      <c r="C5" s="655"/>
      <c r="D5" s="655"/>
      <c r="E5" s="655"/>
      <c r="F5" s="655"/>
      <c r="G5" s="655"/>
      <c r="H5" s="197"/>
      <c r="I5" s="71"/>
      <c r="J5" s="5"/>
      <c r="K5" s="5"/>
      <c r="L5" s="5"/>
    </row>
    <row r="6" spans="1:22" s="7" customFormat="1" ht="15" customHeight="1" x14ac:dyDescent="0.25">
      <c r="A6" s="655"/>
      <c r="B6" s="655"/>
      <c r="C6" s="655"/>
      <c r="D6" s="655"/>
      <c r="E6" s="655"/>
      <c r="F6" s="655"/>
      <c r="G6" s="655"/>
      <c r="H6" s="197"/>
      <c r="I6" s="71"/>
      <c r="J6" s="5"/>
      <c r="K6" s="5"/>
      <c r="L6" s="5"/>
    </row>
    <row r="7" spans="1:22" s="7" customFormat="1" ht="15" customHeight="1" x14ac:dyDescent="0.25">
      <c r="A7" s="655"/>
      <c r="B7" s="655"/>
      <c r="C7" s="655"/>
      <c r="D7" s="655"/>
      <c r="E7" s="655"/>
      <c r="F7" s="655"/>
      <c r="G7" s="655"/>
      <c r="H7" s="197"/>
      <c r="I7" s="71"/>
      <c r="J7" s="5"/>
      <c r="K7" s="5"/>
      <c r="L7" s="5"/>
    </row>
    <row r="8" spans="1:22" s="7" customFormat="1" ht="15" customHeight="1" x14ac:dyDescent="0.25">
      <c r="A8" s="655"/>
      <c r="B8" s="655"/>
      <c r="C8" s="655"/>
      <c r="D8" s="655"/>
      <c r="E8" s="655"/>
      <c r="F8" s="655"/>
      <c r="G8" s="655"/>
      <c r="H8" s="197"/>
      <c r="I8" s="71"/>
      <c r="J8" s="5"/>
      <c r="K8" s="5"/>
      <c r="L8" s="5"/>
    </row>
    <row r="9" spans="1:22" s="7" customFormat="1" ht="15" customHeight="1" x14ac:dyDescent="0.25">
      <c r="A9" s="199"/>
      <c r="B9" s="199"/>
      <c r="C9" s="199"/>
      <c r="D9" s="199"/>
      <c r="E9" s="199"/>
      <c r="F9" s="199"/>
      <c r="G9" s="164"/>
      <c r="H9" s="71"/>
      <c r="I9" s="71"/>
      <c r="J9" s="5"/>
      <c r="K9" s="5"/>
      <c r="L9" s="5"/>
    </row>
    <row r="10" spans="1:22" x14ac:dyDescent="0.25">
      <c r="A10" s="20" t="s">
        <v>395</v>
      </c>
    </row>
    <row r="11" spans="1:22" x14ac:dyDescent="0.25">
      <c r="A11" s="408" t="s">
        <v>65</v>
      </c>
      <c r="B11" s="409"/>
      <c r="D11" s="410" t="s">
        <v>66</v>
      </c>
      <c r="E11" s="411"/>
      <c r="F11" s="412"/>
      <c r="J11" s="440"/>
      <c r="K11" s="440"/>
      <c r="L11" s="440"/>
      <c r="M11" s="440"/>
      <c r="O11" s="19"/>
      <c r="P11" s="19"/>
      <c r="Q11" s="43"/>
      <c r="S11" s="42"/>
      <c r="T11" s="42"/>
      <c r="U11" s="42"/>
      <c r="V11" s="42"/>
    </row>
    <row r="12" spans="1:22" ht="25.5" x14ac:dyDescent="0.25">
      <c r="A12" s="32" t="s">
        <v>67</v>
      </c>
      <c r="B12" s="33"/>
      <c r="D12" s="17" t="s">
        <v>344</v>
      </c>
      <c r="E12" s="65" t="s">
        <v>19</v>
      </c>
      <c r="F12" s="56" t="s">
        <v>165</v>
      </c>
      <c r="G12" s="108"/>
      <c r="I12" s="500"/>
      <c r="J12" s="442"/>
      <c r="K12" s="442"/>
      <c r="L12" s="441"/>
      <c r="M12" s="441"/>
      <c r="O12" s="19"/>
      <c r="P12" s="19"/>
      <c r="Q12" s="43"/>
      <c r="S12" s="42"/>
      <c r="T12" s="42"/>
      <c r="U12" s="42"/>
      <c r="V12" s="42"/>
    </row>
    <row r="13" spans="1:22" x14ac:dyDescent="0.25">
      <c r="A13" s="224" t="s">
        <v>20</v>
      </c>
      <c r="B13" s="33"/>
      <c r="D13" s="117" t="s">
        <v>21</v>
      </c>
      <c r="E13" s="111">
        <v>11692</v>
      </c>
      <c r="F13" s="330">
        <v>1383</v>
      </c>
      <c r="G13" s="108"/>
      <c r="I13" s="500"/>
      <c r="J13" s="442"/>
      <c r="K13" s="442"/>
      <c r="L13" s="441"/>
      <c r="M13" s="441"/>
      <c r="O13" s="19"/>
      <c r="P13" s="19"/>
      <c r="Q13" s="43"/>
      <c r="S13" s="42"/>
      <c r="T13" s="42"/>
      <c r="U13" s="42"/>
      <c r="V13" s="42"/>
    </row>
    <row r="14" spans="1:22" x14ac:dyDescent="0.25">
      <c r="A14" s="117" t="s">
        <v>120</v>
      </c>
      <c r="B14" s="200">
        <v>31073</v>
      </c>
      <c r="D14" s="117" t="s">
        <v>24</v>
      </c>
      <c r="E14" s="111">
        <v>5694</v>
      </c>
      <c r="F14" s="330">
        <v>466</v>
      </c>
      <c r="I14" s="500"/>
      <c r="J14" s="442"/>
      <c r="K14" s="442"/>
      <c r="L14" s="441"/>
      <c r="M14" s="441"/>
      <c r="O14" s="19"/>
      <c r="P14" s="19"/>
      <c r="Q14" s="43"/>
      <c r="S14" s="42"/>
      <c r="T14" s="42"/>
      <c r="U14" s="42"/>
      <c r="V14" s="42"/>
    </row>
    <row r="15" spans="1:22" x14ac:dyDescent="0.25">
      <c r="A15" s="8" t="s">
        <v>361</v>
      </c>
      <c r="B15" s="200">
        <v>9389</v>
      </c>
      <c r="D15" s="117" t="s">
        <v>23</v>
      </c>
      <c r="E15" s="111">
        <v>4758</v>
      </c>
      <c r="F15" s="330">
        <v>1314</v>
      </c>
      <c r="I15" s="500"/>
      <c r="J15" s="442"/>
      <c r="K15" s="442"/>
      <c r="L15" s="441"/>
      <c r="M15" s="441"/>
      <c r="O15" s="19"/>
      <c r="P15" s="19"/>
      <c r="Q15" s="43"/>
      <c r="S15" s="42"/>
      <c r="T15" s="42"/>
      <c r="U15" s="42"/>
      <c r="V15" s="42"/>
    </row>
    <row r="16" spans="1:22" x14ac:dyDescent="0.25">
      <c r="A16" s="117" t="s">
        <v>129</v>
      </c>
      <c r="B16" s="200">
        <v>8255</v>
      </c>
      <c r="D16" s="117" t="s">
        <v>0</v>
      </c>
      <c r="E16" s="111">
        <v>3560</v>
      </c>
      <c r="F16" s="330">
        <v>111</v>
      </c>
      <c r="I16" s="500"/>
      <c r="J16" s="442"/>
      <c r="K16" s="442"/>
      <c r="L16" s="441"/>
      <c r="M16" s="441"/>
      <c r="O16" s="19"/>
      <c r="P16" s="19"/>
      <c r="Q16" s="43"/>
      <c r="S16" s="42"/>
      <c r="T16" s="42"/>
      <c r="U16" s="42"/>
      <c r="V16" s="42"/>
    </row>
    <row r="17" spans="1:24" x14ac:dyDescent="0.25">
      <c r="A17" s="117" t="s">
        <v>122</v>
      </c>
      <c r="B17" s="200">
        <v>7553</v>
      </c>
      <c r="D17" s="117" t="s">
        <v>263</v>
      </c>
      <c r="E17" s="111">
        <v>1702</v>
      </c>
      <c r="F17" s="330"/>
      <c r="I17" s="500"/>
      <c r="J17" s="442"/>
      <c r="K17" s="442"/>
      <c r="L17" s="441"/>
      <c r="M17" s="441"/>
      <c r="O17" s="19"/>
      <c r="P17" s="19"/>
      <c r="Q17" s="43"/>
    </row>
    <row r="18" spans="1:24" x14ac:dyDescent="0.25">
      <c r="A18" s="117" t="s">
        <v>270</v>
      </c>
      <c r="B18" s="200">
        <v>4734</v>
      </c>
      <c r="D18" s="117" t="s">
        <v>26</v>
      </c>
      <c r="E18" s="111">
        <v>1487</v>
      </c>
      <c r="F18" s="330"/>
      <c r="I18" s="500"/>
      <c r="J18" s="442"/>
      <c r="K18" s="442"/>
      <c r="L18" s="441"/>
      <c r="M18" s="441"/>
      <c r="O18" s="19"/>
      <c r="P18" s="19"/>
      <c r="Q18" s="43"/>
    </row>
    <row r="19" spans="1:24" x14ac:dyDescent="0.25">
      <c r="A19" s="117" t="s">
        <v>137</v>
      </c>
      <c r="B19" s="200">
        <v>2603</v>
      </c>
      <c r="D19" s="117" t="s">
        <v>27</v>
      </c>
      <c r="E19" s="111">
        <v>846</v>
      </c>
      <c r="F19" s="330"/>
      <c r="I19" s="500"/>
      <c r="J19" s="442"/>
      <c r="K19" s="442"/>
      <c r="L19" s="441"/>
      <c r="M19" s="441"/>
      <c r="O19" s="19"/>
      <c r="P19" s="19"/>
      <c r="Q19" s="43"/>
    </row>
    <row r="20" spans="1:24" x14ac:dyDescent="0.25">
      <c r="A20" s="117" t="s">
        <v>126</v>
      </c>
      <c r="B20" s="200">
        <v>903</v>
      </c>
      <c r="D20" s="117" t="s">
        <v>22</v>
      </c>
      <c r="E20" s="111">
        <v>850</v>
      </c>
      <c r="F20" s="330">
        <v>914</v>
      </c>
      <c r="I20" s="500"/>
      <c r="J20" s="442"/>
      <c r="K20" s="442"/>
      <c r="L20" s="441"/>
      <c r="M20" s="441"/>
    </row>
    <row r="21" spans="1:24" x14ac:dyDescent="0.25">
      <c r="A21" s="225" t="s">
        <v>166</v>
      </c>
      <c r="B21" s="201">
        <f>SUM(B14:B20)</f>
        <v>64510</v>
      </c>
      <c r="D21" s="117" t="s">
        <v>28</v>
      </c>
      <c r="E21" s="111">
        <v>380</v>
      </c>
      <c r="F21" s="330"/>
      <c r="N21" s="19"/>
      <c r="O21" s="19"/>
      <c r="P21" s="19"/>
      <c r="Q21" s="19"/>
      <c r="R21" s="19"/>
      <c r="S21" s="19"/>
      <c r="T21" s="19"/>
      <c r="U21" s="19"/>
      <c r="V21" s="19"/>
      <c r="W21" s="19"/>
      <c r="X21" s="19"/>
    </row>
    <row r="22" spans="1:24" x14ac:dyDescent="0.25">
      <c r="A22" s="55"/>
      <c r="B22" s="33"/>
      <c r="D22" s="38" t="s">
        <v>62</v>
      </c>
      <c r="E22" s="39">
        <f>SUM(E13:E21)</f>
        <v>30969</v>
      </c>
      <c r="F22" s="40">
        <f>SUM(F13:F21)</f>
        <v>4188</v>
      </c>
      <c r="G22" s="331"/>
      <c r="N22" s="19"/>
      <c r="O22" s="19"/>
      <c r="P22" s="19"/>
      <c r="Q22" s="19"/>
      <c r="R22" s="19"/>
      <c r="S22" s="19"/>
      <c r="T22" s="19"/>
      <c r="U22" s="19"/>
      <c r="V22" s="19"/>
      <c r="W22" s="19"/>
      <c r="X22" s="19"/>
    </row>
    <row r="23" spans="1:24" x14ac:dyDescent="0.25">
      <c r="A23" s="224" t="s">
        <v>25</v>
      </c>
      <c r="B23" s="33"/>
      <c r="D23" s="153"/>
      <c r="E23" s="153"/>
      <c r="F23" s="153"/>
      <c r="G23" s="153"/>
      <c r="H23" s="42"/>
    </row>
    <row r="24" spans="1:24" s="176" customFormat="1" x14ac:dyDescent="0.25">
      <c r="A24" s="117" t="s">
        <v>102</v>
      </c>
      <c r="B24" s="200">
        <v>12672</v>
      </c>
      <c r="C24" s="8"/>
      <c r="D24" s="153"/>
      <c r="E24" s="153"/>
      <c r="F24" s="153"/>
      <c r="G24" s="153"/>
      <c r="H24" s="42"/>
      <c r="I24" s="8"/>
      <c r="J24"/>
      <c r="K24"/>
      <c r="L24"/>
      <c r="M24"/>
    </row>
    <row r="25" spans="1:24" s="176" customFormat="1" x14ac:dyDescent="0.25">
      <c r="A25" s="117" t="s">
        <v>108</v>
      </c>
      <c r="B25" s="200">
        <v>10666</v>
      </c>
      <c r="C25" s="8"/>
      <c r="D25" s="153"/>
      <c r="E25" s="153"/>
      <c r="F25" s="153"/>
      <c r="G25" s="153"/>
      <c r="H25" s="42"/>
      <c r="I25" s="8"/>
      <c r="J25"/>
      <c r="K25"/>
      <c r="L25"/>
      <c r="M25"/>
    </row>
    <row r="26" spans="1:24" s="176" customFormat="1" x14ac:dyDescent="0.25">
      <c r="A26" s="117" t="s">
        <v>99</v>
      </c>
      <c r="B26" s="200">
        <v>10631</v>
      </c>
      <c r="C26" s="8"/>
      <c r="D26" s="153"/>
      <c r="E26" s="153"/>
      <c r="F26" s="153"/>
      <c r="G26" s="153"/>
      <c r="H26" s="42"/>
      <c r="I26" s="8"/>
      <c r="J26"/>
      <c r="K26"/>
      <c r="L26"/>
      <c r="M26"/>
    </row>
    <row r="27" spans="1:24" s="176" customFormat="1" x14ac:dyDescent="0.25">
      <c r="A27" s="117" t="s">
        <v>317</v>
      </c>
      <c r="B27" s="200">
        <v>2207</v>
      </c>
      <c r="C27" s="8"/>
      <c r="D27" s="153"/>
      <c r="E27" s="153"/>
      <c r="F27" s="153"/>
      <c r="G27" s="153"/>
      <c r="H27" s="42"/>
      <c r="I27" s="8"/>
      <c r="J27"/>
      <c r="K27"/>
      <c r="L27"/>
      <c r="M27"/>
    </row>
    <row r="28" spans="1:24" x14ac:dyDescent="0.25">
      <c r="A28" s="225" t="s">
        <v>167</v>
      </c>
      <c r="B28" s="201">
        <f>SUM(B24:B27)</f>
        <v>36176</v>
      </c>
    </row>
    <row r="29" spans="1:24" s="176" customFormat="1" x14ac:dyDescent="0.25">
      <c r="A29" s="34"/>
      <c r="B29" s="33"/>
      <c r="C29" s="8"/>
      <c r="D29" s="153"/>
      <c r="E29" s="153"/>
      <c r="F29" s="153"/>
      <c r="G29" s="153"/>
      <c r="H29" s="42"/>
      <c r="I29" s="8"/>
      <c r="J29"/>
      <c r="K29"/>
      <c r="L29"/>
      <c r="M29"/>
    </row>
    <row r="30" spans="1:24" s="176" customFormat="1" x14ac:dyDescent="0.25">
      <c r="A30" s="224" t="s">
        <v>29</v>
      </c>
      <c r="B30" s="33"/>
      <c r="C30" s="8"/>
      <c r="D30" s="153"/>
      <c r="E30" s="153"/>
      <c r="F30" s="153"/>
      <c r="G30" s="153"/>
      <c r="H30" s="42"/>
      <c r="I30" s="8"/>
      <c r="J30"/>
      <c r="K30"/>
      <c r="L30"/>
      <c r="M30"/>
    </row>
    <row r="31" spans="1:24" s="176" customFormat="1" x14ac:dyDescent="0.25">
      <c r="A31" s="117" t="s">
        <v>76</v>
      </c>
      <c r="B31" s="200">
        <v>3057</v>
      </c>
      <c r="C31" s="8"/>
      <c r="D31" s="153"/>
      <c r="E31" s="153"/>
      <c r="F31" s="153"/>
      <c r="G31" s="153"/>
      <c r="H31" s="42"/>
      <c r="I31" s="8"/>
      <c r="J31"/>
      <c r="K31"/>
      <c r="L31"/>
      <c r="M31"/>
    </row>
    <row r="32" spans="1:24" s="176" customFormat="1" x14ac:dyDescent="0.25">
      <c r="A32" s="117" t="s">
        <v>112</v>
      </c>
      <c r="B32" s="200">
        <v>2036</v>
      </c>
      <c r="C32" s="8"/>
      <c r="D32" s="153"/>
      <c r="E32" s="153"/>
      <c r="F32" s="153"/>
      <c r="G32" s="153"/>
      <c r="H32" s="42"/>
      <c r="I32" s="8"/>
      <c r="J32"/>
      <c r="K32"/>
      <c r="L32"/>
      <c r="M32"/>
    </row>
    <row r="33" spans="1:21" x14ac:dyDescent="0.25">
      <c r="A33" s="117" t="s">
        <v>93</v>
      </c>
      <c r="B33" s="200">
        <v>1692</v>
      </c>
      <c r="H33" s="42"/>
      <c r="O33" s="43"/>
      <c r="P33" s="43"/>
      <c r="Q33" s="44"/>
      <c r="R33" s="43"/>
      <c r="S33" s="43"/>
      <c r="T33" s="43"/>
      <c r="U33" s="43"/>
    </row>
    <row r="34" spans="1:21" s="19" customFormat="1" x14ac:dyDescent="0.25">
      <c r="A34" s="117" t="s">
        <v>77</v>
      </c>
      <c r="B34" s="200">
        <v>1523</v>
      </c>
      <c r="C34" s="8"/>
      <c r="D34" s="8"/>
      <c r="E34" s="8"/>
      <c r="F34" s="8"/>
      <c r="G34" s="8"/>
      <c r="H34" s="42"/>
      <c r="I34" s="8"/>
      <c r="J34"/>
      <c r="K34"/>
      <c r="L34"/>
      <c r="M34"/>
      <c r="O34" s="43"/>
      <c r="P34" s="43"/>
      <c r="Q34" s="44"/>
      <c r="R34" s="43"/>
      <c r="S34" s="43"/>
      <c r="T34" s="43"/>
      <c r="U34" s="43"/>
    </row>
    <row r="35" spans="1:21" x14ac:dyDescent="0.25">
      <c r="A35" s="117" t="s">
        <v>272</v>
      </c>
      <c r="B35" s="200">
        <v>669</v>
      </c>
      <c r="H35" s="42"/>
      <c r="N35" s="43"/>
    </row>
    <row r="36" spans="1:21" x14ac:dyDescent="0.25">
      <c r="A36" s="117" t="s">
        <v>92</v>
      </c>
      <c r="B36" s="200">
        <v>432</v>
      </c>
      <c r="H36" s="202"/>
      <c r="N36" s="43"/>
    </row>
    <row r="37" spans="1:21" x14ac:dyDescent="0.25">
      <c r="A37" s="225" t="s">
        <v>168</v>
      </c>
      <c r="B37" s="201">
        <f>SUM(B31:B36)</f>
        <v>9409</v>
      </c>
      <c r="H37" s="202"/>
      <c r="N37" s="43"/>
    </row>
    <row r="38" spans="1:21" s="176" customFormat="1" x14ac:dyDescent="0.25">
      <c r="A38" s="35"/>
      <c r="B38" s="6"/>
      <c r="C38" s="8"/>
      <c r="D38" s="8"/>
      <c r="E38" s="8"/>
      <c r="F38" s="8"/>
      <c r="G38" s="8"/>
      <c r="H38" s="202"/>
      <c r="I38" s="8"/>
      <c r="J38"/>
      <c r="K38"/>
      <c r="L38"/>
      <c r="M38"/>
      <c r="N38" s="43"/>
    </row>
    <row r="39" spans="1:21" s="176" customFormat="1" x14ac:dyDescent="0.25">
      <c r="A39" s="36" t="s">
        <v>63</v>
      </c>
      <c r="B39" s="37">
        <f>B21+B28+B37</f>
        <v>110095</v>
      </c>
      <c r="C39" s="8"/>
      <c r="D39" s="8"/>
      <c r="E39" s="8"/>
      <c r="F39" s="8"/>
      <c r="G39" s="8"/>
      <c r="H39" s="202"/>
      <c r="I39" s="8"/>
      <c r="J39"/>
      <c r="K39"/>
      <c r="L39"/>
      <c r="M39"/>
      <c r="N39" s="43"/>
    </row>
    <row r="40" spans="1:21" s="176" customFormat="1" x14ac:dyDescent="0.25">
      <c r="A40" s="8"/>
      <c r="B40" s="8"/>
      <c r="C40" s="8"/>
      <c r="D40" s="8"/>
      <c r="E40" s="8"/>
      <c r="F40" s="8"/>
      <c r="G40" s="8"/>
      <c r="H40" s="202"/>
      <c r="I40" s="8"/>
      <c r="J40"/>
      <c r="K40"/>
      <c r="L40"/>
      <c r="M40"/>
      <c r="N40" s="43"/>
    </row>
    <row r="41" spans="1:21" s="176" customFormat="1" x14ac:dyDescent="0.25">
      <c r="A41" s="8"/>
      <c r="B41" s="8"/>
      <c r="C41" s="8"/>
      <c r="D41" s="8"/>
      <c r="E41" s="8"/>
      <c r="F41" s="8"/>
      <c r="G41" s="8"/>
      <c r="H41" s="202"/>
      <c r="I41" s="8"/>
      <c r="J41"/>
      <c r="K41"/>
      <c r="L41"/>
      <c r="M41"/>
      <c r="N41" s="43"/>
    </row>
    <row r="42" spans="1:21" s="176" customFormat="1" x14ac:dyDescent="0.25">
      <c r="A42" s="8"/>
      <c r="B42" s="707" t="s">
        <v>144</v>
      </c>
      <c r="C42" s="708"/>
      <c r="D42" s="709"/>
      <c r="E42" s="530" t="s">
        <v>191</v>
      </c>
      <c r="F42" s="530"/>
      <c r="G42" s="8"/>
      <c r="H42" s="202"/>
      <c r="I42" s="8"/>
      <c r="J42"/>
      <c r="K42"/>
      <c r="L42"/>
      <c r="M42"/>
      <c r="N42" s="43"/>
    </row>
    <row r="43" spans="1:21" x14ac:dyDescent="0.25">
      <c r="A43" s="103"/>
      <c r="B43" s="447" t="s">
        <v>169</v>
      </c>
      <c r="C43" s="447" t="s">
        <v>170</v>
      </c>
      <c r="D43" s="447" t="s">
        <v>15</v>
      </c>
      <c r="E43" s="447" t="s">
        <v>169</v>
      </c>
      <c r="F43" s="447" t="s">
        <v>170</v>
      </c>
    </row>
    <row r="44" spans="1:21" x14ac:dyDescent="0.25">
      <c r="A44" s="109" t="s">
        <v>190</v>
      </c>
      <c r="B44" s="112">
        <f>B28</f>
        <v>36176</v>
      </c>
      <c r="C44" s="204">
        <v>26625</v>
      </c>
      <c r="D44" s="204">
        <f>SUM(B44:C44)</f>
        <v>62801</v>
      </c>
      <c r="E44" s="144">
        <f>B44/D44</f>
        <v>0.57604178277415963</v>
      </c>
      <c r="F44" s="144">
        <f>C44/D44</f>
        <v>0.42395821722584037</v>
      </c>
    </row>
    <row r="45" spans="1:21" s="19" customFormat="1" x14ac:dyDescent="0.25">
      <c r="A45" s="109" t="s">
        <v>189</v>
      </c>
      <c r="B45" s="112">
        <f>B21</f>
        <v>64510</v>
      </c>
      <c r="C45" s="204">
        <v>4344</v>
      </c>
      <c r="D45" s="204">
        <f t="shared" ref="D45:D46" si="0">SUM(B45:C45)</f>
        <v>68854</v>
      </c>
      <c r="E45" s="144">
        <f>B45/D45</f>
        <v>0.93690998344322773</v>
      </c>
      <c r="F45" s="144">
        <f t="shared" ref="F45:F47" si="1">C45/D45</f>
        <v>6.3090016556772308E-2</v>
      </c>
      <c r="G45" s="8"/>
      <c r="H45" s="8"/>
      <c r="I45" s="8"/>
      <c r="J45"/>
      <c r="K45"/>
      <c r="L45"/>
      <c r="M45"/>
    </row>
    <row r="46" spans="1:21" x14ac:dyDescent="0.25">
      <c r="A46" s="109" t="s">
        <v>165</v>
      </c>
      <c r="B46" s="112">
        <f>B37</f>
        <v>9409</v>
      </c>
      <c r="C46" s="204">
        <f>F22</f>
        <v>4188</v>
      </c>
      <c r="D46" s="204">
        <f t="shared" si="0"/>
        <v>13597</v>
      </c>
      <c r="E46" s="144">
        <f t="shared" ref="E46:E47" si="2">B46/D46</f>
        <v>0.69199088034125178</v>
      </c>
      <c r="F46" s="144">
        <f t="shared" si="1"/>
        <v>0.30800911965874828</v>
      </c>
    </row>
    <row r="47" spans="1:21" x14ac:dyDescent="0.25">
      <c r="A47" s="109" t="s">
        <v>15</v>
      </c>
      <c r="B47" s="204">
        <f>SUM(B44:B46)</f>
        <v>110095</v>
      </c>
      <c r="C47" s="204">
        <f t="shared" ref="C47:D47" si="3">SUM(C44:C46)</f>
        <v>35157</v>
      </c>
      <c r="D47" s="204">
        <f t="shared" si="3"/>
        <v>145252</v>
      </c>
      <c r="E47" s="144">
        <f t="shared" si="2"/>
        <v>0.75795858232588875</v>
      </c>
      <c r="F47" s="144">
        <f t="shared" si="1"/>
        <v>0.24204141767411119</v>
      </c>
    </row>
    <row r="48" spans="1:21" x14ac:dyDescent="0.25">
      <c r="B48" s="97"/>
      <c r="D48" s="97"/>
    </row>
    <row r="49" spans="1:13" x14ac:dyDescent="0.25">
      <c r="D49" s="97"/>
    </row>
    <row r="52" spans="1:13" s="176" customFormat="1" x14ac:dyDescent="0.25">
      <c r="A52" s="8"/>
      <c r="B52" s="8"/>
      <c r="C52" s="8"/>
      <c r="D52" s="8"/>
      <c r="E52" s="8"/>
      <c r="F52" s="8"/>
      <c r="G52" s="8"/>
      <c r="H52" s="8"/>
      <c r="I52" s="8"/>
      <c r="J52"/>
      <c r="K52"/>
      <c r="L52"/>
      <c r="M52"/>
    </row>
    <row r="53" spans="1:13" s="176" customFormat="1" x14ac:dyDescent="0.25">
      <c r="A53" s="8"/>
      <c r="B53" s="8"/>
      <c r="C53" s="8"/>
      <c r="D53" s="8"/>
      <c r="E53" s="8"/>
      <c r="F53" s="8"/>
      <c r="G53" s="8"/>
      <c r="H53" s="8"/>
      <c r="I53" s="8"/>
      <c r="J53"/>
      <c r="K53"/>
      <c r="L53"/>
      <c r="M53"/>
    </row>
    <row r="54" spans="1:13" s="176" customFormat="1" x14ac:dyDescent="0.25">
      <c r="A54" s="8"/>
      <c r="B54" s="8"/>
      <c r="C54" s="8"/>
      <c r="D54" s="8"/>
      <c r="E54" s="8"/>
      <c r="F54" s="8"/>
      <c r="G54" s="8"/>
      <c r="H54" s="8"/>
      <c r="I54" s="8"/>
      <c r="J54"/>
      <c r="K54"/>
      <c r="L54"/>
      <c r="M54"/>
    </row>
    <row r="55" spans="1:13" s="176" customFormat="1" x14ac:dyDescent="0.25">
      <c r="A55" s="8"/>
      <c r="B55" s="8"/>
      <c r="C55" s="8"/>
      <c r="D55" s="8"/>
      <c r="E55" s="8"/>
      <c r="F55" s="8"/>
      <c r="G55" s="8"/>
      <c r="H55" s="8"/>
      <c r="I55" s="8"/>
      <c r="J55"/>
      <c r="K55"/>
      <c r="L55"/>
      <c r="M55"/>
    </row>
    <row r="56" spans="1:13" s="176" customFormat="1" x14ac:dyDescent="0.25">
      <c r="A56" s="8"/>
      <c r="B56" s="8"/>
      <c r="C56" s="8"/>
      <c r="D56" s="8"/>
      <c r="E56" s="8"/>
      <c r="F56" s="8"/>
      <c r="G56" s="8"/>
      <c r="H56" s="8"/>
      <c r="I56" s="8"/>
      <c r="J56"/>
      <c r="K56"/>
      <c r="L56"/>
      <c r="M56"/>
    </row>
    <row r="57" spans="1:13" s="176" customFormat="1" x14ac:dyDescent="0.25">
      <c r="A57" s="8"/>
      <c r="B57" s="8"/>
      <c r="C57" s="8"/>
      <c r="D57" s="205"/>
      <c r="E57" s="8"/>
      <c r="F57" s="8"/>
      <c r="G57" s="8"/>
      <c r="H57" s="8"/>
      <c r="I57" s="8"/>
      <c r="J57"/>
      <c r="K57"/>
      <c r="L57"/>
      <c r="M57"/>
    </row>
    <row r="60" spans="1:13" s="19" customFormat="1" x14ac:dyDescent="0.25">
      <c r="A60" s="8"/>
      <c r="B60" s="8"/>
      <c r="C60" s="8"/>
      <c r="D60" s="8"/>
      <c r="E60" s="8"/>
      <c r="F60" s="8"/>
      <c r="G60" s="8"/>
      <c r="H60" s="8"/>
      <c r="I60" s="8"/>
      <c r="J60"/>
      <c r="K60"/>
      <c r="L60"/>
      <c r="M60"/>
    </row>
    <row r="64" spans="1:13" x14ac:dyDescent="0.25">
      <c r="A64" s="8" t="s">
        <v>30</v>
      </c>
      <c r="F64" s="10" t="s">
        <v>31</v>
      </c>
    </row>
  </sheetData>
  <mergeCells count="6">
    <mergeCell ref="A2:G2"/>
    <mergeCell ref="A3:G3"/>
    <mergeCell ref="A4:G8"/>
    <mergeCell ref="A1:G1"/>
    <mergeCell ref="E42:F42"/>
    <mergeCell ref="B42:D42"/>
  </mergeCells>
  <hyperlinks>
    <hyperlink ref="F64" location="Contents!A1" display="Back to Contents"/>
  </hyperlinks>
  <pageMargins left="0.25" right="0.25" top="0.75" bottom="0.75" header="0.3" footer="0.3"/>
  <pageSetup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zoomScaleNormal="100" zoomScaleSheetLayoutView="100" workbookViewId="0">
      <selection activeCell="J10" sqref="J10"/>
    </sheetView>
  </sheetViews>
  <sheetFormatPr defaultRowHeight="15" x14ac:dyDescent="0.25"/>
  <cols>
    <col min="1" max="8" width="15.7109375" style="8" customWidth="1"/>
    <col min="9" max="9" width="14.7109375" style="8" customWidth="1"/>
    <col min="10" max="12" width="9.140625" style="8"/>
  </cols>
  <sheetData>
    <row r="1" spans="1:12" ht="15" customHeight="1" x14ac:dyDescent="0.25">
      <c r="A1" s="518" t="s">
        <v>67</v>
      </c>
      <c r="B1" s="519"/>
      <c r="C1" s="519"/>
      <c r="D1" s="519"/>
      <c r="E1" s="519"/>
      <c r="F1" s="519"/>
      <c r="G1" s="519"/>
      <c r="H1" s="520"/>
      <c r="I1" s="11"/>
    </row>
    <row r="2" spans="1:12" ht="15" customHeight="1" x14ac:dyDescent="0.25">
      <c r="A2" s="521"/>
      <c r="B2" s="522"/>
      <c r="C2" s="522"/>
      <c r="D2" s="522"/>
      <c r="E2" s="522"/>
      <c r="F2" s="522"/>
      <c r="G2" s="522"/>
      <c r="H2" s="523"/>
      <c r="I2" s="71"/>
      <c r="J2" s="71"/>
      <c r="K2" s="71"/>
      <c r="L2" s="71"/>
    </row>
    <row r="3" spans="1:12" ht="15" customHeight="1" x14ac:dyDescent="0.25">
      <c r="A3" s="524" t="s">
        <v>216</v>
      </c>
      <c r="B3" s="525"/>
      <c r="C3" s="525"/>
      <c r="D3" s="525"/>
      <c r="E3" s="525"/>
      <c r="F3" s="525"/>
      <c r="G3" s="525"/>
      <c r="H3" s="526"/>
      <c r="I3" s="72"/>
    </row>
    <row r="4" spans="1:12" ht="15" customHeight="1" x14ac:dyDescent="0.25">
      <c r="A4" s="505" t="s">
        <v>353</v>
      </c>
      <c r="B4" s="506"/>
      <c r="C4" s="506"/>
      <c r="D4" s="506"/>
      <c r="E4" s="506"/>
      <c r="F4" s="506"/>
      <c r="G4" s="506"/>
      <c r="H4" s="507"/>
    </row>
    <row r="5" spans="1:12" s="19" customFormat="1" x14ac:dyDescent="0.25">
      <c r="A5" s="508"/>
      <c r="B5" s="509"/>
      <c r="C5" s="509"/>
      <c r="D5" s="509"/>
      <c r="E5" s="509"/>
      <c r="F5" s="509"/>
      <c r="G5" s="509"/>
      <c r="H5" s="510"/>
      <c r="I5" s="8"/>
      <c r="J5" s="8"/>
      <c r="K5" s="8"/>
      <c r="L5" s="8"/>
    </row>
    <row r="6" spans="1:12" s="19" customFormat="1" x14ac:dyDescent="0.25">
      <c r="A6" s="508"/>
      <c r="B6" s="509"/>
      <c r="C6" s="509"/>
      <c r="D6" s="509"/>
      <c r="E6" s="509"/>
      <c r="F6" s="509"/>
      <c r="G6" s="509"/>
      <c r="H6" s="510"/>
      <c r="I6" s="8"/>
      <c r="J6" s="8"/>
      <c r="K6" s="8"/>
      <c r="L6" s="8"/>
    </row>
    <row r="7" spans="1:12" s="19" customFormat="1" x14ac:dyDescent="0.25">
      <c r="A7" s="508"/>
      <c r="B7" s="509"/>
      <c r="C7" s="509"/>
      <c r="D7" s="509"/>
      <c r="E7" s="509"/>
      <c r="F7" s="509"/>
      <c r="G7" s="509"/>
      <c r="H7" s="510"/>
      <c r="I7" s="8"/>
      <c r="J7" s="8"/>
      <c r="K7" s="8"/>
      <c r="L7" s="8"/>
    </row>
    <row r="8" spans="1:12" s="19" customFormat="1" x14ac:dyDescent="0.25">
      <c r="A8" s="511"/>
      <c r="B8" s="512"/>
      <c r="C8" s="512"/>
      <c r="D8" s="512"/>
      <c r="E8" s="512"/>
      <c r="F8" s="512"/>
      <c r="G8" s="512"/>
      <c r="H8" s="513"/>
      <c r="I8" s="8"/>
      <c r="J8" s="8"/>
      <c r="K8" s="8"/>
      <c r="L8" s="8"/>
    </row>
    <row r="44" spans="8:8" x14ac:dyDescent="0.25">
      <c r="H44" s="10" t="s">
        <v>31</v>
      </c>
    </row>
  </sheetData>
  <mergeCells count="4">
    <mergeCell ref="A4:H8"/>
    <mergeCell ref="A1:H1"/>
    <mergeCell ref="A2:H2"/>
    <mergeCell ref="A3:H3"/>
  </mergeCells>
  <hyperlinks>
    <hyperlink ref="H44" location="Contents!A1" display="Back to Contents"/>
  </hyperlinks>
  <pageMargins left="0.25" right="0.25" top="0.75" bottom="0.75" header="0.3" footer="0.3"/>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zoomScaleNormal="100" zoomScaleSheetLayoutView="100" workbookViewId="0">
      <selection activeCell="H28" sqref="H28"/>
    </sheetView>
  </sheetViews>
  <sheetFormatPr defaultRowHeight="15" customHeight="1" x14ac:dyDescent="0.25"/>
  <cols>
    <col min="1" max="1" width="49.85546875" style="8" customWidth="1"/>
    <col min="2" max="2" width="14.5703125" customWidth="1"/>
    <col min="3" max="3" width="15.5703125" customWidth="1"/>
    <col min="4" max="4" width="16.5703125" style="8" customWidth="1"/>
    <col min="5" max="5" width="14.5703125" style="8" customWidth="1"/>
    <col min="6" max="6" width="13.85546875" style="8" customWidth="1"/>
    <col min="7" max="7" width="11.7109375" style="8" customWidth="1"/>
    <col min="8" max="8" width="14.7109375" style="8" customWidth="1"/>
  </cols>
  <sheetData>
    <row r="1" spans="1:13" ht="15" customHeight="1" x14ac:dyDescent="0.25">
      <c r="A1" s="518" t="s">
        <v>67</v>
      </c>
      <c r="B1" s="519"/>
      <c r="C1" s="519"/>
      <c r="D1" s="519"/>
      <c r="E1" s="519"/>
      <c r="F1" s="519"/>
      <c r="G1" s="520"/>
    </row>
    <row r="2" spans="1:13" ht="15" customHeight="1" x14ac:dyDescent="0.25">
      <c r="A2" s="547"/>
      <c r="B2" s="548"/>
      <c r="C2" s="548"/>
      <c r="D2" s="548"/>
      <c r="E2" s="548"/>
      <c r="F2" s="548"/>
      <c r="G2" s="549"/>
      <c r="H2" s="108"/>
    </row>
    <row r="3" spans="1:13" s="7" customFormat="1" ht="15" customHeight="1" x14ac:dyDescent="0.25">
      <c r="A3" s="501" t="s">
        <v>379</v>
      </c>
      <c r="B3" s="502"/>
      <c r="C3" s="502"/>
      <c r="D3" s="502"/>
      <c r="E3" s="502"/>
      <c r="F3" s="502"/>
      <c r="G3" s="503"/>
      <c r="H3" s="47"/>
      <c r="I3" s="5"/>
      <c r="J3" s="5"/>
      <c r="K3" s="5"/>
      <c r="L3" s="5"/>
    </row>
    <row r="4" spans="1:13" s="7" customFormat="1" ht="15" customHeight="1" x14ac:dyDescent="0.25">
      <c r="A4" s="536" t="s">
        <v>380</v>
      </c>
      <c r="B4" s="537"/>
      <c r="C4" s="537"/>
      <c r="D4" s="537"/>
      <c r="E4" s="537"/>
      <c r="F4" s="537"/>
      <c r="G4" s="538"/>
      <c r="H4" s="197"/>
      <c r="I4" s="5"/>
      <c r="J4" s="5"/>
      <c r="K4" s="5"/>
      <c r="L4" s="5"/>
    </row>
    <row r="5" spans="1:13" s="7" customFormat="1" ht="15" customHeight="1" x14ac:dyDescent="0.25">
      <c r="A5" s="539"/>
      <c r="B5" s="540"/>
      <c r="C5" s="540"/>
      <c r="D5" s="540"/>
      <c r="E5" s="540"/>
      <c r="F5" s="540"/>
      <c r="G5" s="541"/>
      <c r="H5" s="197"/>
      <c r="I5" s="5"/>
      <c r="J5" s="5"/>
      <c r="K5" s="5"/>
      <c r="L5" s="5"/>
    </row>
    <row r="6" spans="1:13" s="7" customFormat="1" ht="15" customHeight="1" x14ac:dyDescent="0.25">
      <c r="A6" s="539"/>
      <c r="B6" s="540"/>
      <c r="C6" s="540"/>
      <c r="D6" s="540"/>
      <c r="E6" s="540"/>
      <c r="F6" s="540"/>
      <c r="G6" s="541"/>
      <c r="H6" s="197"/>
      <c r="I6" s="5"/>
      <c r="J6" s="5"/>
      <c r="K6" s="5"/>
      <c r="L6" s="5"/>
    </row>
    <row r="7" spans="1:13" s="7" customFormat="1" ht="15" customHeight="1" x14ac:dyDescent="0.25">
      <c r="A7" s="539"/>
      <c r="B7" s="540"/>
      <c r="C7" s="540"/>
      <c r="D7" s="540"/>
      <c r="E7" s="540"/>
      <c r="F7" s="540"/>
      <c r="G7" s="541"/>
      <c r="H7" s="197"/>
      <c r="I7" s="5"/>
      <c r="J7" s="5"/>
      <c r="K7" s="5"/>
      <c r="L7" s="5"/>
    </row>
    <row r="8" spans="1:13" s="7" customFormat="1" ht="15" customHeight="1" x14ac:dyDescent="0.25">
      <c r="A8" s="542"/>
      <c r="B8" s="543"/>
      <c r="C8" s="543"/>
      <c r="D8" s="543"/>
      <c r="E8" s="543"/>
      <c r="F8" s="543"/>
      <c r="G8" s="544"/>
      <c r="H8" s="197"/>
      <c r="I8" s="5"/>
      <c r="J8" s="5"/>
      <c r="K8" s="5"/>
      <c r="L8" s="5"/>
    </row>
    <row r="9" spans="1:13" s="7" customFormat="1" ht="15" customHeight="1" x14ac:dyDescent="0.25">
      <c r="A9" s="466"/>
      <c r="B9" s="58"/>
      <c r="C9" s="58"/>
      <c r="D9" s="449"/>
      <c r="E9" s="449"/>
      <c r="F9" s="449"/>
      <c r="G9" s="449"/>
      <c r="H9" s="449"/>
      <c r="I9" s="58"/>
      <c r="J9" s="5"/>
      <c r="K9" s="5"/>
      <c r="L9" s="5"/>
      <c r="M9" s="5"/>
    </row>
    <row r="10" spans="1:13" ht="15" customHeight="1" x14ac:dyDescent="0.25">
      <c r="A10" s="546" t="s">
        <v>381</v>
      </c>
      <c r="B10" s="546"/>
      <c r="C10" s="546"/>
      <c r="D10" s="546"/>
      <c r="E10" s="546"/>
      <c r="F10" s="546"/>
      <c r="G10" s="546"/>
    </row>
    <row r="11" spans="1:13" ht="15" customHeight="1" x14ac:dyDescent="0.25">
      <c r="A11" s="531" t="s">
        <v>32</v>
      </c>
      <c r="B11" s="530" t="s">
        <v>33</v>
      </c>
      <c r="C11" s="530"/>
      <c r="D11" s="531" t="s">
        <v>34</v>
      </c>
      <c r="E11" s="531"/>
      <c r="F11" s="531" t="s">
        <v>35</v>
      </c>
      <c r="G11" s="531" t="s">
        <v>36</v>
      </c>
    </row>
    <row r="12" spans="1:13" ht="15" customHeight="1" x14ac:dyDescent="0.25">
      <c r="A12" s="531"/>
      <c r="B12" s="363" t="s">
        <v>34</v>
      </c>
      <c r="C12" s="363" t="s">
        <v>37</v>
      </c>
      <c r="D12" s="448">
        <v>2016</v>
      </c>
      <c r="E12" s="448">
        <v>2026</v>
      </c>
      <c r="F12" s="531"/>
      <c r="G12" s="531"/>
    </row>
    <row r="13" spans="1:13" ht="15" customHeight="1" x14ac:dyDescent="0.25">
      <c r="A13" s="364" t="s">
        <v>59</v>
      </c>
      <c r="B13" s="364"/>
      <c r="C13" s="364"/>
      <c r="D13" s="365">
        <v>1608048</v>
      </c>
      <c r="E13" s="365">
        <v>1867392</v>
      </c>
      <c r="F13" s="365">
        <v>259344</v>
      </c>
      <c r="G13" s="366">
        <v>0.16</v>
      </c>
    </row>
    <row r="14" spans="1:13" ht="15" customHeight="1" x14ac:dyDescent="0.25">
      <c r="A14" s="545" t="s">
        <v>150</v>
      </c>
      <c r="B14" s="545"/>
      <c r="C14" s="545"/>
      <c r="D14" s="545"/>
      <c r="E14" s="545"/>
      <c r="F14" s="545"/>
      <c r="G14" s="545"/>
    </row>
    <row r="15" spans="1:13" ht="15" customHeight="1" x14ac:dyDescent="0.25">
      <c r="A15" s="364" t="s">
        <v>38</v>
      </c>
      <c r="B15" s="367" t="s">
        <v>42</v>
      </c>
      <c r="C15" s="364"/>
      <c r="D15" s="365">
        <v>24225</v>
      </c>
      <c r="E15" s="365">
        <v>29938</v>
      </c>
      <c r="F15" s="365">
        <v>5713</v>
      </c>
      <c r="G15" s="366">
        <v>0.24</v>
      </c>
    </row>
    <row r="16" spans="1:13" ht="15" customHeight="1" x14ac:dyDescent="0.25">
      <c r="A16" s="364" t="s">
        <v>383</v>
      </c>
      <c r="B16" s="367" t="s">
        <v>42</v>
      </c>
      <c r="C16" s="364"/>
      <c r="D16" s="365">
        <v>16191</v>
      </c>
      <c r="E16" s="365">
        <v>20588</v>
      </c>
      <c r="F16" s="365">
        <v>4397</v>
      </c>
      <c r="G16" s="366">
        <v>0.27</v>
      </c>
    </row>
    <row r="17" spans="1:7" ht="15" customHeight="1" x14ac:dyDescent="0.25">
      <c r="A17" s="364" t="s">
        <v>384</v>
      </c>
      <c r="B17" s="367" t="s">
        <v>42</v>
      </c>
      <c r="C17" s="364"/>
      <c r="D17" s="365">
        <v>20243</v>
      </c>
      <c r="E17" s="365">
        <v>23845</v>
      </c>
      <c r="F17" s="365">
        <v>3602</v>
      </c>
      <c r="G17" s="366">
        <v>0.18</v>
      </c>
    </row>
    <row r="18" spans="1:7" ht="15" customHeight="1" x14ac:dyDescent="0.25">
      <c r="A18" s="364" t="s">
        <v>385</v>
      </c>
      <c r="B18" s="367" t="s">
        <v>42</v>
      </c>
      <c r="C18" s="364"/>
      <c r="D18" s="365">
        <v>13307</v>
      </c>
      <c r="E18" s="365">
        <v>16839</v>
      </c>
      <c r="F18" s="365">
        <v>3532</v>
      </c>
      <c r="G18" s="366">
        <v>0.27</v>
      </c>
    </row>
    <row r="19" spans="1:7" ht="30" customHeight="1" x14ac:dyDescent="0.25">
      <c r="A19" s="364" t="s">
        <v>386</v>
      </c>
      <c r="B19" s="367" t="s">
        <v>42</v>
      </c>
      <c r="C19" s="364"/>
      <c r="D19" s="365">
        <v>12637</v>
      </c>
      <c r="E19" s="365">
        <v>16164</v>
      </c>
      <c r="F19" s="365">
        <v>3527</v>
      </c>
      <c r="G19" s="366">
        <v>0.28000000000000003</v>
      </c>
    </row>
    <row r="20" spans="1:7" ht="15" customHeight="1" x14ac:dyDescent="0.25">
      <c r="A20" s="364" t="s">
        <v>340</v>
      </c>
      <c r="B20" s="364"/>
      <c r="C20" s="367" t="s">
        <v>42</v>
      </c>
      <c r="D20" s="365">
        <v>881</v>
      </c>
      <c r="E20" s="365">
        <v>1258</v>
      </c>
      <c r="F20" s="364">
        <v>377</v>
      </c>
      <c r="G20" s="366">
        <v>0.43</v>
      </c>
    </row>
    <row r="21" spans="1:7" ht="15" customHeight="1" x14ac:dyDescent="0.25">
      <c r="A21" s="364" t="s">
        <v>387</v>
      </c>
      <c r="B21" s="364"/>
      <c r="C21" s="367" t="s">
        <v>42</v>
      </c>
      <c r="D21" s="364">
        <v>581</v>
      </c>
      <c r="E21" s="365">
        <v>814</v>
      </c>
      <c r="F21" s="364">
        <v>233</v>
      </c>
      <c r="G21" s="366">
        <v>0.4</v>
      </c>
    </row>
    <row r="22" spans="1:7" ht="15" customHeight="1" x14ac:dyDescent="0.25">
      <c r="A22" s="364" t="s">
        <v>341</v>
      </c>
      <c r="B22" s="364"/>
      <c r="C22" s="367" t="s">
        <v>42</v>
      </c>
      <c r="D22" s="365">
        <v>551</v>
      </c>
      <c r="E22" s="365">
        <v>744</v>
      </c>
      <c r="F22" s="364">
        <v>193</v>
      </c>
      <c r="G22" s="366">
        <v>0.35</v>
      </c>
    </row>
    <row r="23" spans="1:7" ht="15" customHeight="1" x14ac:dyDescent="0.25">
      <c r="A23" s="364" t="s">
        <v>388</v>
      </c>
      <c r="B23" s="364"/>
      <c r="C23" s="367" t="s">
        <v>42</v>
      </c>
      <c r="D23" s="364">
        <v>1060</v>
      </c>
      <c r="E23" s="364">
        <v>1423</v>
      </c>
      <c r="F23" s="364">
        <v>363</v>
      </c>
      <c r="G23" s="366">
        <v>0.34</v>
      </c>
    </row>
    <row r="24" spans="1:7" ht="15" customHeight="1" x14ac:dyDescent="0.25">
      <c r="A24" s="364" t="s">
        <v>345</v>
      </c>
      <c r="B24" s="364"/>
      <c r="C24" s="367" t="s">
        <v>42</v>
      </c>
      <c r="D24" s="364">
        <v>1450</v>
      </c>
      <c r="E24" s="364">
        <v>1945</v>
      </c>
      <c r="F24" s="364">
        <v>495</v>
      </c>
      <c r="G24" s="366">
        <v>0.34</v>
      </c>
    </row>
    <row r="25" spans="1:7" ht="15" customHeight="1" x14ac:dyDescent="0.25">
      <c r="A25" s="533" t="s">
        <v>382</v>
      </c>
      <c r="B25" s="534"/>
      <c r="C25" s="534"/>
      <c r="D25" s="534"/>
      <c r="E25" s="534"/>
      <c r="F25" s="534"/>
      <c r="G25" s="535"/>
    </row>
    <row r="26" spans="1:7" ht="15" customHeight="1" x14ac:dyDescent="0.25">
      <c r="A26" s="355" t="s">
        <v>43</v>
      </c>
      <c r="B26" s="108"/>
      <c r="C26" s="108"/>
      <c r="D26" s="108"/>
      <c r="E26" s="108"/>
      <c r="G26" s="108"/>
    </row>
    <row r="27" spans="1:7" ht="15" customHeight="1" x14ac:dyDescent="0.25">
      <c r="A27" s="108"/>
      <c r="B27" s="7"/>
      <c r="C27" s="7"/>
      <c r="D27" s="108"/>
      <c r="E27" s="108"/>
      <c r="F27" s="108"/>
      <c r="G27" s="108"/>
    </row>
    <row r="28" spans="1:7" ht="15" customHeight="1" x14ac:dyDescent="0.25">
      <c r="B28" s="8"/>
      <c r="C28" s="8"/>
    </row>
    <row r="29" spans="1:7" ht="15" customHeight="1" x14ac:dyDescent="0.25">
      <c r="A29" s="527" t="s">
        <v>366</v>
      </c>
      <c r="B29" s="528"/>
      <c r="C29" s="528"/>
      <c r="D29" s="528"/>
      <c r="E29" s="528"/>
      <c r="F29" s="529"/>
    </row>
    <row r="30" spans="1:7" ht="15" customHeight="1" x14ac:dyDescent="0.25">
      <c r="A30" s="429"/>
      <c r="B30" s="530" t="s">
        <v>367</v>
      </c>
      <c r="C30" s="530"/>
      <c r="D30" s="530"/>
      <c r="E30" s="531" t="s">
        <v>368</v>
      </c>
      <c r="F30" s="532" t="s">
        <v>369</v>
      </c>
    </row>
    <row r="31" spans="1:7" ht="15" customHeight="1" x14ac:dyDescent="0.25">
      <c r="A31" s="430" t="s">
        <v>370</v>
      </c>
      <c r="B31" s="431" t="s">
        <v>400</v>
      </c>
      <c r="C31" s="431" t="s">
        <v>371</v>
      </c>
      <c r="D31" s="431" t="s">
        <v>372</v>
      </c>
      <c r="E31" s="531"/>
      <c r="F31" s="532"/>
    </row>
    <row r="32" spans="1:7" ht="15" customHeight="1" x14ac:dyDescent="0.25">
      <c r="A32" s="432" t="s">
        <v>39</v>
      </c>
      <c r="B32" s="433">
        <v>31108.5907271418</v>
      </c>
      <c r="C32" s="433">
        <v>39536.3239768977</v>
      </c>
      <c r="D32" s="433">
        <v>50317.6025853018</v>
      </c>
      <c r="E32" s="434">
        <v>1183</v>
      </c>
      <c r="F32" s="435">
        <v>0.78275570583262888</v>
      </c>
    </row>
    <row r="33" spans="1:6" ht="15" customHeight="1" x14ac:dyDescent="0.25">
      <c r="A33" s="432" t="s">
        <v>163</v>
      </c>
      <c r="B33" s="433">
        <v>39221.467434465703</v>
      </c>
      <c r="C33" s="433">
        <v>47332.6225985563</v>
      </c>
      <c r="D33" s="433">
        <v>60020.249695522303</v>
      </c>
      <c r="E33" s="434">
        <v>2853</v>
      </c>
      <c r="F33" s="435">
        <v>0.75324220119172802</v>
      </c>
    </row>
    <row r="34" spans="1:6" ht="15" customHeight="1" x14ac:dyDescent="0.25">
      <c r="A34" s="432" t="s">
        <v>373</v>
      </c>
      <c r="B34" s="433">
        <v>40132.848804678302</v>
      </c>
      <c r="C34" s="433">
        <v>60575.328393297503</v>
      </c>
      <c r="D34" s="433">
        <v>91664.868507340303</v>
      </c>
      <c r="E34" s="434">
        <v>15325</v>
      </c>
      <c r="F34" s="435">
        <v>0.70858075040783031</v>
      </c>
    </row>
    <row r="35" spans="1:6" ht="15" customHeight="1" x14ac:dyDescent="0.25">
      <c r="A35" s="432" t="s">
        <v>157</v>
      </c>
      <c r="B35" s="433">
        <v>64109.716855617196</v>
      </c>
      <c r="C35" s="433">
        <v>86580.745303834803</v>
      </c>
      <c r="D35" s="433">
        <v>123786.575214661</v>
      </c>
      <c r="E35" s="434">
        <v>5090</v>
      </c>
      <c r="F35" s="435">
        <v>0.63772102161100197</v>
      </c>
    </row>
    <row r="36" spans="1:6" ht="15" customHeight="1" x14ac:dyDescent="0.25">
      <c r="A36" s="432" t="s">
        <v>374</v>
      </c>
      <c r="B36" s="433">
        <v>69258.996181055205</v>
      </c>
      <c r="C36" s="433">
        <v>92544.277883597897</v>
      </c>
      <c r="D36" s="433">
        <v>119603.493686869</v>
      </c>
      <c r="E36" s="434">
        <v>1428</v>
      </c>
      <c r="F36" s="435">
        <v>0.38935574229691877</v>
      </c>
    </row>
    <row r="37" spans="1:6" ht="15" customHeight="1" x14ac:dyDescent="0.25">
      <c r="A37" s="436" t="s">
        <v>375</v>
      </c>
      <c r="B37" s="437">
        <v>100359.69662666701</v>
      </c>
      <c r="C37" s="437">
        <v>126924.480437051</v>
      </c>
      <c r="D37" s="437">
        <v>176447.740199005</v>
      </c>
      <c r="E37" s="438">
        <v>832</v>
      </c>
      <c r="F37" s="439">
        <v>0.60096153846153844</v>
      </c>
    </row>
    <row r="38" spans="1:6" ht="15" customHeight="1" x14ac:dyDescent="0.25">
      <c r="B38" s="8"/>
      <c r="C38" s="8"/>
    </row>
    <row r="39" spans="1:6" ht="15" customHeight="1" x14ac:dyDescent="0.25">
      <c r="B39" s="8"/>
      <c r="C39" s="8"/>
    </row>
    <row r="40" spans="1:6" ht="15" customHeight="1" x14ac:dyDescent="0.25">
      <c r="B40" s="8"/>
      <c r="C40" s="8"/>
    </row>
    <row r="41" spans="1:6" ht="15" customHeight="1" x14ac:dyDescent="0.25">
      <c r="B41" s="8"/>
      <c r="C41" s="8"/>
    </row>
    <row r="42" spans="1:6" ht="15" customHeight="1" x14ac:dyDescent="0.25">
      <c r="B42" s="8"/>
      <c r="C42" s="8"/>
    </row>
    <row r="43" spans="1:6" ht="15" customHeight="1" x14ac:dyDescent="0.25">
      <c r="B43" s="8"/>
      <c r="C43" s="8"/>
    </row>
    <row r="44" spans="1:6" ht="15" customHeight="1" x14ac:dyDescent="0.25">
      <c r="B44" s="8"/>
      <c r="C44" s="8"/>
    </row>
    <row r="45" spans="1:6" ht="15" customHeight="1" x14ac:dyDescent="0.25">
      <c r="B45" s="8"/>
      <c r="C45" s="8"/>
    </row>
    <row r="46" spans="1:6" ht="15" customHeight="1" x14ac:dyDescent="0.25">
      <c r="B46" s="8"/>
      <c r="C46" s="8"/>
    </row>
    <row r="47" spans="1:6" ht="15" customHeight="1" x14ac:dyDescent="0.25">
      <c r="B47" s="8"/>
      <c r="C47" s="8"/>
    </row>
    <row r="48" spans="1:6" ht="15" customHeight="1" x14ac:dyDescent="0.25">
      <c r="B48" s="8"/>
      <c r="C48" s="8"/>
    </row>
    <row r="49" spans="1:5" ht="15" customHeight="1" x14ac:dyDescent="0.25">
      <c r="B49" s="8"/>
      <c r="C49" s="8"/>
    </row>
    <row r="50" spans="1:5" ht="15" customHeight="1" x14ac:dyDescent="0.25">
      <c r="B50" s="8"/>
      <c r="C50" s="8"/>
    </row>
    <row r="51" spans="1:5" ht="15" customHeight="1" x14ac:dyDescent="0.25">
      <c r="B51" s="8"/>
      <c r="C51" s="8"/>
    </row>
    <row r="52" spans="1:5" ht="15" customHeight="1" x14ac:dyDescent="0.25">
      <c r="B52" s="8"/>
      <c r="C52" s="8"/>
    </row>
    <row r="53" spans="1:5" ht="15" customHeight="1" x14ac:dyDescent="0.25">
      <c r="B53" s="8"/>
      <c r="C53" s="8"/>
    </row>
    <row r="54" spans="1:5" ht="15" customHeight="1" x14ac:dyDescent="0.25">
      <c r="B54" s="8"/>
      <c r="C54" s="8"/>
    </row>
    <row r="55" spans="1:5" ht="15" customHeight="1" x14ac:dyDescent="0.25">
      <c r="B55" s="8"/>
      <c r="C55" s="8"/>
    </row>
    <row r="56" spans="1:5" ht="15" customHeight="1" x14ac:dyDescent="0.25">
      <c r="B56" s="8"/>
      <c r="C56" s="8"/>
    </row>
    <row r="57" spans="1:5" ht="15" customHeight="1" x14ac:dyDescent="0.25">
      <c r="A57" s="8" t="s">
        <v>376</v>
      </c>
      <c r="B57" s="8"/>
      <c r="C57" s="8"/>
      <c r="E57" s="10" t="s">
        <v>31</v>
      </c>
    </row>
    <row r="58" spans="1:5" ht="15" customHeight="1" x14ac:dyDescent="0.25">
      <c r="B58" s="176"/>
      <c r="C58" s="176"/>
    </row>
    <row r="59" spans="1:5" ht="15" customHeight="1" x14ac:dyDescent="0.25">
      <c r="B59" s="176"/>
      <c r="C59" s="176"/>
    </row>
  </sheetData>
  <mergeCells count="16">
    <mergeCell ref="A1:G1"/>
    <mergeCell ref="A3:G3"/>
    <mergeCell ref="A4:G8"/>
    <mergeCell ref="A14:G14"/>
    <mergeCell ref="A10:G10"/>
    <mergeCell ref="A11:A12"/>
    <mergeCell ref="B11:C11"/>
    <mergeCell ref="D11:E11"/>
    <mergeCell ref="F11:F12"/>
    <mergeCell ref="G11:G12"/>
    <mergeCell ref="A2:G2"/>
    <mergeCell ref="A29:F29"/>
    <mergeCell ref="B30:D30"/>
    <mergeCell ref="E30:E31"/>
    <mergeCell ref="F30:F31"/>
    <mergeCell ref="A25:G25"/>
  </mergeCells>
  <hyperlinks>
    <hyperlink ref="E57" location="Contents!A1" display="Back to Contents"/>
  </hyperlink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
  <sheetViews>
    <sheetView zoomScaleNormal="100" zoomScaleSheetLayoutView="100" workbookViewId="0">
      <selection activeCell="A4" sqref="A4:K8"/>
    </sheetView>
  </sheetViews>
  <sheetFormatPr defaultRowHeight="15" x14ac:dyDescent="0.25"/>
  <cols>
    <col min="1" max="11" width="11.7109375" style="8" customWidth="1"/>
    <col min="12" max="12" width="10.5703125" style="8" bestFit="1" customWidth="1"/>
    <col min="13" max="22" width="9.140625" style="8"/>
  </cols>
  <sheetData>
    <row r="1" spans="1:24" ht="15" customHeight="1" x14ac:dyDescent="0.25">
      <c r="A1" s="554" t="s">
        <v>67</v>
      </c>
      <c r="B1" s="555"/>
      <c r="C1" s="555"/>
      <c r="D1" s="555"/>
      <c r="E1" s="555"/>
      <c r="F1" s="555"/>
      <c r="G1" s="555"/>
      <c r="H1" s="555"/>
      <c r="I1" s="555"/>
      <c r="J1" s="555"/>
      <c r="K1" s="556"/>
      <c r="M1" s="11"/>
      <c r="N1" s="11"/>
      <c r="O1" s="11"/>
      <c r="W1" s="8"/>
      <c r="X1" s="8"/>
    </row>
    <row r="2" spans="1:24" ht="15" customHeight="1" x14ac:dyDescent="0.25">
      <c r="A2" s="557"/>
      <c r="B2" s="558"/>
      <c r="C2" s="558"/>
      <c r="D2" s="558"/>
      <c r="E2" s="558"/>
      <c r="F2" s="558"/>
      <c r="G2" s="558"/>
      <c r="H2" s="558"/>
      <c r="I2" s="558"/>
      <c r="J2" s="558"/>
      <c r="K2" s="559"/>
      <c r="M2" s="71"/>
      <c r="N2" s="71"/>
      <c r="O2" s="71"/>
      <c r="W2" s="8"/>
      <c r="X2" s="8"/>
    </row>
    <row r="3" spans="1:24" s="19" customFormat="1" ht="15" customHeight="1" x14ac:dyDescent="0.25">
      <c r="A3" s="560" t="s">
        <v>213</v>
      </c>
      <c r="B3" s="561"/>
      <c r="C3" s="561"/>
      <c r="D3" s="561"/>
      <c r="E3" s="561"/>
      <c r="F3" s="561"/>
      <c r="G3" s="561"/>
      <c r="H3" s="561"/>
      <c r="I3" s="561"/>
      <c r="J3" s="561"/>
      <c r="K3" s="562"/>
      <c r="L3" s="8"/>
      <c r="M3" s="8"/>
      <c r="N3" s="8"/>
      <c r="O3" s="8"/>
      <c r="P3" s="8"/>
      <c r="Q3" s="8"/>
      <c r="R3" s="8"/>
      <c r="S3" s="8"/>
      <c r="T3" s="8"/>
      <c r="U3" s="8"/>
      <c r="V3" s="8"/>
      <c r="W3" s="8"/>
      <c r="X3" s="8"/>
    </row>
    <row r="4" spans="1:24" s="19" customFormat="1" ht="15" customHeight="1" x14ac:dyDescent="0.25">
      <c r="A4" s="563" t="s">
        <v>418</v>
      </c>
      <c r="B4" s="564"/>
      <c r="C4" s="564"/>
      <c r="D4" s="564"/>
      <c r="E4" s="564"/>
      <c r="F4" s="564"/>
      <c r="G4" s="564"/>
      <c r="H4" s="564"/>
      <c r="I4" s="564"/>
      <c r="J4" s="564"/>
      <c r="K4" s="565"/>
      <c r="L4" s="8"/>
      <c r="M4" s="8"/>
      <c r="N4" s="8"/>
      <c r="O4" s="8"/>
      <c r="P4" s="8"/>
      <c r="Q4" s="8"/>
      <c r="R4" s="8"/>
      <c r="S4" s="8"/>
      <c r="T4" s="8"/>
      <c r="U4" s="8"/>
      <c r="V4" s="8"/>
      <c r="W4" s="8"/>
      <c r="X4" s="8"/>
    </row>
    <row r="5" spans="1:24" s="19" customFormat="1" x14ac:dyDescent="0.25">
      <c r="A5" s="508"/>
      <c r="B5" s="509"/>
      <c r="C5" s="509"/>
      <c r="D5" s="509"/>
      <c r="E5" s="509"/>
      <c r="F5" s="509"/>
      <c r="G5" s="509"/>
      <c r="H5" s="509"/>
      <c r="I5" s="509"/>
      <c r="J5" s="509"/>
      <c r="K5" s="510"/>
      <c r="L5" s="8"/>
      <c r="M5" s="8"/>
      <c r="N5" s="8"/>
      <c r="O5" s="8"/>
      <c r="P5" s="8"/>
      <c r="Q5" s="8"/>
      <c r="R5" s="8"/>
      <c r="S5" s="8"/>
      <c r="T5" s="8"/>
      <c r="U5" s="8"/>
      <c r="V5" s="8"/>
      <c r="W5" s="8"/>
      <c r="X5" s="8"/>
    </row>
    <row r="6" spans="1:24" s="19" customFormat="1" x14ac:dyDescent="0.25">
      <c r="A6" s="508"/>
      <c r="B6" s="509"/>
      <c r="C6" s="509"/>
      <c r="D6" s="509"/>
      <c r="E6" s="509"/>
      <c r="F6" s="509"/>
      <c r="G6" s="509"/>
      <c r="H6" s="509"/>
      <c r="I6" s="509"/>
      <c r="J6" s="509"/>
      <c r="K6" s="510"/>
      <c r="L6" s="8"/>
      <c r="M6" s="8"/>
      <c r="N6" s="8"/>
      <c r="O6" s="8"/>
      <c r="P6" s="8"/>
      <c r="Q6" s="8"/>
      <c r="R6" s="8"/>
      <c r="S6" s="8"/>
      <c r="T6" s="8"/>
      <c r="U6" s="8"/>
      <c r="V6" s="8"/>
      <c r="W6" s="8"/>
      <c r="X6" s="8"/>
    </row>
    <row r="7" spans="1:24" s="19" customFormat="1" x14ac:dyDescent="0.25">
      <c r="A7" s="508"/>
      <c r="B7" s="509"/>
      <c r="C7" s="509"/>
      <c r="D7" s="509"/>
      <c r="E7" s="509"/>
      <c r="F7" s="509"/>
      <c r="G7" s="509"/>
      <c r="H7" s="509"/>
      <c r="I7" s="509"/>
      <c r="J7" s="509"/>
      <c r="K7" s="510"/>
      <c r="L7" s="8"/>
      <c r="M7" s="8"/>
      <c r="N7" s="8"/>
      <c r="O7" s="8"/>
      <c r="P7" s="8"/>
      <c r="Q7" s="8"/>
      <c r="R7" s="8"/>
      <c r="S7" s="8"/>
      <c r="T7" s="8"/>
      <c r="U7" s="8"/>
      <c r="V7" s="8"/>
      <c r="W7" s="8"/>
      <c r="X7" s="8"/>
    </row>
    <row r="8" spans="1:24" s="19" customFormat="1" x14ac:dyDescent="0.25">
      <c r="A8" s="511"/>
      <c r="B8" s="512"/>
      <c r="C8" s="512"/>
      <c r="D8" s="512"/>
      <c r="E8" s="512"/>
      <c r="F8" s="512"/>
      <c r="G8" s="512"/>
      <c r="H8" s="512"/>
      <c r="I8" s="512"/>
      <c r="J8" s="512"/>
      <c r="K8" s="513"/>
      <c r="L8" s="8"/>
      <c r="M8" s="8"/>
      <c r="N8" s="8"/>
      <c r="O8" s="8"/>
      <c r="P8" s="8"/>
      <c r="Q8" s="8"/>
      <c r="R8" s="8"/>
      <c r="S8" s="8"/>
      <c r="T8" s="8"/>
      <c r="U8" s="8"/>
      <c r="V8" s="8"/>
      <c r="W8" s="8"/>
      <c r="X8" s="8"/>
    </row>
    <row r="9" spans="1:24" s="19" customFormat="1" x14ac:dyDescent="0.25">
      <c r="A9" s="8"/>
      <c r="B9" s="8"/>
      <c r="C9" s="8"/>
      <c r="D9" s="8"/>
      <c r="E9" s="8"/>
      <c r="F9" s="8"/>
      <c r="G9" s="8"/>
      <c r="H9" s="8"/>
      <c r="I9" s="8"/>
      <c r="J9" s="8"/>
      <c r="K9" s="8"/>
      <c r="L9" s="8"/>
      <c r="M9" s="8"/>
      <c r="N9" s="8"/>
      <c r="O9" s="8"/>
      <c r="P9" s="8"/>
      <c r="Q9" s="8"/>
      <c r="R9" s="8"/>
      <c r="S9" s="8"/>
      <c r="T9" s="8"/>
      <c r="U9" s="8"/>
      <c r="V9" s="8"/>
    </row>
    <row r="22" spans="1:26" s="19" customFormat="1" x14ac:dyDescent="0.25">
      <c r="A22" s="8"/>
      <c r="B22" s="8"/>
      <c r="C22" s="8"/>
      <c r="D22" s="8"/>
      <c r="E22" s="8"/>
      <c r="F22" s="8"/>
      <c r="G22" s="8"/>
      <c r="H22" s="8"/>
      <c r="I22" s="8"/>
      <c r="J22" s="8"/>
      <c r="K22" s="8"/>
      <c r="L22" s="8"/>
      <c r="M22" s="8"/>
      <c r="N22" s="8"/>
      <c r="O22" s="8"/>
      <c r="P22" s="8"/>
      <c r="Q22" s="8"/>
      <c r="R22" s="8"/>
      <c r="S22" s="8"/>
      <c r="T22" s="8"/>
      <c r="U22" s="8"/>
      <c r="V22" s="8"/>
    </row>
    <row r="23" spans="1:26" s="19" customFormat="1" x14ac:dyDescent="0.25">
      <c r="A23" s="8"/>
      <c r="B23" s="8"/>
      <c r="C23" s="8"/>
      <c r="D23" s="8"/>
      <c r="E23" s="8"/>
      <c r="F23" s="8"/>
      <c r="G23" s="8"/>
      <c r="H23" s="8"/>
      <c r="I23" s="8"/>
      <c r="J23" s="8"/>
      <c r="K23" s="8"/>
      <c r="L23" s="8"/>
      <c r="M23" s="8"/>
      <c r="N23" s="8"/>
      <c r="O23" s="8"/>
      <c r="P23" s="8"/>
      <c r="Q23" s="8"/>
      <c r="R23" s="8"/>
      <c r="S23" s="8"/>
      <c r="T23" s="8"/>
      <c r="U23" s="8"/>
      <c r="V23" s="8"/>
    </row>
    <row r="24" spans="1:26" s="19" customFormat="1" x14ac:dyDescent="0.25">
      <c r="A24" s="8"/>
      <c r="B24" s="8"/>
      <c r="C24" s="8"/>
      <c r="D24" s="8"/>
      <c r="E24" s="8"/>
      <c r="F24" s="8"/>
      <c r="G24" s="8"/>
      <c r="H24" s="8"/>
      <c r="I24" s="8"/>
      <c r="J24" s="8"/>
      <c r="K24" s="8"/>
      <c r="L24" s="8"/>
      <c r="M24" s="8"/>
      <c r="N24" s="8"/>
      <c r="O24" s="8"/>
      <c r="P24" s="8"/>
      <c r="Q24" s="8"/>
      <c r="R24" s="8"/>
      <c r="S24" s="8"/>
      <c r="T24" s="8"/>
      <c r="U24" s="8"/>
      <c r="V24" s="8"/>
    </row>
    <row r="25" spans="1:26" s="19" customFormat="1" x14ac:dyDescent="0.25">
      <c r="A25" s="8"/>
      <c r="B25" s="8"/>
      <c r="C25" s="8"/>
      <c r="D25" s="8"/>
      <c r="E25" s="8"/>
      <c r="F25" s="8"/>
      <c r="G25" s="8"/>
      <c r="H25" s="8"/>
      <c r="I25" s="8"/>
      <c r="J25" s="8"/>
      <c r="K25" s="8"/>
      <c r="L25" s="8"/>
      <c r="M25" s="8"/>
      <c r="N25" s="8"/>
      <c r="O25" s="8"/>
      <c r="P25" s="8"/>
      <c r="Q25" s="8"/>
      <c r="R25" s="8"/>
      <c r="S25" s="8"/>
      <c r="T25" s="8"/>
      <c r="U25" s="8"/>
      <c r="V25" s="8"/>
    </row>
    <row r="26" spans="1:26" s="19" customFormat="1" x14ac:dyDescent="0.25">
      <c r="A26" s="8"/>
      <c r="B26" s="8"/>
      <c r="C26" s="8"/>
      <c r="D26" s="8"/>
      <c r="E26" s="8"/>
      <c r="F26" s="8"/>
      <c r="G26" s="8"/>
      <c r="H26" s="8"/>
      <c r="I26" s="8"/>
      <c r="J26" s="8"/>
      <c r="K26" s="8"/>
      <c r="L26" s="8"/>
      <c r="M26" s="8"/>
      <c r="N26" s="8"/>
      <c r="O26" s="8"/>
      <c r="P26" s="8"/>
      <c r="Q26" s="8"/>
      <c r="R26" s="8"/>
      <c r="S26" s="8"/>
      <c r="T26" s="8"/>
      <c r="U26" s="8"/>
      <c r="V26" s="8"/>
    </row>
    <row r="27" spans="1:26" s="19" customFormat="1" x14ac:dyDescent="0.25">
      <c r="A27" s="8"/>
      <c r="B27" s="8"/>
      <c r="C27" s="8"/>
      <c r="D27" s="8"/>
      <c r="E27" s="8"/>
      <c r="F27" s="8"/>
      <c r="G27" s="8"/>
      <c r="H27" s="8"/>
      <c r="I27" s="8"/>
      <c r="J27" s="8"/>
      <c r="K27" s="8"/>
      <c r="L27" s="8"/>
      <c r="M27" s="8"/>
      <c r="N27" s="8"/>
      <c r="O27" s="8"/>
      <c r="P27" s="8"/>
      <c r="Q27" s="8"/>
      <c r="R27" s="8"/>
      <c r="S27" s="8"/>
      <c r="T27" s="8"/>
      <c r="U27" s="8"/>
      <c r="V27" s="8"/>
    </row>
    <row r="29" spans="1:26" ht="26.25" customHeight="1" x14ac:dyDescent="0.25">
      <c r="A29" s="550" t="s">
        <v>177</v>
      </c>
      <c r="B29" s="552" t="s">
        <v>6</v>
      </c>
      <c r="C29" s="568" t="s">
        <v>3</v>
      </c>
      <c r="D29" s="569"/>
      <c r="E29" s="568" t="s">
        <v>5</v>
      </c>
      <c r="F29" s="569"/>
      <c r="G29" s="568" t="s">
        <v>4</v>
      </c>
      <c r="H29" s="569"/>
      <c r="I29" s="568" t="s">
        <v>176</v>
      </c>
      <c r="J29" s="569"/>
      <c r="K29" s="566" t="s">
        <v>15</v>
      </c>
      <c r="W29" s="8"/>
      <c r="X29" s="8"/>
      <c r="Y29" s="8"/>
    </row>
    <row r="30" spans="1:26" s="19" customFormat="1" ht="15" customHeight="1" thickBot="1" x14ac:dyDescent="0.3">
      <c r="A30" s="551"/>
      <c r="B30" s="553"/>
      <c r="C30" s="95" t="s">
        <v>220</v>
      </c>
      <c r="D30" s="96" t="s">
        <v>221</v>
      </c>
      <c r="E30" s="95" t="s">
        <v>220</v>
      </c>
      <c r="F30" s="96" t="s">
        <v>221</v>
      </c>
      <c r="G30" s="95" t="s">
        <v>220</v>
      </c>
      <c r="H30" s="96" t="s">
        <v>221</v>
      </c>
      <c r="I30" s="95" t="s">
        <v>220</v>
      </c>
      <c r="J30" s="96" t="s">
        <v>221</v>
      </c>
      <c r="K30" s="567"/>
      <c r="L30" s="8"/>
      <c r="M30" s="8"/>
      <c r="N30" s="8"/>
      <c r="O30" s="8"/>
      <c r="P30" s="8"/>
      <c r="Q30" s="8"/>
      <c r="R30" s="8"/>
      <c r="S30" s="8"/>
      <c r="T30" s="8"/>
      <c r="U30" s="8"/>
      <c r="V30" s="8"/>
      <c r="W30" s="8"/>
      <c r="X30" s="8"/>
      <c r="Y30" s="8"/>
      <c r="Z30" s="8"/>
    </row>
    <row r="31" spans="1:26" ht="15" customHeight="1" x14ac:dyDescent="0.25">
      <c r="A31" s="303" t="s">
        <v>173</v>
      </c>
      <c r="B31" s="304">
        <v>2018</v>
      </c>
      <c r="C31" s="337">
        <v>346911</v>
      </c>
      <c r="D31" s="338">
        <f>C31/K31</f>
        <v>0.41790665400980104</v>
      </c>
      <c r="E31" s="337">
        <v>329748</v>
      </c>
      <c r="F31" s="338">
        <f>E31/K31</f>
        <v>0.39723123033407381</v>
      </c>
      <c r="G31" s="339">
        <v>83478</v>
      </c>
      <c r="H31" s="338">
        <f>G31/K31</f>
        <v>0.1005618491873425</v>
      </c>
      <c r="I31" s="339">
        <v>69979</v>
      </c>
      <c r="J31" s="340">
        <f>I31/K31</f>
        <v>8.4300266468782678E-2</v>
      </c>
      <c r="K31" s="341">
        <f>C31+E31+G31+I31</f>
        <v>830116</v>
      </c>
      <c r="L31" s="97"/>
      <c r="M31" s="203"/>
      <c r="W31" s="8"/>
      <c r="X31" s="8"/>
      <c r="Y31" s="8"/>
      <c r="Z31" s="8"/>
    </row>
    <row r="32" spans="1:26" x14ac:dyDescent="0.25">
      <c r="A32" s="206"/>
      <c r="B32" s="92">
        <v>2020</v>
      </c>
      <c r="C32" s="208">
        <v>350896</v>
      </c>
      <c r="D32" s="209">
        <f>C32/K32</f>
        <v>0.41266443848066253</v>
      </c>
      <c r="E32" s="208">
        <v>340792</v>
      </c>
      <c r="F32" s="209">
        <f>E32/K32</f>
        <v>0.40078182515247235</v>
      </c>
      <c r="G32" s="210">
        <v>84196</v>
      </c>
      <c r="H32" s="209">
        <f>G32/K32</f>
        <v>9.9017073612460274E-2</v>
      </c>
      <c r="I32" s="210">
        <v>74434</v>
      </c>
      <c r="J32" s="335">
        <f>I32/K32</f>
        <v>8.7536662754404818E-2</v>
      </c>
      <c r="K32" s="211">
        <f>C32+E32+G32+I32</f>
        <v>850318</v>
      </c>
      <c r="L32" s="97"/>
      <c r="M32" s="203"/>
      <c r="W32" s="8"/>
      <c r="X32" s="8"/>
      <c r="Y32" s="8"/>
      <c r="Z32" s="8"/>
    </row>
    <row r="33" spans="1:26" x14ac:dyDescent="0.25">
      <c r="A33" s="206"/>
      <c r="B33" s="93">
        <v>2025</v>
      </c>
      <c r="C33" s="99">
        <v>358751</v>
      </c>
      <c r="D33" s="100">
        <f>C33/K33</f>
        <v>0.39785982508633672</v>
      </c>
      <c r="E33" s="99">
        <v>371029</v>
      </c>
      <c r="F33" s="100">
        <f>E33/K33</f>
        <v>0.41147629704713973</v>
      </c>
      <c r="G33" s="98">
        <v>86820</v>
      </c>
      <c r="H33" s="100">
        <f>G33/K33</f>
        <v>9.6284581824150325E-2</v>
      </c>
      <c r="I33" s="98">
        <v>85102</v>
      </c>
      <c r="J33" s="336">
        <f>I33/K33</f>
        <v>9.4379296042373204E-2</v>
      </c>
      <c r="K33" s="101">
        <f>C33+E33+G33+I33</f>
        <v>901702</v>
      </c>
      <c r="L33" s="97"/>
      <c r="M33" s="203"/>
      <c r="W33" s="8"/>
      <c r="X33" s="8"/>
      <c r="Y33" s="8"/>
      <c r="Z33" s="8"/>
    </row>
    <row r="34" spans="1:26" x14ac:dyDescent="0.25">
      <c r="A34" s="206"/>
      <c r="B34" s="93">
        <v>2030</v>
      </c>
      <c r="C34" s="208">
        <v>362183</v>
      </c>
      <c r="D34" s="209">
        <f>C34/K34</f>
        <v>0.37697708887584358</v>
      </c>
      <c r="E34" s="208">
        <v>410843</v>
      </c>
      <c r="F34" s="209">
        <f>E34/K34</f>
        <v>0.42762470387902862</v>
      </c>
      <c r="G34" s="210">
        <v>90354</v>
      </c>
      <c r="H34" s="209">
        <f>G34/K34</f>
        <v>9.404468980677716E-2</v>
      </c>
      <c r="I34" s="210">
        <v>97376</v>
      </c>
      <c r="J34" s="335">
        <f>I34/K34</f>
        <v>0.10135351743835064</v>
      </c>
      <c r="K34" s="211">
        <f>C34+E34+G34+I34</f>
        <v>960756</v>
      </c>
      <c r="L34" s="97"/>
      <c r="M34" s="203"/>
      <c r="N34" s="73"/>
      <c r="W34" s="8"/>
      <c r="X34" s="8"/>
      <c r="Y34" s="8"/>
      <c r="Z34" s="8"/>
    </row>
    <row r="35" spans="1:26" x14ac:dyDescent="0.25">
      <c r="A35" s="206"/>
      <c r="B35" s="93"/>
      <c r="C35" s="99"/>
      <c r="D35" s="102"/>
      <c r="E35" s="99"/>
      <c r="F35" s="102"/>
      <c r="G35" s="98"/>
      <c r="H35" s="102"/>
      <c r="I35" s="98"/>
      <c r="J35" s="102"/>
      <c r="K35" s="101"/>
      <c r="L35" s="97"/>
      <c r="M35" s="203"/>
      <c r="W35" s="8"/>
      <c r="X35" s="8"/>
      <c r="Y35" s="8"/>
      <c r="Z35" s="8"/>
    </row>
    <row r="36" spans="1:26" x14ac:dyDescent="0.25">
      <c r="A36" s="206" t="s">
        <v>174</v>
      </c>
      <c r="B36" s="92">
        <v>2018</v>
      </c>
      <c r="C36" s="99">
        <v>185973</v>
      </c>
      <c r="D36" s="100">
        <f>C36/K36</f>
        <v>0.48197014461203547</v>
      </c>
      <c r="E36" s="99">
        <v>130128</v>
      </c>
      <c r="F36" s="100">
        <f>E36/K36</f>
        <v>0.33724148654952574</v>
      </c>
      <c r="G36" s="98">
        <v>40063</v>
      </c>
      <c r="H36" s="100">
        <f>G36/K36</f>
        <v>0.10382781319649614</v>
      </c>
      <c r="I36" s="98">
        <v>29696</v>
      </c>
      <c r="J36" s="100">
        <f>I36/K36</f>
        <v>7.696055564194268E-2</v>
      </c>
      <c r="K36" s="101">
        <f>C36+E36+G36+I36</f>
        <v>385860</v>
      </c>
      <c r="L36" s="97"/>
      <c r="M36" s="203"/>
      <c r="W36" s="8"/>
      <c r="X36" s="8"/>
      <c r="Y36" s="8"/>
      <c r="Z36" s="8"/>
    </row>
    <row r="37" spans="1:26" x14ac:dyDescent="0.25">
      <c r="A37" s="206"/>
      <c r="B37" s="92">
        <v>2020</v>
      </c>
      <c r="C37" s="208">
        <v>189114</v>
      </c>
      <c r="D37" s="209">
        <f>C37/K37</f>
        <v>0.47078533927144456</v>
      </c>
      <c r="E37" s="208">
        <v>139807</v>
      </c>
      <c r="F37" s="209">
        <f>E37/K37</f>
        <v>0.34803920348320511</v>
      </c>
      <c r="G37" s="210">
        <v>40109</v>
      </c>
      <c r="H37" s="209">
        <f>G37/K37</f>
        <v>9.9848393946711342E-2</v>
      </c>
      <c r="I37" s="210">
        <v>32669</v>
      </c>
      <c r="J37" s="209">
        <f>I37/K37</f>
        <v>8.1327063298639035E-2</v>
      </c>
      <c r="K37" s="211">
        <f>C37+E37+G37+I37</f>
        <v>401699</v>
      </c>
      <c r="L37" s="97"/>
      <c r="M37" s="203"/>
      <c r="W37" s="8"/>
      <c r="X37" s="8"/>
      <c r="Y37" s="8"/>
      <c r="Z37" s="8"/>
    </row>
    <row r="38" spans="1:26" x14ac:dyDescent="0.25">
      <c r="A38" s="206"/>
      <c r="B38" s="93">
        <v>2025</v>
      </c>
      <c r="C38" s="99">
        <v>192701</v>
      </c>
      <c r="D38" s="100">
        <f>C38/K38</f>
        <v>0.44341995356425412</v>
      </c>
      <c r="E38" s="99">
        <v>160461</v>
      </c>
      <c r="F38" s="100">
        <f>E38/K38</f>
        <v>0.3692332119131389</v>
      </c>
      <c r="G38" s="98">
        <v>40809</v>
      </c>
      <c r="H38" s="100">
        <f>G38/K38</f>
        <v>9.390467555956454E-2</v>
      </c>
      <c r="I38" s="98">
        <v>40608</v>
      </c>
      <c r="J38" s="100">
        <f>I38/K38</f>
        <v>9.3442158963042393E-2</v>
      </c>
      <c r="K38" s="101">
        <f>C38+E38+G38+I38</f>
        <v>434579</v>
      </c>
      <c r="L38" s="97"/>
      <c r="M38" s="203"/>
      <c r="W38" s="8"/>
      <c r="X38" s="8"/>
      <c r="Y38" s="8"/>
      <c r="Z38" s="8"/>
    </row>
    <row r="39" spans="1:26" x14ac:dyDescent="0.25">
      <c r="A39" s="206"/>
      <c r="B39" s="93">
        <v>2030</v>
      </c>
      <c r="C39" s="208">
        <v>197046</v>
      </c>
      <c r="D39" s="209">
        <f>C39/K39</f>
        <v>0.43122948308311815</v>
      </c>
      <c r="E39" s="208">
        <v>170641</v>
      </c>
      <c r="F39" s="209">
        <f>E39/K39</f>
        <v>0.37344290278811221</v>
      </c>
      <c r="G39" s="210">
        <v>41020</v>
      </c>
      <c r="H39" s="209">
        <f>G39/K39</f>
        <v>8.9771085919376728E-2</v>
      </c>
      <c r="I39" s="210">
        <v>48233</v>
      </c>
      <c r="J39" s="209">
        <f>I39/K39</f>
        <v>0.10555652820939292</v>
      </c>
      <c r="K39" s="211">
        <f>C39+E39+G39+I39</f>
        <v>456940</v>
      </c>
      <c r="L39" s="97"/>
      <c r="M39" s="203"/>
      <c r="W39" s="8"/>
      <c r="X39" s="8"/>
      <c r="Y39" s="8"/>
      <c r="Z39" s="8"/>
    </row>
    <row r="40" spans="1:26" x14ac:dyDescent="0.25">
      <c r="A40" s="206"/>
      <c r="B40" s="93"/>
      <c r="C40" s="99"/>
      <c r="D40" s="102"/>
      <c r="E40" s="99"/>
      <c r="F40" s="102"/>
      <c r="G40" s="98"/>
      <c r="H40" s="102"/>
      <c r="I40" s="98"/>
      <c r="J40" s="102"/>
      <c r="K40" s="101"/>
      <c r="L40" s="97"/>
      <c r="M40" s="203"/>
      <c r="W40" s="8"/>
      <c r="X40" s="8"/>
      <c r="Y40" s="8"/>
      <c r="Z40" s="8"/>
    </row>
    <row r="41" spans="1:26" x14ac:dyDescent="0.25">
      <c r="A41" s="206" t="s">
        <v>175</v>
      </c>
      <c r="B41" s="92">
        <v>2018</v>
      </c>
      <c r="C41" s="99">
        <v>267236</v>
      </c>
      <c r="D41" s="100">
        <f>C41/K41</f>
        <v>0.50195533349612131</v>
      </c>
      <c r="E41" s="99">
        <v>168579</v>
      </c>
      <c r="F41" s="100">
        <f>E41/K41</f>
        <v>0.31664569206784499</v>
      </c>
      <c r="G41" s="98">
        <v>54382</v>
      </c>
      <c r="H41" s="100">
        <f>G41/K41</f>
        <v>0.10214692236894006</v>
      </c>
      <c r="I41" s="98">
        <v>42193</v>
      </c>
      <c r="J41" s="100">
        <f>I41/K41</f>
        <v>7.9252052067093667E-2</v>
      </c>
      <c r="K41" s="101">
        <f>C41+E41+G41+I41</f>
        <v>532390</v>
      </c>
      <c r="L41" s="97"/>
      <c r="M41" s="203"/>
      <c r="W41" s="8"/>
      <c r="X41" s="8"/>
      <c r="Y41" s="8"/>
      <c r="Z41" s="8"/>
    </row>
    <row r="42" spans="1:26" x14ac:dyDescent="0.25">
      <c r="A42" s="206"/>
      <c r="B42" s="92">
        <v>2020</v>
      </c>
      <c r="C42" s="208">
        <v>261729</v>
      </c>
      <c r="D42" s="209">
        <f>C42/K42</f>
        <v>0.48705275479043419</v>
      </c>
      <c r="E42" s="208">
        <v>174178</v>
      </c>
      <c r="F42" s="209">
        <f>E42/K42</f>
        <v>0.32412867784574217</v>
      </c>
      <c r="G42" s="210">
        <v>57522</v>
      </c>
      <c r="H42" s="209">
        <f>G42/K42</f>
        <v>0.10704296643113814</v>
      </c>
      <c r="I42" s="210">
        <v>43944</v>
      </c>
      <c r="J42" s="209">
        <f>I42/K42</f>
        <v>8.1775600932685488E-2</v>
      </c>
      <c r="K42" s="211">
        <f>C42+E42+G42+I42</f>
        <v>537373</v>
      </c>
      <c r="L42" s="97"/>
      <c r="M42" s="203"/>
      <c r="W42" s="8"/>
      <c r="X42" s="8"/>
      <c r="Y42" s="8"/>
      <c r="Z42" s="8"/>
    </row>
    <row r="43" spans="1:26" x14ac:dyDescent="0.25">
      <c r="A43" s="206"/>
      <c r="B43" s="93">
        <v>2025</v>
      </c>
      <c r="C43" s="99">
        <v>248972</v>
      </c>
      <c r="D43" s="100">
        <f>C43/K43</f>
        <v>0.44769232705714385</v>
      </c>
      <c r="E43" s="99">
        <v>195321</v>
      </c>
      <c r="F43" s="100">
        <f>E43/K43</f>
        <v>0.35121906484716509</v>
      </c>
      <c r="G43" s="98">
        <v>62478</v>
      </c>
      <c r="H43" s="100">
        <f>G43/K43</f>
        <v>0.1123456501529338</v>
      </c>
      <c r="I43" s="98">
        <v>49352</v>
      </c>
      <c r="J43" s="100">
        <f>I43/K43</f>
        <v>8.8742957942757272E-2</v>
      </c>
      <c r="K43" s="101">
        <f>C43+E43+G43+I43</f>
        <v>556123</v>
      </c>
      <c r="L43" s="97"/>
      <c r="M43" s="203"/>
      <c r="W43" s="8"/>
      <c r="X43" s="8"/>
      <c r="Y43" s="8"/>
      <c r="Z43" s="8"/>
    </row>
    <row r="44" spans="1:26" ht="15.75" thickBot="1" x14ac:dyDescent="0.3">
      <c r="A44" s="207"/>
      <c r="B44" s="94">
        <v>2030</v>
      </c>
      <c r="C44" s="212">
        <v>252438</v>
      </c>
      <c r="D44" s="213">
        <f>C44/K44</f>
        <v>0.41613243020033663</v>
      </c>
      <c r="E44" s="212">
        <v>228565</v>
      </c>
      <c r="F44" s="213">
        <f>E44/K44</f>
        <v>0.37677888791996428</v>
      </c>
      <c r="G44" s="214">
        <v>61942</v>
      </c>
      <c r="H44" s="213">
        <f>G44/K44</f>
        <v>0.10210853750809804</v>
      </c>
      <c r="I44" s="214">
        <v>63684</v>
      </c>
      <c r="J44" s="213">
        <f>I44/K44</f>
        <v>0.10498014437160109</v>
      </c>
      <c r="K44" s="348">
        <f>C44+E44+G44+I44</f>
        <v>606629</v>
      </c>
      <c r="L44" s="97"/>
      <c r="M44" s="203"/>
      <c r="W44" s="8"/>
      <c r="X44" s="8"/>
      <c r="Y44" s="8"/>
      <c r="Z44" s="8"/>
    </row>
    <row r="46" spans="1:26" x14ac:dyDescent="0.25">
      <c r="A46" s="8" t="s">
        <v>417</v>
      </c>
    </row>
    <row r="47" spans="1:26" x14ac:dyDescent="0.25">
      <c r="A47" s="8" t="s">
        <v>229</v>
      </c>
      <c r="J47" s="10" t="s">
        <v>31</v>
      </c>
    </row>
  </sheetData>
  <mergeCells count="11">
    <mergeCell ref="A29:A30"/>
    <mergeCell ref="B29:B30"/>
    <mergeCell ref="A1:K1"/>
    <mergeCell ref="A2:K2"/>
    <mergeCell ref="A3:K3"/>
    <mergeCell ref="A4:K8"/>
    <mergeCell ref="K29:K30"/>
    <mergeCell ref="C29:D29"/>
    <mergeCell ref="E29:F29"/>
    <mergeCell ref="G29:H29"/>
    <mergeCell ref="I29:J29"/>
  </mergeCells>
  <hyperlinks>
    <hyperlink ref="J47" location="Contents!A1" display="Back to Contents"/>
  </hyperlinks>
  <pageMargins left="0.25" right="0.25" top="0.75" bottom="0.75" header="0.3" footer="0.3"/>
  <pageSetup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Normal="100" zoomScaleSheetLayoutView="100" workbookViewId="0">
      <selection sqref="A1:F1"/>
    </sheetView>
  </sheetViews>
  <sheetFormatPr defaultColWidth="9.140625" defaultRowHeight="14.25" x14ac:dyDescent="0.2"/>
  <cols>
    <col min="1" max="1" width="9.140625" style="8"/>
    <col min="2" max="2" width="6.7109375" style="8" customWidth="1"/>
    <col min="3" max="3" width="67" style="8" customWidth="1"/>
    <col min="4" max="9" width="12.28515625" style="8" customWidth="1"/>
    <col min="10" max="10" width="9.140625" style="8"/>
    <col min="11" max="16384" width="9.140625" style="1"/>
  </cols>
  <sheetData>
    <row r="1" spans="1:10" ht="15" customHeight="1" x14ac:dyDescent="0.2">
      <c r="A1" s="577" t="s">
        <v>67</v>
      </c>
      <c r="B1" s="577"/>
      <c r="C1" s="577"/>
      <c r="D1" s="577"/>
      <c r="E1" s="577"/>
      <c r="F1" s="577"/>
      <c r="J1" s="1"/>
    </row>
    <row r="2" spans="1:10" ht="15" customHeight="1" x14ac:dyDescent="0.2">
      <c r="A2" s="578"/>
      <c r="B2" s="578"/>
      <c r="C2" s="578"/>
      <c r="D2" s="578"/>
      <c r="E2" s="578"/>
      <c r="F2" s="578"/>
      <c r="J2" s="1"/>
    </row>
    <row r="3" spans="1:10" ht="15" customHeight="1" x14ac:dyDescent="0.2">
      <c r="A3" s="577" t="s">
        <v>214</v>
      </c>
      <c r="B3" s="577"/>
      <c r="C3" s="577"/>
      <c r="D3" s="577"/>
      <c r="E3" s="577"/>
      <c r="F3" s="577"/>
      <c r="J3" s="1"/>
    </row>
    <row r="4" spans="1:10" ht="15" customHeight="1" x14ac:dyDescent="0.2">
      <c r="A4" s="579" t="s">
        <v>354</v>
      </c>
      <c r="B4" s="579"/>
      <c r="C4" s="579"/>
      <c r="D4" s="579"/>
      <c r="E4" s="579"/>
      <c r="F4" s="579"/>
      <c r="J4" s="1"/>
    </row>
    <row r="5" spans="1:10" x14ac:dyDescent="0.2">
      <c r="A5" s="579"/>
      <c r="B5" s="579"/>
      <c r="C5" s="579"/>
      <c r="D5" s="579"/>
      <c r="E5" s="579"/>
      <c r="F5" s="579"/>
      <c r="J5" s="1"/>
    </row>
    <row r="6" spans="1:10" x14ac:dyDescent="0.2">
      <c r="A6" s="579"/>
      <c r="B6" s="579"/>
      <c r="C6" s="579"/>
      <c r="D6" s="579"/>
      <c r="E6" s="579"/>
      <c r="F6" s="579"/>
      <c r="J6" s="1"/>
    </row>
    <row r="7" spans="1:10" x14ac:dyDescent="0.2">
      <c r="A7" s="579"/>
      <c r="B7" s="579"/>
      <c r="C7" s="579"/>
      <c r="D7" s="579"/>
      <c r="E7" s="579"/>
      <c r="F7" s="579"/>
      <c r="J7" s="1"/>
    </row>
    <row r="8" spans="1:10" x14ac:dyDescent="0.2">
      <c r="A8" s="579"/>
      <c r="B8" s="579"/>
      <c r="C8" s="579"/>
      <c r="D8" s="579"/>
      <c r="E8" s="579"/>
      <c r="F8" s="579"/>
      <c r="J8" s="1"/>
    </row>
    <row r="9" spans="1:10" x14ac:dyDescent="0.2">
      <c r="I9" s="1"/>
      <c r="J9" s="1"/>
    </row>
    <row r="10" spans="1:10" x14ac:dyDescent="0.2">
      <c r="I10" s="1"/>
      <c r="J10" s="1"/>
    </row>
    <row r="11" spans="1:10" ht="75" customHeight="1" x14ac:dyDescent="0.2">
      <c r="B11" s="580" t="s">
        <v>412</v>
      </c>
      <c r="C11" s="581"/>
      <c r="D11" s="581"/>
      <c r="E11" s="582"/>
      <c r="I11" s="1"/>
      <c r="J11" s="1"/>
    </row>
    <row r="12" spans="1:10" x14ac:dyDescent="0.2">
      <c r="B12" s="583"/>
      <c r="C12" s="584"/>
      <c r="D12" s="371"/>
      <c r="E12" s="404" t="s">
        <v>145</v>
      </c>
      <c r="I12" s="1"/>
      <c r="J12" s="1"/>
    </row>
    <row r="13" spans="1:10" ht="25.5" x14ac:dyDescent="0.2">
      <c r="B13" s="585"/>
      <c r="C13" s="586"/>
      <c r="D13" s="372" t="s">
        <v>11</v>
      </c>
      <c r="E13" s="405" t="s">
        <v>67</v>
      </c>
      <c r="I13" s="1"/>
      <c r="J13" s="1"/>
    </row>
    <row r="14" spans="1:10" x14ac:dyDescent="0.2">
      <c r="B14" s="570">
        <v>2017</v>
      </c>
      <c r="C14" s="381" t="s">
        <v>146</v>
      </c>
      <c r="D14" s="75">
        <v>1792409.1708961008</v>
      </c>
      <c r="E14" s="75">
        <v>275183.64205804293</v>
      </c>
      <c r="I14" s="1"/>
      <c r="J14" s="1"/>
    </row>
    <row r="15" spans="1:10" x14ac:dyDescent="0.2">
      <c r="B15" s="570"/>
      <c r="C15" s="74" t="s">
        <v>147</v>
      </c>
      <c r="D15" s="76">
        <v>4116522</v>
      </c>
      <c r="E15" s="76">
        <v>553851</v>
      </c>
      <c r="I15" s="1"/>
      <c r="J15" s="1"/>
    </row>
    <row r="16" spans="1:10" x14ac:dyDescent="0.2">
      <c r="B16" s="570"/>
      <c r="C16" s="74" t="s">
        <v>158</v>
      </c>
      <c r="D16" s="77">
        <v>0.43541833880545294</v>
      </c>
      <c r="E16" s="77">
        <v>0.49685500623460627</v>
      </c>
      <c r="I16" s="1"/>
      <c r="J16" s="1"/>
    </row>
    <row r="17" spans="2:10" s="8" customFormat="1" ht="15" thickBot="1" x14ac:dyDescent="0.25">
      <c r="B17" s="570"/>
      <c r="C17" s="78"/>
      <c r="D17" s="79"/>
      <c r="E17" s="79"/>
      <c r="I17" s="1"/>
      <c r="J17" s="1"/>
    </row>
    <row r="18" spans="2:10" s="8" customFormat="1" x14ac:dyDescent="0.2">
      <c r="B18" s="571">
        <v>2020</v>
      </c>
      <c r="C18" s="373" t="s">
        <v>235</v>
      </c>
      <c r="D18" s="374">
        <v>1897087.4171666331</v>
      </c>
      <c r="E18" s="375">
        <v>280001.36699999997</v>
      </c>
      <c r="I18" s="1"/>
      <c r="J18" s="1"/>
    </row>
    <row r="19" spans="2:10" s="8" customFormat="1" x14ac:dyDescent="0.2">
      <c r="B19" s="572"/>
      <c r="C19" s="80" t="s">
        <v>178</v>
      </c>
      <c r="D19" s="81">
        <v>3976856</v>
      </c>
      <c r="E19" s="376">
        <v>485271</v>
      </c>
      <c r="I19" s="1"/>
      <c r="J19" s="1"/>
    </row>
    <row r="20" spans="2:10" s="8" customFormat="1" x14ac:dyDescent="0.2">
      <c r="B20" s="572"/>
      <c r="C20" s="80" t="s">
        <v>360</v>
      </c>
      <c r="D20" s="82">
        <v>0.47703196121927299</v>
      </c>
      <c r="E20" s="377">
        <v>0.57699999999999996</v>
      </c>
      <c r="I20" s="1"/>
      <c r="J20" s="1"/>
    </row>
    <row r="21" spans="2:10" s="8" customFormat="1" x14ac:dyDescent="0.2">
      <c r="B21" s="573"/>
      <c r="C21" s="83"/>
      <c r="D21" s="82"/>
      <c r="E21" s="377"/>
      <c r="I21" s="1"/>
      <c r="J21" s="1"/>
    </row>
    <row r="22" spans="2:10" s="8" customFormat="1" x14ac:dyDescent="0.2">
      <c r="B22" s="574">
        <v>2025</v>
      </c>
      <c r="C22" s="84" t="s">
        <v>236</v>
      </c>
      <c r="D22" s="81">
        <v>2262464.9595403941</v>
      </c>
      <c r="E22" s="376">
        <v>310234.96500000003</v>
      </c>
      <c r="I22" s="1"/>
      <c r="J22" s="1"/>
    </row>
    <row r="23" spans="2:10" s="8" customFormat="1" x14ac:dyDescent="0.2">
      <c r="B23" s="572"/>
      <c r="C23" s="80" t="s">
        <v>178</v>
      </c>
      <c r="D23" s="81">
        <v>4225965</v>
      </c>
      <c r="E23" s="376">
        <v>488559</v>
      </c>
      <c r="I23" s="1"/>
      <c r="J23" s="1"/>
    </row>
    <row r="24" spans="2:10" s="8" customFormat="1" x14ac:dyDescent="0.2">
      <c r="B24" s="572"/>
      <c r="C24" s="80" t="s">
        <v>360</v>
      </c>
      <c r="D24" s="82">
        <v>0.53537238466016501</v>
      </c>
      <c r="E24" s="377">
        <v>0.63500000000000001</v>
      </c>
      <c r="I24" s="1"/>
      <c r="J24" s="1"/>
    </row>
    <row r="25" spans="2:10" s="8" customFormat="1" x14ac:dyDescent="0.2">
      <c r="B25" s="573"/>
      <c r="C25" s="80"/>
      <c r="D25" s="82"/>
      <c r="E25" s="377"/>
      <c r="I25" s="1"/>
      <c r="J25" s="1"/>
    </row>
    <row r="26" spans="2:10" s="8" customFormat="1" x14ac:dyDescent="0.2">
      <c r="B26" s="575">
        <v>2030</v>
      </c>
      <c r="C26" s="80" t="s">
        <v>179</v>
      </c>
      <c r="D26" s="81">
        <v>2690822.1421688553</v>
      </c>
      <c r="E26" s="376">
        <v>368140.5</v>
      </c>
      <c r="I26" s="1"/>
      <c r="J26" s="1"/>
    </row>
    <row r="27" spans="2:10" s="8" customFormat="1" x14ac:dyDescent="0.2">
      <c r="B27" s="575"/>
      <c r="C27" s="80" t="s">
        <v>178</v>
      </c>
      <c r="D27" s="85">
        <v>4484352</v>
      </c>
      <c r="E27" s="376">
        <v>525915</v>
      </c>
      <c r="I27" s="1"/>
      <c r="J27" s="1"/>
    </row>
    <row r="28" spans="2:10" s="8" customFormat="1" ht="15" thickBot="1" x14ac:dyDescent="0.25">
      <c r="B28" s="576"/>
      <c r="C28" s="378" t="s">
        <v>360</v>
      </c>
      <c r="D28" s="379">
        <v>0.600047039609927</v>
      </c>
      <c r="E28" s="380">
        <v>0.7</v>
      </c>
      <c r="I28" s="1"/>
      <c r="J28" s="1"/>
    </row>
    <row r="29" spans="2:10" s="8" customFormat="1" ht="12.75" x14ac:dyDescent="0.2">
      <c r="C29" s="72"/>
    </row>
    <row r="52" spans="3:9" s="8" customFormat="1" ht="12.75" x14ac:dyDescent="0.2">
      <c r="C52" s="8" t="s">
        <v>192</v>
      </c>
      <c r="I52" s="10" t="s">
        <v>31</v>
      </c>
    </row>
    <row r="53" spans="3:9" s="8" customFormat="1" ht="12.75" x14ac:dyDescent="0.2">
      <c r="C53" s="10" t="s">
        <v>378</v>
      </c>
    </row>
  </sheetData>
  <mergeCells count="10">
    <mergeCell ref="B14:B17"/>
    <mergeCell ref="B18:B21"/>
    <mergeCell ref="B22:B25"/>
    <mergeCell ref="B26:B28"/>
    <mergeCell ref="A1:F1"/>
    <mergeCell ref="A2:F2"/>
    <mergeCell ref="A3:F3"/>
    <mergeCell ref="A4:F8"/>
    <mergeCell ref="B11:E11"/>
    <mergeCell ref="B12:C13"/>
  </mergeCells>
  <hyperlinks>
    <hyperlink ref="I52" location="Contents!A1" display="Back to Contents"/>
  </hyperlinks>
  <pageMargins left="0.25" right="0.25" top="0.75" bottom="0.75" header="0.3" footer="0.3"/>
  <pageSetup scale="6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4"/>
  <sheetViews>
    <sheetView zoomScaleNormal="100" zoomScaleSheetLayoutView="100" workbookViewId="0">
      <selection activeCell="H13" sqref="H13"/>
    </sheetView>
  </sheetViews>
  <sheetFormatPr defaultColWidth="9.140625" defaultRowHeight="12.75" x14ac:dyDescent="0.2"/>
  <cols>
    <col min="1" max="1" width="40" style="8" customWidth="1"/>
    <col min="2" max="8" width="11.5703125" style="8" customWidth="1"/>
    <col min="9" max="9" width="4.28515625" style="8" customWidth="1"/>
    <col min="10" max="10" width="15.7109375" style="8" customWidth="1"/>
    <col min="11" max="11" width="4.28515625" style="8" customWidth="1"/>
    <col min="12" max="14" width="11.5703125" style="8" customWidth="1"/>
    <col min="15" max="16" width="9.140625" style="8"/>
    <col min="17" max="16384" width="9.140625" style="18"/>
  </cols>
  <sheetData>
    <row r="1" spans="1:14" ht="15" customHeight="1" x14ac:dyDescent="0.2">
      <c r="A1" s="560" t="s">
        <v>67</v>
      </c>
      <c r="B1" s="561"/>
      <c r="C1" s="561"/>
      <c r="D1" s="561"/>
      <c r="E1" s="561"/>
      <c r="F1" s="561"/>
      <c r="G1" s="561"/>
      <c r="H1" s="561"/>
      <c r="I1" s="561"/>
      <c r="J1" s="561"/>
      <c r="K1" s="561"/>
      <c r="L1" s="561"/>
      <c r="M1" s="561"/>
      <c r="N1" s="561"/>
    </row>
    <row r="2" spans="1:14" ht="15" customHeight="1" x14ac:dyDescent="0.2">
      <c r="A2" s="599"/>
      <c r="B2" s="600"/>
      <c r="C2" s="600"/>
      <c r="D2" s="600"/>
      <c r="E2" s="600"/>
      <c r="F2" s="600"/>
      <c r="G2" s="600"/>
      <c r="H2" s="600"/>
      <c r="I2" s="600"/>
      <c r="J2" s="600"/>
      <c r="K2" s="600"/>
      <c r="L2" s="600"/>
      <c r="M2" s="600"/>
      <c r="N2" s="600"/>
    </row>
    <row r="3" spans="1:14" ht="28.5" customHeight="1" x14ac:dyDescent="0.2">
      <c r="A3" s="560" t="s">
        <v>249</v>
      </c>
      <c r="B3" s="561"/>
      <c r="C3" s="561"/>
      <c r="D3" s="561"/>
      <c r="E3" s="561"/>
      <c r="F3" s="561"/>
      <c r="G3" s="561"/>
      <c r="H3" s="561"/>
      <c r="I3" s="561"/>
      <c r="J3" s="561"/>
      <c r="K3" s="561"/>
      <c r="L3" s="561"/>
      <c r="M3" s="561"/>
      <c r="N3" s="561"/>
    </row>
    <row r="4" spans="1:14" ht="15" customHeight="1" x14ac:dyDescent="0.2">
      <c r="A4" s="508" t="s">
        <v>413</v>
      </c>
      <c r="B4" s="509"/>
      <c r="C4" s="509"/>
      <c r="D4" s="509"/>
      <c r="E4" s="509"/>
      <c r="F4" s="509"/>
      <c r="G4" s="509"/>
      <c r="H4" s="509"/>
      <c r="I4" s="509"/>
      <c r="J4" s="509"/>
      <c r="K4" s="509"/>
      <c r="L4" s="509"/>
      <c r="M4" s="509"/>
      <c r="N4" s="509"/>
    </row>
    <row r="5" spans="1:14" x14ac:dyDescent="0.2">
      <c r="A5" s="508"/>
      <c r="B5" s="509"/>
      <c r="C5" s="509"/>
      <c r="D5" s="509"/>
      <c r="E5" s="509"/>
      <c r="F5" s="509"/>
      <c r="G5" s="509"/>
      <c r="H5" s="509"/>
      <c r="I5" s="509"/>
      <c r="J5" s="509"/>
      <c r="K5" s="509"/>
      <c r="L5" s="509"/>
      <c r="M5" s="509"/>
      <c r="N5" s="509"/>
    </row>
    <row r="6" spans="1:14" x14ac:dyDescent="0.2">
      <c r="A6" s="508"/>
      <c r="B6" s="509"/>
      <c r="C6" s="509"/>
      <c r="D6" s="509"/>
      <c r="E6" s="509"/>
      <c r="F6" s="509"/>
      <c r="G6" s="509"/>
      <c r="H6" s="509"/>
      <c r="I6" s="509"/>
      <c r="J6" s="509"/>
      <c r="K6" s="509"/>
      <c r="L6" s="509"/>
      <c r="M6" s="509"/>
      <c r="N6" s="509"/>
    </row>
    <row r="7" spans="1:14" x14ac:dyDescent="0.2">
      <c r="A7" s="508"/>
      <c r="B7" s="509"/>
      <c r="C7" s="509"/>
      <c r="D7" s="509"/>
      <c r="E7" s="509"/>
      <c r="F7" s="509"/>
      <c r="G7" s="509"/>
      <c r="H7" s="509"/>
      <c r="I7" s="509"/>
      <c r="J7" s="509"/>
      <c r="K7" s="509"/>
      <c r="L7" s="509"/>
      <c r="M7" s="509"/>
      <c r="N7" s="509"/>
    </row>
    <row r="8" spans="1:14" ht="51.75" customHeight="1" x14ac:dyDescent="0.2">
      <c r="A8" s="508"/>
      <c r="B8" s="509"/>
      <c r="C8" s="509"/>
      <c r="D8" s="509"/>
      <c r="E8" s="509"/>
      <c r="F8" s="509"/>
      <c r="G8" s="509"/>
      <c r="H8" s="509"/>
      <c r="I8" s="509"/>
      <c r="J8" s="509"/>
      <c r="K8" s="509"/>
      <c r="L8" s="509"/>
      <c r="M8" s="509"/>
      <c r="N8" s="509"/>
    </row>
    <row r="9" spans="1:14" x14ac:dyDescent="0.2">
      <c r="A9" s="444"/>
      <c r="B9" s="444"/>
      <c r="C9" s="444"/>
      <c r="D9" s="444"/>
      <c r="E9" s="444"/>
      <c r="F9" s="444"/>
      <c r="G9" s="444"/>
      <c r="H9" s="444"/>
      <c r="I9" s="444"/>
      <c r="L9" s="97"/>
    </row>
    <row r="10" spans="1:14" x14ac:dyDescent="0.2">
      <c r="A10" s="590" t="s">
        <v>250</v>
      </c>
      <c r="B10" s="591"/>
      <c r="C10" s="591"/>
      <c r="D10" s="591"/>
      <c r="E10" s="592"/>
      <c r="F10" s="444"/>
      <c r="G10" s="444"/>
      <c r="H10" s="444"/>
      <c r="I10" s="444"/>
      <c r="L10" s="97"/>
    </row>
    <row r="11" spans="1:14" x14ac:dyDescent="0.2">
      <c r="A11" s="593" t="s">
        <v>183</v>
      </c>
      <c r="B11" s="594"/>
      <c r="C11" s="594"/>
      <c r="D11" s="594"/>
      <c r="E11" s="595"/>
      <c r="F11" s="444"/>
      <c r="G11" s="444"/>
      <c r="H11" s="444"/>
      <c r="I11" s="444"/>
      <c r="L11" s="97"/>
    </row>
    <row r="12" spans="1:14" ht="13.5" thickBot="1" x14ac:dyDescent="0.25">
      <c r="A12" s="596"/>
      <c r="B12" s="597"/>
      <c r="C12" s="597"/>
      <c r="D12" s="597"/>
      <c r="E12" s="598"/>
      <c r="F12" s="444"/>
      <c r="G12" s="444"/>
      <c r="H12" s="444"/>
      <c r="I12" s="444"/>
      <c r="L12" s="97"/>
    </row>
    <row r="13" spans="1:14" ht="13.5" thickTop="1" x14ac:dyDescent="0.2">
      <c r="A13" s="103"/>
      <c r="B13" s="104">
        <v>2018</v>
      </c>
      <c r="C13" s="276">
        <v>2020</v>
      </c>
      <c r="D13" s="277">
        <v>2025</v>
      </c>
      <c r="E13" s="278">
        <v>2030</v>
      </c>
      <c r="F13" s="444"/>
      <c r="G13" s="444"/>
      <c r="H13" s="444"/>
      <c r="I13" s="444"/>
      <c r="J13" s="444"/>
      <c r="L13" s="97"/>
    </row>
    <row r="14" spans="1:14" ht="16.5" customHeight="1" x14ac:dyDescent="0.2">
      <c r="A14" s="109" t="s">
        <v>259</v>
      </c>
      <c r="B14" s="105">
        <f>B58</f>
        <v>58404</v>
      </c>
      <c r="C14" s="279">
        <v>68273.46165674855</v>
      </c>
      <c r="D14" s="106">
        <v>82622.236541361883</v>
      </c>
      <c r="E14" s="280">
        <v>99886.535474010874</v>
      </c>
      <c r="F14" s="444"/>
      <c r="G14" s="444"/>
      <c r="H14" s="444"/>
      <c r="I14" s="444"/>
      <c r="J14" s="444"/>
    </row>
    <row r="15" spans="1:14" ht="16.5" customHeight="1" x14ac:dyDescent="0.2">
      <c r="A15" s="109" t="s">
        <v>237</v>
      </c>
      <c r="B15" s="105">
        <v>341307</v>
      </c>
      <c r="C15" s="279">
        <v>376000</v>
      </c>
      <c r="D15" s="106">
        <v>455000</v>
      </c>
      <c r="E15" s="280">
        <v>550000</v>
      </c>
      <c r="F15" s="444"/>
      <c r="G15" s="444"/>
      <c r="H15" s="444"/>
      <c r="I15" s="444"/>
      <c r="J15" s="444"/>
    </row>
    <row r="16" spans="1:14" ht="16.5" customHeight="1" x14ac:dyDescent="0.2">
      <c r="A16" s="235" t="s">
        <v>223</v>
      </c>
      <c r="B16" s="105">
        <v>115735</v>
      </c>
      <c r="C16" s="279">
        <v>138000</v>
      </c>
      <c r="D16" s="106">
        <v>198000</v>
      </c>
      <c r="E16" s="280">
        <v>285000</v>
      </c>
      <c r="F16" s="444"/>
      <c r="G16" s="444"/>
      <c r="H16" s="444"/>
      <c r="I16" s="444"/>
      <c r="J16" s="444"/>
    </row>
    <row r="17" spans="1:14" ht="16.5" customHeight="1" x14ac:dyDescent="0.2">
      <c r="A17" s="235" t="s">
        <v>224</v>
      </c>
      <c r="B17" s="105">
        <v>41594</v>
      </c>
      <c r="C17" s="279">
        <v>48000</v>
      </c>
      <c r="D17" s="106">
        <v>59000</v>
      </c>
      <c r="E17" s="280">
        <v>76000</v>
      </c>
      <c r="F17" s="444"/>
      <c r="G17" s="444"/>
      <c r="H17" s="444"/>
      <c r="I17" s="444"/>
      <c r="J17" s="444"/>
    </row>
    <row r="18" spans="1:14" ht="16.5" customHeight="1" x14ac:dyDescent="0.2">
      <c r="A18" s="235" t="s">
        <v>226</v>
      </c>
      <c r="B18" s="105">
        <v>143981</v>
      </c>
      <c r="C18" s="279">
        <v>168000</v>
      </c>
      <c r="D18" s="106">
        <v>215000</v>
      </c>
      <c r="E18" s="280">
        <v>275000</v>
      </c>
      <c r="F18" s="444"/>
      <c r="G18" s="444"/>
      <c r="H18" s="444"/>
      <c r="I18" s="444"/>
      <c r="J18" s="444"/>
    </row>
    <row r="19" spans="1:14" ht="16.5" customHeight="1" thickBot="1" x14ac:dyDescent="0.25">
      <c r="A19" s="235" t="s">
        <v>225</v>
      </c>
      <c r="B19" s="105">
        <v>124424</v>
      </c>
      <c r="C19" s="281">
        <v>146000</v>
      </c>
      <c r="D19" s="282">
        <v>190000</v>
      </c>
      <c r="E19" s="283">
        <v>246000</v>
      </c>
      <c r="F19" s="444"/>
      <c r="G19" s="444"/>
      <c r="H19" s="444"/>
      <c r="I19" s="444"/>
      <c r="J19" s="444"/>
    </row>
    <row r="20" spans="1:14" ht="13.5" thickTop="1" x14ac:dyDescent="0.2">
      <c r="C20" s="72"/>
      <c r="D20" s="72"/>
    </row>
    <row r="21" spans="1:14" ht="15" customHeight="1" x14ac:dyDescent="0.2">
      <c r="A21" s="601" t="s">
        <v>389</v>
      </c>
      <c r="B21" s="602"/>
      <c r="C21" s="602"/>
      <c r="D21" s="602"/>
      <c r="E21" s="602"/>
      <c r="F21" s="602"/>
      <c r="G21" s="602"/>
      <c r="H21" s="603"/>
      <c r="I21" s="116"/>
      <c r="J21" s="116"/>
      <c r="L21" s="601" t="s">
        <v>377</v>
      </c>
      <c r="M21" s="602"/>
      <c r="N21" s="603"/>
    </row>
    <row r="22" spans="1:14" ht="12.75" customHeight="1" x14ac:dyDescent="0.2">
      <c r="A22" s="604"/>
      <c r="B22" s="605"/>
      <c r="C22" s="605"/>
      <c r="D22" s="605"/>
      <c r="E22" s="605"/>
      <c r="F22" s="605"/>
      <c r="G22" s="605"/>
      <c r="H22" s="606"/>
      <c r="I22" s="116"/>
      <c r="J22" s="116"/>
      <c r="L22" s="604"/>
      <c r="M22" s="605"/>
      <c r="N22" s="606"/>
    </row>
    <row r="23" spans="1:14" ht="12.75" customHeight="1" thickBot="1" x14ac:dyDescent="0.25">
      <c r="A23" s="607"/>
      <c r="B23" s="608"/>
      <c r="C23" s="608"/>
      <c r="D23" s="608"/>
      <c r="E23" s="608"/>
      <c r="F23" s="608"/>
      <c r="G23" s="608"/>
      <c r="H23" s="609"/>
      <c r="I23" s="116"/>
      <c r="J23" s="116"/>
      <c r="L23" s="607"/>
      <c r="M23" s="608"/>
      <c r="N23" s="609"/>
    </row>
    <row r="24" spans="1:14" ht="29.25" customHeight="1" thickTop="1" x14ac:dyDescent="0.2">
      <c r="A24" s="224" t="s">
        <v>154</v>
      </c>
      <c r="B24" s="218" t="s">
        <v>15</v>
      </c>
      <c r="C24" s="218" t="s">
        <v>151</v>
      </c>
      <c r="D24" s="218" t="s">
        <v>5</v>
      </c>
      <c r="E24" s="396" t="s">
        <v>4</v>
      </c>
      <c r="F24" s="218" t="s">
        <v>16</v>
      </c>
      <c r="G24" s="218" t="s">
        <v>152</v>
      </c>
      <c r="H24" s="397" t="s">
        <v>2</v>
      </c>
      <c r="I24" s="218"/>
      <c r="J24" s="313" t="s">
        <v>197</v>
      </c>
      <c r="L24" s="276">
        <v>2020</v>
      </c>
      <c r="M24" s="277">
        <v>2025</v>
      </c>
      <c r="N24" s="278">
        <v>2030</v>
      </c>
    </row>
    <row r="25" spans="1:14" ht="15" customHeight="1" x14ac:dyDescent="0.2">
      <c r="A25" s="467" t="s">
        <v>120</v>
      </c>
      <c r="B25" s="468">
        <v>4407</v>
      </c>
      <c r="C25" s="149">
        <v>2125</v>
      </c>
      <c r="D25" s="149">
        <v>1466</v>
      </c>
      <c r="E25" s="149">
        <v>328</v>
      </c>
      <c r="F25" s="149">
        <v>488</v>
      </c>
      <c r="G25" s="149">
        <v>1978</v>
      </c>
      <c r="H25" s="469">
        <v>2429</v>
      </c>
      <c r="I25" s="118"/>
      <c r="J25" s="470">
        <v>1925</v>
      </c>
      <c r="L25" s="398">
        <v>5211</v>
      </c>
      <c r="M25" s="399">
        <v>6752</v>
      </c>
      <c r="N25" s="400">
        <v>8292</v>
      </c>
    </row>
    <row r="26" spans="1:14" ht="15" customHeight="1" x14ac:dyDescent="0.2">
      <c r="A26" s="117" t="s">
        <v>361</v>
      </c>
      <c r="B26" s="256">
        <v>2292</v>
      </c>
      <c r="C26" s="111">
        <v>1527</v>
      </c>
      <c r="D26" s="111">
        <v>431</v>
      </c>
      <c r="E26" s="111">
        <v>209</v>
      </c>
      <c r="F26" s="111">
        <v>125</v>
      </c>
      <c r="G26" s="111">
        <v>1009</v>
      </c>
      <c r="H26" s="200">
        <v>1283</v>
      </c>
      <c r="I26" s="118"/>
      <c r="J26" s="471">
        <v>890</v>
      </c>
      <c r="L26" s="398">
        <v>2685</v>
      </c>
      <c r="M26" s="399">
        <v>3001</v>
      </c>
      <c r="N26" s="400">
        <v>3316</v>
      </c>
    </row>
    <row r="27" spans="1:14" ht="15" customHeight="1" x14ac:dyDescent="0.2">
      <c r="A27" s="117" t="s">
        <v>122</v>
      </c>
      <c r="B27" s="256">
        <v>2255</v>
      </c>
      <c r="C27" s="111">
        <v>840</v>
      </c>
      <c r="D27" s="111">
        <v>546</v>
      </c>
      <c r="E27" s="111">
        <v>660</v>
      </c>
      <c r="F27" s="111">
        <v>209</v>
      </c>
      <c r="G27" s="111">
        <v>1116</v>
      </c>
      <c r="H27" s="200">
        <v>1139</v>
      </c>
      <c r="I27" s="118"/>
      <c r="J27" s="471">
        <v>1026</v>
      </c>
      <c r="L27" s="398">
        <v>2700</v>
      </c>
      <c r="M27" s="399">
        <v>3000</v>
      </c>
      <c r="N27" s="400">
        <v>3300</v>
      </c>
    </row>
    <row r="28" spans="1:14" x14ac:dyDescent="0.2">
      <c r="A28" s="72" t="s">
        <v>126</v>
      </c>
      <c r="B28" s="256">
        <v>701</v>
      </c>
      <c r="C28" s="111">
        <v>446</v>
      </c>
      <c r="D28" s="111">
        <v>138</v>
      </c>
      <c r="E28" s="111">
        <v>59</v>
      </c>
      <c r="F28" s="111">
        <v>58</v>
      </c>
      <c r="G28" s="111">
        <v>305</v>
      </c>
      <c r="H28" s="200">
        <v>396</v>
      </c>
      <c r="I28" s="118"/>
      <c r="J28" s="471">
        <v>329</v>
      </c>
      <c r="L28" s="398">
        <v>969</v>
      </c>
      <c r="M28" s="399">
        <v>1073</v>
      </c>
      <c r="N28" s="400">
        <v>1234</v>
      </c>
    </row>
    <row r="29" spans="1:14" x14ac:dyDescent="0.2">
      <c r="A29" s="117" t="s">
        <v>129</v>
      </c>
      <c r="B29" s="256">
        <v>1628</v>
      </c>
      <c r="C29" s="111">
        <v>869</v>
      </c>
      <c r="D29" s="111">
        <v>497</v>
      </c>
      <c r="E29" s="111">
        <v>211</v>
      </c>
      <c r="F29" s="111">
        <v>51</v>
      </c>
      <c r="G29" s="111">
        <v>473</v>
      </c>
      <c r="H29" s="200">
        <v>1155</v>
      </c>
      <c r="I29" s="118"/>
      <c r="J29" s="471">
        <v>994</v>
      </c>
      <c r="L29" s="398">
        <v>1680</v>
      </c>
      <c r="M29" s="399">
        <v>1855</v>
      </c>
      <c r="N29" s="400">
        <v>2048</v>
      </c>
    </row>
    <row r="30" spans="1:14" x14ac:dyDescent="0.2">
      <c r="A30" s="117" t="s">
        <v>270</v>
      </c>
      <c r="B30" s="256">
        <v>693</v>
      </c>
      <c r="C30" s="111">
        <v>388</v>
      </c>
      <c r="D30" s="111">
        <v>157</v>
      </c>
      <c r="E30" s="111">
        <v>106</v>
      </c>
      <c r="F30" s="111">
        <v>42</v>
      </c>
      <c r="G30" s="111">
        <v>190</v>
      </c>
      <c r="H30" s="200">
        <v>503</v>
      </c>
      <c r="I30" s="118"/>
      <c r="J30" s="471">
        <v>386</v>
      </c>
      <c r="L30" s="398">
        <v>900</v>
      </c>
      <c r="M30" s="399">
        <v>1100</v>
      </c>
      <c r="N30" s="400">
        <v>1350</v>
      </c>
    </row>
    <row r="31" spans="1:14" x14ac:dyDescent="0.2">
      <c r="A31" s="117" t="s">
        <v>137</v>
      </c>
      <c r="B31" s="472">
        <v>1393</v>
      </c>
      <c r="C31" s="473">
        <v>838</v>
      </c>
      <c r="D31" s="473">
        <v>347</v>
      </c>
      <c r="E31" s="473">
        <v>108</v>
      </c>
      <c r="F31" s="473">
        <v>100</v>
      </c>
      <c r="G31" s="473">
        <v>1209</v>
      </c>
      <c r="H31" s="474">
        <v>184</v>
      </c>
      <c r="I31" s="118"/>
      <c r="J31" s="110">
        <v>627</v>
      </c>
      <c r="L31" s="398">
        <v>1291</v>
      </c>
      <c r="M31" s="399">
        <v>1269</v>
      </c>
      <c r="N31" s="400">
        <v>1322</v>
      </c>
    </row>
    <row r="32" spans="1:14" ht="15" customHeight="1" thickBot="1" x14ac:dyDescent="0.25">
      <c r="A32" s="152" t="s">
        <v>62</v>
      </c>
      <c r="B32" s="427">
        <f t="shared" ref="B32:H32" si="0">SUM(B25:B31)</f>
        <v>13369</v>
      </c>
      <c r="C32" s="119">
        <f t="shared" si="0"/>
        <v>7033</v>
      </c>
      <c r="D32" s="119">
        <f t="shared" si="0"/>
        <v>3582</v>
      </c>
      <c r="E32" s="119">
        <f t="shared" si="0"/>
        <v>1681</v>
      </c>
      <c r="F32" s="119">
        <f t="shared" si="0"/>
        <v>1073</v>
      </c>
      <c r="G32" s="119">
        <f t="shared" si="0"/>
        <v>6280</v>
      </c>
      <c r="H32" s="120">
        <f t="shared" si="0"/>
        <v>7089</v>
      </c>
      <c r="I32" s="118"/>
      <c r="J32" s="385">
        <v>6177</v>
      </c>
      <c r="K32" s="331"/>
      <c r="L32" s="401">
        <f>SUM(L25:L31)</f>
        <v>15436</v>
      </c>
      <c r="M32" s="402">
        <f>SUM(M25:M31)</f>
        <v>18050</v>
      </c>
      <c r="N32" s="403">
        <f>SUM(N25:N31)</f>
        <v>20862</v>
      </c>
    </row>
    <row r="33" spans="1:14" ht="15" customHeight="1" thickTop="1" x14ac:dyDescent="0.2">
      <c r="B33" s="124"/>
      <c r="C33" s="124"/>
      <c r="D33" s="124"/>
      <c r="E33" s="124"/>
      <c r="F33" s="124"/>
      <c r="G33" s="124"/>
      <c r="H33" s="125"/>
      <c r="I33" s="125"/>
      <c r="J33" s="125"/>
    </row>
    <row r="34" spans="1:14" ht="15" customHeight="1" thickBot="1" x14ac:dyDescent="0.25">
      <c r="A34" s="126"/>
      <c r="B34" s="127"/>
      <c r="C34" s="127"/>
      <c r="D34" s="127"/>
      <c r="E34" s="127"/>
      <c r="F34" s="127"/>
      <c r="G34" s="127"/>
      <c r="H34" s="97"/>
      <c r="I34" s="125"/>
      <c r="J34" s="97"/>
    </row>
    <row r="35" spans="1:14" ht="26.25" thickTop="1" x14ac:dyDescent="0.2">
      <c r="A35" s="342" t="s">
        <v>155</v>
      </c>
      <c r="B35" s="310" t="s">
        <v>15</v>
      </c>
      <c r="C35" s="310" t="s">
        <v>151</v>
      </c>
      <c r="D35" s="310" t="s">
        <v>5</v>
      </c>
      <c r="E35" s="311" t="s">
        <v>4</v>
      </c>
      <c r="F35" s="310" t="s">
        <v>16</v>
      </c>
      <c r="G35" s="310" t="s">
        <v>152</v>
      </c>
      <c r="H35" s="312" t="s">
        <v>2</v>
      </c>
      <c r="I35" s="218"/>
      <c r="J35" s="313" t="s">
        <v>197</v>
      </c>
      <c r="L35" s="276">
        <v>2020</v>
      </c>
      <c r="M35" s="277">
        <v>2025</v>
      </c>
      <c r="N35" s="278">
        <v>2030</v>
      </c>
    </row>
    <row r="36" spans="1:14" x14ac:dyDescent="0.2">
      <c r="A36" s="467" t="s">
        <v>108</v>
      </c>
      <c r="B36" s="468">
        <v>12969</v>
      </c>
      <c r="C36" s="149">
        <v>5941</v>
      </c>
      <c r="D36" s="149">
        <v>2526</v>
      </c>
      <c r="E36" s="149">
        <v>517</v>
      </c>
      <c r="F36" s="149">
        <v>3985</v>
      </c>
      <c r="G36" s="149">
        <v>6156</v>
      </c>
      <c r="H36" s="469">
        <v>6813</v>
      </c>
      <c r="I36" s="118"/>
      <c r="J36" s="470">
        <v>2808</v>
      </c>
      <c r="L36" s="398">
        <v>12500</v>
      </c>
      <c r="M36" s="399">
        <v>12500</v>
      </c>
      <c r="N36" s="400">
        <v>12500</v>
      </c>
    </row>
    <row r="37" spans="1:14" x14ac:dyDescent="0.2">
      <c r="A37" s="117" t="s">
        <v>99</v>
      </c>
      <c r="B37" s="256">
        <v>14954</v>
      </c>
      <c r="C37" s="111">
        <v>9202</v>
      </c>
      <c r="D37" s="111">
        <v>2858</v>
      </c>
      <c r="E37" s="111">
        <v>498</v>
      </c>
      <c r="F37" s="111">
        <v>2396</v>
      </c>
      <c r="G37" s="111">
        <v>7490</v>
      </c>
      <c r="H37" s="200">
        <v>7464</v>
      </c>
      <c r="I37" s="118"/>
      <c r="J37" s="471">
        <v>3268</v>
      </c>
      <c r="L37" s="398">
        <v>15000</v>
      </c>
      <c r="M37" s="399">
        <v>16500</v>
      </c>
      <c r="N37" s="400">
        <v>17000</v>
      </c>
    </row>
    <row r="38" spans="1:14" x14ac:dyDescent="0.2">
      <c r="A38" s="117" t="s">
        <v>102</v>
      </c>
      <c r="B38" s="256">
        <v>8470</v>
      </c>
      <c r="C38" s="111">
        <v>4377</v>
      </c>
      <c r="D38" s="111">
        <v>2770</v>
      </c>
      <c r="E38" s="111">
        <v>772</v>
      </c>
      <c r="F38" s="111">
        <v>551</v>
      </c>
      <c r="G38" s="111">
        <v>3350</v>
      </c>
      <c r="H38" s="200">
        <v>5120</v>
      </c>
      <c r="I38" s="118"/>
      <c r="J38" s="471">
        <v>3589</v>
      </c>
      <c r="L38" s="398">
        <v>8900</v>
      </c>
      <c r="M38" s="399">
        <v>9400</v>
      </c>
      <c r="N38" s="400">
        <v>9500</v>
      </c>
    </row>
    <row r="39" spans="1:14" x14ac:dyDescent="0.2">
      <c r="A39" s="117" t="s">
        <v>317</v>
      </c>
      <c r="B39" s="472">
        <v>827</v>
      </c>
      <c r="C39" s="473">
        <v>352</v>
      </c>
      <c r="D39" s="473">
        <v>178</v>
      </c>
      <c r="E39" s="473">
        <v>216</v>
      </c>
      <c r="F39" s="473">
        <v>81</v>
      </c>
      <c r="G39" s="473">
        <v>308</v>
      </c>
      <c r="H39" s="474">
        <v>519</v>
      </c>
      <c r="I39" s="118"/>
      <c r="J39" s="110">
        <v>449</v>
      </c>
      <c r="L39" s="398">
        <v>822</v>
      </c>
      <c r="M39" s="399">
        <v>935</v>
      </c>
      <c r="N39" s="400">
        <v>1048</v>
      </c>
    </row>
    <row r="40" spans="1:14" ht="13.5" thickBot="1" x14ac:dyDescent="0.25">
      <c r="A40" s="121" t="s">
        <v>15</v>
      </c>
      <c r="B40" s="427">
        <f t="shared" ref="B40:H40" si="1">SUM(B36:B39)</f>
        <v>37220</v>
      </c>
      <c r="C40" s="119">
        <f t="shared" si="1"/>
        <v>19872</v>
      </c>
      <c r="D40" s="119">
        <f t="shared" si="1"/>
        <v>8332</v>
      </c>
      <c r="E40" s="119">
        <f t="shared" si="1"/>
        <v>2003</v>
      </c>
      <c r="F40" s="119">
        <f t="shared" si="1"/>
        <v>7013</v>
      </c>
      <c r="G40" s="119">
        <f t="shared" si="1"/>
        <v>17304</v>
      </c>
      <c r="H40" s="120">
        <f t="shared" si="1"/>
        <v>19916</v>
      </c>
      <c r="I40" s="118"/>
      <c r="J40" s="385">
        <v>10114</v>
      </c>
      <c r="L40" s="401">
        <f>SUM(L36:L39)</f>
        <v>37222</v>
      </c>
      <c r="M40" s="402">
        <f>SUM(M36:M39)</f>
        <v>39335</v>
      </c>
      <c r="N40" s="403">
        <f>SUM(N36:N39)</f>
        <v>40048</v>
      </c>
    </row>
    <row r="41" spans="1:14" ht="14.25" thickTop="1" thickBot="1" x14ac:dyDescent="0.25">
      <c r="I41" s="72"/>
    </row>
    <row r="42" spans="1:14" ht="26.25" thickTop="1" x14ac:dyDescent="0.2">
      <c r="A42" s="342" t="s">
        <v>153</v>
      </c>
      <c r="B42" s="310" t="s">
        <v>15</v>
      </c>
      <c r="C42" s="310" t="s">
        <v>151</v>
      </c>
      <c r="D42" s="310" t="s">
        <v>5</v>
      </c>
      <c r="E42" s="311" t="s">
        <v>4</v>
      </c>
      <c r="F42" s="310" t="s">
        <v>16</v>
      </c>
      <c r="G42" s="310" t="s">
        <v>152</v>
      </c>
      <c r="H42" s="312" t="s">
        <v>2</v>
      </c>
      <c r="I42" s="218"/>
      <c r="J42" s="219" t="s">
        <v>197</v>
      </c>
      <c r="L42" s="276">
        <v>2020</v>
      </c>
      <c r="M42" s="277">
        <v>2025</v>
      </c>
      <c r="N42" s="278">
        <v>2030</v>
      </c>
    </row>
    <row r="43" spans="1:14" x14ac:dyDescent="0.2">
      <c r="A43" s="467" t="s">
        <v>96</v>
      </c>
      <c r="B43" s="468">
        <v>413</v>
      </c>
      <c r="C43" s="149">
        <v>244</v>
      </c>
      <c r="D43" s="149">
        <v>76</v>
      </c>
      <c r="E43" s="149">
        <v>29</v>
      </c>
      <c r="F43" s="149">
        <v>64</v>
      </c>
      <c r="G43" s="149">
        <v>79</v>
      </c>
      <c r="H43" s="469">
        <v>334</v>
      </c>
      <c r="I43" s="128"/>
      <c r="J43" s="470">
        <v>76</v>
      </c>
      <c r="L43" s="398">
        <v>820</v>
      </c>
      <c r="M43" s="399">
        <v>895</v>
      </c>
      <c r="N43" s="400">
        <v>1053</v>
      </c>
    </row>
    <row r="44" spans="1:14" x14ac:dyDescent="0.2">
      <c r="A44" s="357"/>
      <c r="B44" s="475"/>
      <c r="C44" s="358"/>
      <c r="D44" s="358"/>
      <c r="E44" s="358"/>
      <c r="F44" s="358"/>
      <c r="G44" s="358"/>
      <c r="H44" s="359"/>
      <c r="I44" s="129"/>
      <c r="J44" s="386"/>
      <c r="L44" s="398"/>
      <c r="M44" s="399"/>
      <c r="N44" s="400"/>
    </row>
    <row r="45" spans="1:14" ht="13.5" thickBot="1" x14ac:dyDescent="0.25">
      <c r="A45" s="152" t="s">
        <v>15</v>
      </c>
      <c r="B45" s="360">
        <f>SUM(B43:B44)</f>
        <v>413</v>
      </c>
      <c r="C45" s="122">
        <f t="shared" ref="C45:H45" si="2">SUM(C43:C44)</f>
        <v>244</v>
      </c>
      <c r="D45" s="122">
        <f t="shared" si="2"/>
        <v>76</v>
      </c>
      <c r="E45" s="122">
        <f t="shared" si="2"/>
        <v>29</v>
      </c>
      <c r="F45" s="122">
        <f t="shared" si="2"/>
        <v>64</v>
      </c>
      <c r="G45" s="122">
        <f t="shared" si="2"/>
        <v>79</v>
      </c>
      <c r="H45" s="384">
        <f t="shared" si="2"/>
        <v>334</v>
      </c>
      <c r="I45" s="128"/>
      <c r="J45" s="123">
        <f>J43</f>
        <v>76</v>
      </c>
      <c r="L45" s="401">
        <f>SUM(L43)</f>
        <v>820</v>
      </c>
      <c r="M45" s="402">
        <f t="shared" ref="M45:N45" si="3">SUM(M43)</f>
        <v>895</v>
      </c>
      <c r="N45" s="403">
        <f t="shared" si="3"/>
        <v>1053</v>
      </c>
    </row>
    <row r="46" spans="1:14" ht="14.25" thickTop="1" thickBot="1" x14ac:dyDescent="0.25">
      <c r="I46" s="72"/>
    </row>
    <row r="47" spans="1:14" ht="26.25" thickTop="1" x14ac:dyDescent="0.2">
      <c r="A47" s="169" t="s">
        <v>29</v>
      </c>
      <c r="B47" s="310" t="s">
        <v>15</v>
      </c>
      <c r="C47" s="310" t="s">
        <v>151</v>
      </c>
      <c r="D47" s="310" t="s">
        <v>5</v>
      </c>
      <c r="E47" s="311" t="s">
        <v>4</v>
      </c>
      <c r="F47" s="310" t="s">
        <v>16</v>
      </c>
      <c r="G47" s="310" t="s">
        <v>152</v>
      </c>
      <c r="H47" s="312" t="s">
        <v>2</v>
      </c>
      <c r="I47" s="218"/>
      <c r="J47" s="313" t="s">
        <v>197</v>
      </c>
      <c r="L47" s="276">
        <v>2020</v>
      </c>
      <c r="M47" s="277">
        <v>2025</v>
      </c>
      <c r="N47" s="278">
        <v>2030</v>
      </c>
    </row>
    <row r="48" spans="1:14" x14ac:dyDescent="0.2">
      <c r="A48" s="467" t="s">
        <v>76</v>
      </c>
      <c r="B48" s="468">
        <v>4211</v>
      </c>
      <c r="C48" s="149">
        <v>2746</v>
      </c>
      <c r="D48" s="149">
        <v>518</v>
      </c>
      <c r="E48" s="149">
        <v>298</v>
      </c>
      <c r="F48" s="149">
        <v>649</v>
      </c>
      <c r="G48" s="149">
        <v>1779</v>
      </c>
      <c r="H48" s="469">
        <v>2432</v>
      </c>
      <c r="I48" s="131"/>
      <c r="J48" s="470"/>
      <c r="L48" s="398">
        <v>3750</v>
      </c>
      <c r="M48" s="399">
        <v>3850</v>
      </c>
      <c r="N48" s="400">
        <v>4000</v>
      </c>
    </row>
    <row r="49" spans="1:14" x14ac:dyDescent="0.2">
      <c r="A49" s="117" t="s">
        <v>93</v>
      </c>
      <c r="B49" s="256">
        <v>1076</v>
      </c>
      <c r="C49" s="111">
        <v>404</v>
      </c>
      <c r="D49" s="111">
        <v>441</v>
      </c>
      <c r="E49" s="111">
        <v>53</v>
      </c>
      <c r="F49" s="111">
        <v>178</v>
      </c>
      <c r="G49" s="111">
        <v>429</v>
      </c>
      <c r="H49" s="200">
        <v>647</v>
      </c>
      <c r="I49" s="131"/>
      <c r="J49" s="471"/>
      <c r="L49" s="398">
        <v>1130</v>
      </c>
      <c r="M49" s="399">
        <v>1160</v>
      </c>
      <c r="N49" s="400">
        <v>1200</v>
      </c>
    </row>
    <row r="50" spans="1:14" x14ac:dyDescent="0.2">
      <c r="A50" s="117" t="s">
        <v>112</v>
      </c>
      <c r="B50" s="256">
        <v>835</v>
      </c>
      <c r="C50" s="111">
        <v>427</v>
      </c>
      <c r="D50" s="111">
        <v>160</v>
      </c>
      <c r="E50" s="111">
        <v>100</v>
      </c>
      <c r="F50" s="111">
        <v>148</v>
      </c>
      <c r="G50" s="111">
        <v>310</v>
      </c>
      <c r="H50" s="200">
        <v>525</v>
      </c>
      <c r="I50" s="131"/>
      <c r="J50" s="471"/>
      <c r="L50" s="398">
        <v>802</v>
      </c>
      <c r="M50" s="399">
        <v>856</v>
      </c>
      <c r="N50" s="400">
        <v>910</v>
      </c>
    </row>
    <row r="51" spans="1:14" x14ac:dyDescent="0.2">
      <c r="A51" s="117" t="s">
        <v>77</v>
      </c>
      <c r="B51" s="256">
        <v>702</v>
      </c>
      <c r="C51" s="111">
        <v>273</v>
      </c>
      <c r="D51" s="111">
        <v>188</v>
      </c>
      <c r="E51" s="111">
        <v>98</v>
      </c>
      <c r="F51" s="111">
        <v>143</v>
      </c>
      <c r="G51" s="111">
        <v>221</v>
      </c>
      <c r="H51" s="200">
        <v>481</v>
      </c>
      <c r="I51" s="131"/>
      <c r="J51" s="471"/>
      <c r="L51" s="398">
        <v>733</v>
      </c>
      <c r="M51" s="399">
        <v>816</v>
      </c>
      <c r="N51" s="400">
        <v>900</v>
      </c>
    </row>
    <row r="52" spans="1:14" x14ac:dyDescent="0.2">
      <c r="A52" s="117" t="s">
        <v>92</v>
      </c>
      <c r="B52" s="256">
        <v>331</v>
      </c>
      <c r="C52" s="111">
        <v>206</v>
      </c>
      <c r="D52" s="111">
        <v>74</v>
      </c>
      <c r="E52" s="111">
        <v>19</v>
      </c>
      <c r="F52" s="111">
        <v>32</v>
      </c>
      <c r="G52" s="111">
        <v>126</v>
      </c>
      <c r="H52" s="200">
        <v>205</v>
      </c>
      <c r="I52" s="131"/>
      <c r="J52" s="471"/>
      <c r="L52" s="398">
        <v>275</v>
      </c>
      <c r="M52" s="399">
        <v>365</v>
      </c>
      <c r="N52" s="400">
        <v>365</v>
      </c>
    </row>
    <row r="53" spans="1:14" x14ac:dyDescent="0.2">
      <c r="A53" s="117" t="s">
        <v>272</v>
      </c>
      <c r="B53" s="472">
        <v>247</v>
      </c>
      <c r="C53" s="473">
        <v>13</v>
      </c>
      <c r="D53" s="473">
        <v>56</v>
      </c>
      <c r="E53" s="473">
        <v>160</v>
      </c>
      <c r="F53" s="473">
        <v>18</v>
      </c>
      <c r="G53" s="473">
        <v>78</v>
      </c>
      <c r="H53" s="474">
        <v>169</v>
      </c>
      <c r="I53" s="131"/>
      <c r="J53" s="471"/>
      <c r="L53" s="398">
        <v>216</v>
      </c>
      <c r="M53" s="399">
        <v>221</v>
      </c>
      <c r="N53" s="400">
        <v>232</v>
      </c>
    </row>
    <row r="54" spans="1:14" ht="13.5" thickBot="1" x14ac:dyDescent="0.25">
      <c r="A54" s="121" t="s">
        <v>15</v>
      </c>
      <c r="B54" s="360">
        <f t="shared" ref="B54:H54" si="4">SUM(B48:B53)</f>
        <v>7402</v>
      </c>
      <c r="C54" s="122">
        <f t="shared" si="4"/>
        <v>4069</v>
      </c>
      <c r="D54" s="122">
        <f t="shared" si="4"/>
        <v>1437</v>
      </c>
      <c r="E54" s="122">
        <f t="shared" si="4"/>
        <v>728</v>
      </c>
      <c r="F54" s="122">
        <f t="shared" si="4"/>
        <v>1168</v>
      </c>
      <c r="G54" s="122">
        <f t="shared" si="4"/>
        <v>2943</v>
      </c>
      <c r="H54" s="384">
        <f t="shared" si="4"/>
        <v>4459</v>
      </c>
      <c r="I54" s="128"/>
      <c r="J54" s="123">
        <v>2100</v>
      </c>
      <c r="L54" s="401">
        <f>SUM(L48:L53)</f>
        <v>6906</v>
      </c>
      <c r="M54" s="402">
        <f>SUM(M48:M53)</f>
        <v>7268</v>
      </c>
      <c r="N54" s="403">
        <f>SUM(N48:N53)</f>
        <v>7607</v>
      </c>
    </row>
    <row r="55" spans="1:14" ht="14.25" thickTop="1" thickBot="1" x14ac:dyDescent="0.25">
      <c r="A55" s="133"/>
      <c r="B55" s="132"/>
      <c r="C55" s="132"/>
      <c r="D55" s="132"/>
      <c r="E55" s="132"/>
      <c r="F55" s="132"/>
      <c r="G55" s="132"/>
      <c r="H55" s="132"/>
      <c r="I55" s="128"/>
      <c r="J55" s="120"/>
    </row>
    <row r="56" spans="1:14" ht="26.25" thickTop="1" x14ac:dyDescent="0.2">
      <c r="A56" s="30" t="s">
        <v>67</v>
      </c>
      <c r="B56" s="215" t="s">
        <v>15</v>
      </c>
      <c r="C56" s="215" t="s">
        <v>151</v>
      </c>
      <c r="D56" s="215" t="s">
        <v>5</v>
      </c>
      <c r="E56" s="216" t="s">
        <v>4</v>
      </c>
      <c r="F56" s="215" t="s">
        <v>16</v>
      </c>
      <c r="G56" s="215" t="s">
        <v>152</v>
      </c>
      <c r="H56" s="217" t="s">
        <v>2</v>
      </c>
      <c r="I56" s="218"/>
      <c r="J56" s="219" t="s">
        <v>197</v>
      </c>
      <c r="L56" s="276">
        <v>2020</v>
      </c>
      <c r="M56" s="277">
        <v>2025</v>
      </c>
      <c r="N56" s="278">
        <v>2030</v>
      </c>
    </row>
    <row r="57" spans="1:14" x14ac:dyDescent="0.2">
      <c r="A57" s="134" t="s">
        <v>182</v>
      </c>
      <c r="B57" s="305">
        <f t="shared" ref="B57:J57" si="5">B32+B40+B45</f>
        <v>51002</v>
      </c>
      <c r="C57" s="130">
        <f t="shared" si="5"/>
        <v>27149</v>
      </c>
      <c r="D57" s="130">
        <f t="shared" si="5"/>
        <v>11990</v>
      </c>
      <c r="E57" s="130">
        <f t="shared" si="5"/>
        <v>3713</v>
      </c>
      <c r="F57" s="130">
        <f t="shared" si="5"/>
        <v>8150</v>
      </c>
      <c r="G57" s="130">
        <f t="shared" si="5"/>
        <v>23663</v>
      </c>
      <c r="H57" s="428">
        <f t="shared" si="5"/>
        <v>27339</v>
      </c>
      <c r="I57" s="128"/>
      <c r="J57" s="76">
        <f t="shared" si="5"/>
        <v>16367</v>
      </c>
      <c r="K57" s="97"/>
      <c r="L57" s="398">
        <f>L32+L40+L45</f>
        <v>53478</v>
      </c>
      <c r="M57" s="399">
        <f>M32+M40+M45</f>
        <v>58280</v>
      </c>
      <c r="N57" s="400">
        <f>N32+N40+N45</f>
        <v>61963</v>
      </c>
    </row>
    <row r="58" spans="1:14" ht="13.5" thickBot="1" x14ac:dyDescent="0.25">
      <c r="A58" s="134" t="s">
        <v>181</v>
      </c>
      <c r="B58" s="305">
        <f t="shared" ref="B58:J58" si="6">B32+B40+B45+B54</f>
        <v>58404</v>
      </c>
      <c r="C58" s="130">
        <f t="shared" si="6"/>
        <v>31218</v>
      </c>
      <c r="D58" s="130">
        <f t="shared" si="6"/>
        <v>13427</v>
      </c>
      <c r="E58" s="130">
        <f t="shared" si="6"/>
        <v>4441</v>
      </c>
      <c r="F58" s="130">
        <f t="shared" si="6"/>
        <v>9318</v>
      </c>
      <c r="G58" s="130">
        <f t="shared" si="6"/>
        <v>26606</v>
      </c>
      <c r="H58" s="428">
        <f t="shared" si="6"/>
        <v>31798</v>
      </c>
      <c r="I58" s="128"/>
      <c r="J58" s="76">
        <f t="shared" si="6"/>
        <v>18467</v>
      </c>
      <c r="L58" s="401">
        <f>L32+L40+L45+L54</f>
        <v>60384</v>
      </c>
      <c r="M58" s="402">
        <f>M32+M40+M45+M54</f>
        <v>65548</v>
      </c>
      <c r="N58" s="403">
        <f>N32+N40+N45+N54</f>
        <v>69570</v>
      </c>
    </row>
    <row r="59" spans="1:14" ht="12.75" customHeight="1" thickTop="1" x14ac:dyDescent="0.2">
      <c r="A59" s="135"/>
      <c r="B59" s="128"/>
      <c r="C59" s="128"/>
      <c r="D59" s="128"/>
      <c r="E59" s="128"/>
      <c r="F59" s="128"/>
      <c r="G59" s="128"/>
      <c r="H59" s="128"/>
      <c r="I59" s="128"/>
      <c r="J59" s="128"/>
      <c r="M59" s="331"/>
    </row>
    <row r="60" spans="1:14" ht="12.75" customHeight="1" x14ac:dyDescent="0.2">
      <c r="A60" s="587"/>
      <c r="B60" s="588"/>
      <c r="C60" s="588"/>
      <c r="D60" s="588"/>
      <c r="E60" s="588"/>
      <c r="F60" s="588"/>
      <c r="G60" s="588"/>
      <c r="H60" s="588"/>
      <c r="I60" s="588"/>
      <c r="J60" s="588"/>
      <c r="K60" s="589"/>
    </row>
    <row r="62" spans="1:14" x14ac:dyDescent="0.2">
      <c r="A62" s="617" t="s">
        <v>390</v>
      </c>
      <c r="B62" s="618"/>
      <c r="C62" s="618"/>
      <c r="D62" s="618"/>
      <c r="E62" s="618"/>
      <c r="F62" s="618"/>
      <c r="G62" s="618"/>
      <c r="H62" s="619"/>
    </row>
    <row r="63" spans="1:14" x14ac:dyDescent="0.2">
      <c r="A63" s="617" t="s">
        <v>251</v>
      </c>
      <c r="B63" s="618"/>
      <c r="C63" s="618"/>
      <c r="D63" s="618"/>
      <c r="E63" s="618"/>
      <c r="F63" s="618"/>
      <c r="G63" s="618"/>
      <c r="H63" s="619"/>
      <c r="I63" s="108"/>
    </row>
    <row r="64" spans="1:14" x14ac:dyDescent="0.2">
      <c r="A64" s="228"/>
      <c r="B64" s="151"/>
      <c r="C64" s="151"/>
      <c r="D64" s="151"/>
      <c r="E64" s="151"/>
      <c r="F64" s="229"/>
      <c r="G64" s="151"/>
      <c r="H64" s="230"/>
      <c r="I64" s="72"/>
    </row>
    <row r="65" spans="1:11" ht="25.5" x14ac:dyDescent="0.2">
      <c r="A65" s="103"/>
      <c r="B65" s="221" t="s">
        <v>15</v>
      </c>
      <c r="C65" s="221" t="s">
        <v>3</v>
      </c>
      <c r="D65" s="221" t="s">
        <v>5</v>
      </c>
      <c r="E65" s="220" t="s">
        <v>4</v>
      </c>
      <c r="F65" s="221" t="s">
        <v>16</v>
      </c>
      <c r="G65" s="221" t="s">
        <v>1</v>
      </c>
      <c r="H65" s="451" t="s">
        <v>2</v>
      </c>
      <c r="I65" s="63"/>
      <c r="J65" s="219" t="s">
        <v>159</v>
      </c>
      <c r="K65" s="390"/>
    </row>
    <row r="66" spans="1:11" x14ac:dyDescent="0.2">
      <c r="A66" s="109" t="s">
        <v>39</v>
      </c>
      <c r="B66" s="332">
        <v>3048</v>
      </c>
      <c r="C66" s="332">
        <v>1560</v>
      </c>
      <c r="D66" s="332">
        <v>871</v>
      </c>
      <c r="E66" s="332">
        <v>405</v>
      </c>
      <c r="F66" s="332">
        <v>212</v>
      </c>
      <c r="G66" s="332">
        <v>1585</v>
      </c>
      <c r="H66" s="332">
        <v>1463</v>
      </c>
      <c r="I66" s="111"/>
      <c r="J66" s="110">
        <v>1043</v>
      </c>
      <c r="K66" s="391"/>
    </row>
    <row r="67" spans="1:11" x14ac:dyDescent="0.2">
      <c r="A67" s="109" t="s">
        <v>156</v>
      </c>
      <c r="B67" s="166">
        <v>10354</v>
      </c>
      <c r="C67" s="166">
        <v>5473</v>
      </c>
      <c r="D67" s="166">
        <v>2719</v>
      </c>
      <c r="E67" s="166">
        <v>1301</v>
      </c>
      <c r="F67" s="166">
        <v>861</v>
      </c>
      <c r="G67" s="166">
        <v>4703</v>
      </c>
      <c r="H67" s="166">
        <v>5651</v>
      </c>
      <c r="I67" s="111"/>
      <c r="J67" s="112">
        <v>5162</v>
      </c>
      <c r="K67" s="391"/>
    </row>
    <row r="68" spans="1:11" x14ac:dyDescent="0.2">
      <c r="A68" s="109" t="s">
        <v>40</v>
      </c>
      <c r="B68" s="166">
        <v>35459</v>
      </c>
      <c r="C68" s="166">
        <v>19440</v>
      </c>
      <c r="D68" s="166">
        <v>8490</v>
      </c>
      <c r="E68" s="166">
        <v>2191</v>
      </c>
      <c r="F68" s="166">
        <v>5338</v>
      </c>
      <c r="G68" s="166">
        <v>15754</v>
      </c>
      <c r="H68" s="166">
        <v>19705</v>
      </c>
      <c r="I68" s="111"/>
      <c r="J68" s="110">
        <v>12262</v>
      </c>
      <c r="K68" s="391"/>
    </row>
    <row r="69" spans="1:11" x14ac:dyDescent="0.2">
      <c r="A69" s="109" t="s">
        <v>157</v>
      </c>
      <c r="B69" s="166">
        <v>9543</v>
      </c>
      <c r="C69" s="166">
        <v>4745</v>
      </c>
      <c r="D69" s="166">
        <v>1347</v>
      </c>
      <c r="E69" s="166">
        <v>544</v>
      </c>
      <c r="F69" s="166">
        <v>2907</v>
      </c>
      <c r="G69" s="166">
        <v>4564</v>
      </c>
      <c r="H69" s="166">
        <v>4979</v>
      </c>
      <c r="I69" s="111"/>
      <c r="J69" s="113" t="s">
        <v>161</v>
      </c>
      <c r="K69" s="392"/>
    </row>
    <row r="70" spans="1:11" x14ac:dyDescent="0.2">
      <c r="A70" s="231" t="s">
        <v>15</v>
      </c>
      <c r="B70" s="333">
        <f>SUM(B66:B69)</f>
        <v>58404</v>
      </c>
      <c r="C70" s="333">
        <f t="shared" ref="C70:H70" si="7">SUM(C66:C69)</f>
        <v>31218</v>
      </c>
      <c r="D70" s="333">
        <f t="shared" si="7"/>
        <v>13427</v>
      </c>
      <c r="E70" s="333">
        <f t="shared" si="7"/>
        <v>4441</v>
      </c>
      <c r="F70" s="333">
        <f t="shared" si="7"/>
        <v>9318</v>
      </c>
      <c r="G70" s="333">
        <f t="shared" si="7"/>
        <v>26606</v>
      </c>
      <c r="H70" s="333">
        <f t="shared" si="7"/>
        <v>31798</v>
      </c>
      <c r="I70" s="114"/>
      <c r="J70" s="333">
        <f>SUM(J66:J69)</f>
        <v>18467</v>
      </c>
      <c r="K70" s="391"/>
    </row>
    <row r="71" spans="1:11" x14ac:dyDescent="0.2">
      <c r="A71" s="115"/>
      <c r="B71" s="114"/>
      <c r="C71" s="114"/>
      <c r="D71" s="114"/>
      <c r="E71" s="114"/>
      <c r="F71" s="114"/>
      <c r="G71" s="114"/>
      <c r="H71" s="114"/>
      <c r="I71" s="114"/>
      <c r="J71" s="114"/>
      <c r="K71" s="111"/>
    </row>
    <row r="72" spans="1:11" x14ac:dyDescent="0.2">
      <c r="A72" s="590" t="s">
        <v>391</v>
      </c>
      <c r="B72" s="591"/>
      <c r="C72" s="591"/>
      <c r="D72" s="591"/>
      <c r="E72" s="592"/>
      <c r="F72" s="107"/>
      <c r="G72" s="108"/>
    </row>
    <row r="73" spans="1:11" x14ac:dyDescent="0.2">
      <c r="A73" s="612" t="s">
        <v>252</v>
      </c>
      <c r="B73" s="613"/>
      <c r="C73" s="613"/>
      <c r="D73" s="613"/>
      <c r="E73" s="614"/>
      <c r="F73" s="107"/>
      <c r="G73" s="71"/>
      <c r="J73" s="97"/>
    </row>
    <row r="74" spans="1:11" x14ac:dyDescent="0.2">
      <c r="A74" s="593" t="s">
        <v>253</v>
      </c>
      <c r="B74" s="594"/>
      <c r="C74" s="594"/>
      <c r="D74" s="594"/>
      <c r="E74" s="595"/>
      <c r="F74" s="107"/>
      <c r="G74" s="108"/>
      <c r="H74" s="108"/>
    </row>
    <row r="75" spans="1:11" x14ac:dyDescent="0.2">
      <c r="A75" s="170"/>
      <c r="B75" s="232"/>
      <c r="C75" s="233"/>
      <c r="D75" s="233"/>
      <c r="E75" s="234"/>
      <c r="F75" s="108"/>
      <c r="G75" s="108"/>
      <c r="H75" s="108"/>
    </row>
    <row r="76" spans="1:11" x14ac:dyDescent="0.2">
      <c r="A76" s="615"/>
      <c r="B76" s="616"/>
      <c r="C76" s="220" t="s">
        <v>15</v>
      </c>
      <c r="D76" s="221" t="s">
        <v>160</v>
      </c>
      <c r="E76" s="221" t="s">
        <v>37</v>
      </c>
    </row>
    <row r="77" spans="1:11" x14ac:dyDescent="0.2">
      <c r="A77" s="306" t="s">
        <v>11</v>
      </c>
      <c r="B77" s="307"/>
      <c r="C77" s="395">
        <v>240521</v>
      </c>
      <c r="D77" s="389">
        <f>B19</f>
        <v>124424</v>
      </c>
      <c r="E77" s="388">
        <f>D77/C77</f>
        <v>0.51731033880617494</v>
      </c>
    </row>
    <row r="78" spans="1:11" x14ac:dyDescent="0.2">
      <c r="A78" s="308" t="s">
        <v>264</v>
      </c>
      <c r="B78" s="309"/>
      <c r="C78" s="76">
        <v>23308</v>
      </c>
      <c r="D78" s="76">
        <v>11544</v>
      </c>
      <c r="E78" s="388">
        <f t="shared" ref="E78:E79" si="8">D78/C78</f>
        <v>0.49528059035524286</v>
      </c>
    </row>
    <row r="79" spans="1:11" x14ac:dyDescent="0.2">
      <c r="A79" s="610" t="s">
        <v>254</v>
      </c>
      <c r="B79" s="611"/>
      <c r="C79" s="395">
        <f>B58</f>
        <v>58404</v>
      </c>
      <c r="D79" s="356">
        <f>J70</f>
        <v>18467</v>
      </c>
      <c r="E79" s="388">
        <f t="shared" si="8"/>
        <v>0.31619409629477435</v>
      </c>
    </row>
    <row r="80" spans="1:11" x14ac:dyDescent="0.2">
      <c r="A80" s="135"/>
      <c r="B80" s="128"/>
      <c r="C80" s="128"/>
      <c r="D80" s="128"/>
      <c r="E80" s="128"/>
      <c r="F80" s="128"/>
      <c r="G80" s="128"/>
      <c r="H80" s="128"/>
      <c r="I80" s="128"/>
      <c r="J80" s="128"/>
    </row>
    <row r="81" spans="1:10" x14ac:dyDescent="0.2">
      <c r="A81" s="136" t="s">
        <v>222</v>
      </c>
      <c r="G81" s="126"/>
      <c r="H81" s="126"/>
      <c r="I81" s="126"/>
      <c r="J81" s="137"/>
    </row>
    <row r="82" spans="1:10" x14ac:dyDescent="0.2">
      <c r="A82" s="136" t="s">
        <v>230</v>
      </c>
      <c r="G82" s="126"/>
      <c r="H82" s="126"/>
      <c r="I82" s="126"/>
      <c r="J82" s="137"/>
    </row>
    <row r="83" spans="1:10" x14ac:dyDescent="0.2">
      <c r="A83" s="8" t="s">
        <v>193</v>
      </c>
      <c r="G83" s="126"/>
      <c r="H83" s="126"/>
      <c r="I83" s="126"/>
      <c r="J83" s="126"/>
    </row>
    <row r="84" spans="1:10" x14ac:dyDescent="0.2">
      <c r="A84" s="8" t="s">
        <v>238</v>
      </c>
      <c r="J84" s="10" t="s">
        <v>31</v>
      </c>
    </row>
  </sheetData>
  <sortState ref="A25:N31">
    <sortCondition ref="A25"/>
  </sortState>
  <mergeCells count="17">
    <mergeCell ref="A79:B79"/>
    <mergeCell ref="A73:E73"/>
    <mergeCell ref="A74:E74"/>
    <mergeCell ref="A76:B76"/>
    <mergeCell ref="A62:H62"/>
    <mergeCell ref="A63:H63"/>
    <mergeCell ref="A72:E72"/>
    <mergeCell ref="A60:K60"/>
    <mergeCell ref="A10:E10"/>
    <mergeCell ref="A11:E11"/>
    <mergeCell ref="A12:E12"/>
    <mergeCell ref="A1:N1"/>
    <mergeCell ref="A2:N2"/>
    <mergeCell ref="A3:N3"/>
    <mergeCell ref="A4:N8"/>
    <mergeCell ref="A21:H23"/>
    <mergeCell ref="L21:N23"/>
  </mergeCells>
  <hyperlinks>
    <hyperlink ref="J84" location="Contents!A1" display="Back to Contents"/>
  </hyperlinks>
  <pageMargins left="0.25" right="0.25" top="0.75" bottom="0.75" header="0.3" footer="0.3"/>
  <pageSetup scale="53" orientation="portrait" r:id="rId1"/>
  <ignoredErrors>
    <ignoredError sqref="L54:N54 L40:N40 L32:N3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8"/>
  <sheetViews>
    <sheetView zoomScaleNormal="100" zoomScaleSheetLayoutView="100" workbookViewId="0">
      <selection activeCell="A4" sqref="A4:K8"/>
    </sheetView>
  </sheetViews>
  <sheetFormatPr defaultColWidth="9.140625" defaultRowHeight="14.25" x14ac:dyDescent="0.2"/>
  <cols>
    <col min="1" max="1" width="37.7109375" style="8" customWidth="1"/>
    <col min="2" max="8" width="15.7109375" style="8" customWidth="1"/>
    <col min="9" max="9" width="5.7109375" style="8" customWidth="1"/>
    <col min="10" max="11" width="15.5703125" style="8" customWidth="1"/>
    <col min="12" max="12" width="14.7109375" style="8" customWidth="1"/>
    <col min="13" max="17" width="10.7109375" style="1" customWidth="1"/>
    <col min="18" max="18" width="17.7109375" style="1" customWidth="1"/>
    <col min="19" max="20" width="14.85546875" style="1" customWidth="1"/>
    <col min="21" max="22" width="15.7109375" style="1" customWidth="1"/>
    <col min="23" max="23" width="11.5703125" style="1" bestFit="1" customWidth="1"/>
    <col min="24" max="16384" width="9.140625" style="1"/>
  </cols>
  <sheetData>
    <row r="1" spans="1:23" x14ac:dyDescent="0.2">
      <c r="A1" s="501" t="s">
        <v>67</v>
      </c>
      <c r="B1" s="502"/>
      <c r="C1" s="502"/>
      <c r="D1" s="502"/>
      <c r="E1" s="502"/>
      <c r="F1" s="502"/>
      <c r="G1" s="502"/>
      <c r="H1" s="502"/>
      <c r="I1" s="502"/>
      <c r="J1" s="502"/>
      <c r="K1" s="503"/>
      <c r="L1" s="354"/>
      <c r="M1" s="139"/>
      <c r="N1" s="70"/>
      <c r="O1" s="70"/>
      <c r="P1" s="70"/>
      <c r="Q1" s="70"/>
      <c r="R1" s="70"/>
      <c r="S1" s="70"/>
      <c r="T1" s="70"/>
      <c r="U1" s="70"/>
      <c r="V1" s="70"/>
      <c r="W1" s="70"/>
    </row>
    <row r="2" spans="1:23" x14ac:dyDescent="0.2">
      <c r="A2" s="587"/>
      <c r="B2" s="588"/>
      <c r="C2" s="588"/>
      <c r="D2" s="588"/>
      <c r="E2" s="588"/>
      <c r="F2" s="588"/>
      <c r="G2" s="588"/>
      <c r="H2" s="588"/>
      <c r="I2" s="588"/>
      <c r="J2" s="588"/>
      <c r="K2" s="589"/>
      <c r="L2" s="71"/>
      <c r="M2" s="5"/>
      <c r="N2" s="5"/>
      <c r="O2" s="5"/>
      <c r="P2" s="5"/>
      <c r="Q2" s="5"/>
      <c r="R2" s="5"/>
      <c r="S2" s="5"/>
      <c r="T2" s="5"/>
      <c r="U2" s="5"/>
      <c r="V2" s="5"/>
      <c r="W2" s="70"/>
    </row>
    <row r="3" spans="1:23" s="70" customFormat="1" ht="15" customHeight="1" x14ac:dyDescent="0.2">
      <c r="A3" s="501" t="s">
        <v>255</v>
      </c>
      <c r="B3" s="502"/>
      <c r="C3" s="502"/>
      <c r="D3" s="502"/>
      <c r="E3" s="502"/>
      <c r="F3" s="502"/>
      <c r="G3" s="502"/>
      <c r="H3" s="502"/>
      <c r="I3" s="502"/>
      <c r="J3" s="502"/>
      <c r="K3" s="503"/>
      <c r="L3" s="71"/>
      <c r="M3" s="5"/>
      <c r="N3" s="5"/>
      <c r="O3" s="5"/>
      <c r="P3" s="5"/>
      <c r="Q3" s="5"/>
      <c r="R3" s="5"/>
      <c r="S3" s="5"/>
      <c r="T3" s="5"/>
    </row>
    <row r="4" spans="1:23" s="70" customFormat="1" ht="15" customHeight="1" x14ac:dyDescent="0.2">
      <c r="A4" s="626" t="s">
        <v>421</v>
      </c>
      <c r="B4" s="627"/>
      <c r="C4" s="627"/>
      <c r="D4" s="627"/>
      <c r="E4" s="627"/>
      <c r="F4" s="627"/>
      <c r="G4" s="627"/>
      <c r="H4" s="627"/>
      <c r="I4" s="627"/>
      <c r="J4" s="627"/>
      <c r="K4" s="628"/>
      <c r="L4" s="71"/>
      <c r="M4" s="5"/>
      <c r="N4" s="5"/>
      <c r="O4" s="5"/>
      <c r="P4" s="5"/>
      <c r="Q4" s="5"/>
      <c r="R4" s="5"/>
      <c r="S4" s="5"/>
      <c r="T4" s="5"/>
    </row>
    <row r="5" spans="1:23" s="70" customFormat="1" x14ac:dyDescent="0.2">
      <c r="A5" s="629"/>
      <c r="B5" s="630"/>
      <c r="C5" s="630"/>
      <c r="D5" s="630"/>
      <c r="E5" s="630"/>
      <c r="F5" s="630"/>
      <c r="G5" s="630"/>
      <c r="H5" s="630"/>
      <c r="I5" s="630"/>
      <c r="J5" s="630"/>
      <c r="K5" s="631"/>
      <c r="L5" s="71"/>
      <c r="M5" s="5"/>
      <c r="N5" s="5"/>
      <c r="O5" s="5"/>
      <c r="P5" s="5"/>
      <c r="Q5" s="5"/>
      <c r="R5" s="5"/>
      <c r="S5" s="5"/>
      <c r="T5" s="5"/>
    </row>
    <row r="6" spans="1:23" s="70" customFormat="1" x14ac:dyDescent="0.2">
      <c r="A6" s="629"/>
      <c r="B6" s="630"/>
      <c r="C6" s="630"/>
      <c r="D6" s="630"/>
      <c r="E6" s="630"/>
      <c r="F6" s="630"/>
      <c r="G6" s="630"/>
      <c r="H6" s="630"/>
      <c r="I6" s="630"/>
      <c r="J6" s="630"/>
      <c r="K6" s="631"/>
      <c r="L6" s="71"/>
      <c r="M6" s="5"/>
      <c r="N6" s="5"/>
      <c r="O6" s="5"/>
      <c r="P6" s="5"/>
      <c r="Q6" s="5"/>
      <c r="R6" s="5"/>
      <c r="S6" s="5"/>
      <c r="T6" s="5"/>
    </row>
    <row r="7" spans="1:23" s="70" customFormat="1" x14ac:dyDescent="0.2">
      <c r="A7" s="629"/>
      <c r="B7" s="630"/>
      <c r="C7" s="630"/>
      <c r="D7" s="630"/>
      <c r="E7" s="630"/>
      <c r="F7" s="630"/>
      <c r="G7" s="630"/>
      <c r="H7" s="630"/>
      <c r="I7" s="630"/>
      <c r="J7" s="630"/>
      <c r="K7" s="631"/>
      <c r="L7" s="71"/>
      <c r="M7" s="5"/>
      <c r="N7" s="5"/>
      <c r="O7" s="5"/>
      <c r="P7" s="5"/>
      <c r="Q7" s="5"/>
      <c r="R7" s="5"/>
      <c r="S7" s="5"/>
      <c r="T7" s="5"/>
    </row>
    <row r="8" spans="1:23" s="70" customFormat="1" ht="31.15" customHeight="1" x14ac:dyDescent="0.2">
      <c r="A8" s="632"/>
      <c r="B8" s="633"/>
      <c r="C8" s="633"/>
      <c r="D8" s="633"/>
      <c r="E8" s="633"/>
      <c r="F8" s="633"/>
      <c r="G8" s="633"/>
      <c r="H8" s="633"/>
      <c r="I8" s="633"/>
      <c r="J8" s="633"/>
      <c r="K8" s="634"/>
      <c r="L8" s="71"/>
      <c r="M8" s="5"/>
      <c r="N8" s="5"/>
      <c r="O8" s="5"/>
      <c r="P8" s="5"/>
      <c r="Q8" s="5"/>
      <c r="R8" s="5"/>
    </row>
    <row r="9" spans="1:23" s="70" customFormat="1" x14ac:dyDescent="0.2">
      <c r="A9" s="444"/>
      <c r="B9" s="444"/>
      <c r="C9" s="444"/>
      <c r="D9" s="444"/>
      <c r="E9" s="444"/>
      <c r="F9" s="444"/>
      <c r="G9" s="444"/>
      <c r="H9" s="444"/>
      <c r="I9" s="444"/>
      <c r="J9" s="71"/>
      <c r="K9" s="108"/>
      <c r="L9" s="71"/>
      <c r="M9" s="5"/>
      <c r="N9" s="5"/>
      <c r="O9" s="5"/>
      <c r="P9" s="5"/>
      <c r="Q9" s="5"/>
      <c r="R9" s="5"/>
    </row>
    <row r="10" spans="1:23" s="70" customFormat="1" ht="14.25" customHeight="1" x14ac:dyDescent="0.2">
      <c r="A10" s="601" t="s">
        <v>389</v>
      </c>
      <c r="B10" s="602"/>
      <c r="C10" s="602"/>
      <c r="D10" s="602"/>
      <c r="E10" s="602"/>
      <c r="F10" s="602"/>
      <c r="G10" s="602"/>
      <c r="H10" s="603"/>
      <c r="I10" s="116"/>
      <c r="J10" s="116"/>
      <c r="K10" s="8"/>
      <c r="L10" s="71"/>
      <c r="M10" s="5"/>
      <c r="N10" s="5"/>
      <c r="O10" s="5"/>
      <c r="P10" s="5"/>
      <c r="Q10" s="5"/>
    </row>
    <row r="11" spans="1:23" s="70" customFormat="1" x14ac:dyDescent="0.2">
      <c r="A11" s="607"/>
      <c r="B11" s="608"/>
      <c r="C11" s="608"/>
      <c r="D11" s="608"/>
      <c r="E11" s="608"/>
      <c r="F11" s="608"/>
      <c r="G11" s="608"/>
      <c r="H11" s="609"/>
      <c r="I11" s="116"/>
      <c r="J11" s="116"/>
      <c r="K11" s="8"/>
      <c r="L11" s="71"/>
      <c r="M11" s="5"/>
      <c r="N11" s="5"/>
      <c r="O11" s="5"/>
      <c r="P11" s="5"/>
      <c r="Q11" s="5"/>
    </row>
    <row r="12" spans="1:23" s="70" customFormat="1" ht="25.5" x14ac:dyDescent="0.2">
      <c r="A12" s="342" t="s">
        <v>154</v>
      </c>
      <c r="B12" s="310" t="s">
        <v>15</v>
      </c>
      <c r="C12" s="310" t="s">
        <v>151</v>
      </c>
      <c r="D12" s="310" t="s">
        <v>5</v>
      </c>
      <c r="E12" s="311" t="s">
        <v>4</v>
      </c>
      <c r="F12" s="310" t="s">
        <v>16</v>
      </c>
      <c r="G12" s="310" t="s">
        <v>152</v>
      </c>
      <c r="H12" s="312" t="s">
        <v>2</v>
      </c>
      <c r="I12" s="218"/>
      <c r="J12" s="313" t="s">
        <v>197</v>
      </c>
      <c r="K12" s="71"/>
      <c r="L12" s="71"/>
      <c r="M12" s="5"/>
      <c r="N12" s="5"/>
      <c r="O12" s="5"/>
    </row>
    <row r="13" spans="1:23" s="70" customFormat="1" x14ac:dyDescent="0.2">
      <c r="A13" s="467" t="s">
        <v>120</v>
      </c>
      <c r="B13" s="467">
        <f>'Comp by Inst Reg-counts'!B25</f>
        <v>4407</v>
      </c>
      <c r="C13" s="150">
        <f>'Comp by Inst Reg-counts'!C25/'Comp by Inst Reg-percent'!$B13</f>
        <v>0.48218742909008394</v>
      </c>
      <c r="D13" s="150">
        <f>'Comp by Inst Reg-counts'!D25/'Comp by Inst Reg-percent'!$B13</f>
        <v>0.3326525981393238</v>
      </c>
      <c r="E13" s="150">
        <f>'Comp by Inst Reg-counts'!E25/'Comp by Inst Reg-percent'!$B13</f>
        <v>7.4427047878375313E-2</v>
      </c>
      <c r="F13" s="150">
        <f>'Comp by Inst Reg-counts'!F25/'Comp by Inst Reg-percent'!$B13</f>
        <v>0.11073292489221692</v>
      </c>
      <c r="G13" s="150">
        <f>'Comp by Inst Reg-counts'!G25/'Comp by Inst Reg-percent'!$B13</f>
        <v>0.44883140458361698</v>
      </c>
      <c r="H13" s="476">
        <f>'Comp by Inst Reg-counts'!H25/'Comp by Inst Reg-percent'!$B13</f>
        <v>0.55116859541638308</v>
      </c>
      <c r="I13" s="118"/>
      <c r="J13" s="477">
        <f>'Comp by Inst Reg-counts'!J25/'Comp by Inst Reg-percent'!$B13</f>
        <v>0.43680508282278196</v>
      </c>
      <c r="K13" s="478"/>
      <c r="L13" s="478"/>
      <c r="M13" s="351"/>
      <c r="N13" s="5"/>
      <c r="O13" s="5"/>
    </row>
    <row r="14" spans="1:23" s="70" customFormat="1" x14ac:dyDescent="0.2">
      <c r="A14" s="117" t="s">
        <v>122</v>
      </c>
      <c r="B14" s="117">
        <f>'Comp by Inst Reg-counts'!B26</f>
        <v>2292</v>
      </c>
      <c r="C14" s="146">
        <f>'Comp by Inst Reg-counts'!C26/'Comp by Inst Reg-percent'!$B14</f>
        <v>0.66623036649214662</v>
      </c>
      <c r="D14" s="146">
        <f>'Comp by Inst Reg-counts'!D26/'Comp by Inst Reg-percent'!$B14</f>
        <v>0.1880453752181501</v>
      </c>
      <c r="E14" s="146">
        <f>'Comp by Inst Reg-counts'!E26/'Comp by Inst Reg-percent'!$B14</f>
        <v>9.1186736474694594E-2</v>
      </c>
      <c r="F14" s="146">
        <f>'Comp by Inst Reg-counts'!F26/'Comp by Inst Reg-percent'!$B14</f>
        <v>5.4537521815008726E-2</v>
      </c>
      <c r="G14" s="146">
        <f>'Comp by Inst Reg-counts'!G26/'Comp by Inst Reg-percent'!$B14</f>
        <v>0.44022687609075045</v>
      </c>
      <c r="H14" s="479">
        <f>'Comp by Inst Reg-counts'!H26/'Comp by Inst Reg-percent'!$B14</f>
        <v>0.5597731239092496</v>
      </c>
      <c r="I14" s="118"/>
      <c r="J14" s="480">
        <f>'Comp by Inst Reg-counts'!J26/'Comp by Inst Reg-percent'!$B14</f>
        <v>0.38830715532286214</v>
      </c>
      <c r="K14" s="478"/>
      <c r="L14" s="478"/>
      <c r="M14" s="351"/>
      <c r="N14" s="5"/>
      <c r="O14" s="5"/>
    </row>
    <row r="15" spans="1:23" s="70" customFormat="1" x14ac:dyDescent="0.2">
      <c r="A15" s="117" t="s">
        <v>129</v>
      </c>
      <c r="B15" s="117">
        <f>'Comp by Inst Reg-counts'!B27</f>
        <v>2255</v>
      </c>
      <c r="C15" s="146">
        <f>'Comp by Inst Reg-counts'!C27/'Comp by Inst Reg-percent'!$B15</f>
        <v>0.37250554323725055</v>
      </c>
      <c r="D15" s="146">
        <f>'Comp by Inst Reg-counts'!D27/'Comp by Inst Reg-percent'!$B15</f>
        <v>0.24212860310421286</v>
      </c>
      <c r="E15" s="146">
        <f>'Comp by Inst Reg-counts'!E27/'Comp by Inst Reg-percent'!$B15</f>
        <v>0.29268292682926828</v>
      </c>
      <c r="F15" s="146">
        <f>'Comp by Inst Reg-counts'!F27/'Comp by Inst Reg-percent'!$B15</f>
        <v>9.2682926829268292E-2</v>
      </c>
      <c r="G15" s="146">
        <f>'Comp by Inst Reg-counts'!G27/'Comp by Inst Reg-percent'!$B15</f>
        <v>0.49490022172949</v>
      </c>
      <c r="H15" s="479">
        <f>'Comp by Inst Reg-counts'!H27/'Comp by Inst Reg-percent'!$B15</f>
        <v>0.50509977827051</v>
      </c>
      <c r="I15" s="118"/>
      <c r="J15" s="480">
        <f>'Comp by Inst Reg-counts'!J27/'Comp by Inst Reg-percent'!$B15</f>
        <v>0.45498891352549892</v>
      </c>
      <c r="K15" s="478"/>
      <c r="L15" s="478"/>
      <c r="M15" s="351"/>
      <c r="N15" s="5"/>
      <c r="O15" s="5"/>
    </row>
    <row r="16" spans="1:23" s="70" customFormat="1" x14ac:dyDescent="0.2">
      <c r="A16" s="117" t="s">
        <v>121</v>
      </c>
      <c r="B16" s="117">
        <f>'Comp by Inst Reg-counts'!B28</f>
        <v>701</v>
      </c>
      <c r="C16" s="146">
        <f>'Comp by Inst Reg-counts'!C28/'Comp by Inst Reg-percent'!$B16</f>
        <v>0.63623395149786022</v>
      </c>
      <c r="D16" s="146">
        <f>'Comp by Inst Reg-counts'!D28/'Comp by Inst Reg-percent'!$B16</f>
        <v>0.19686162624821682</v>
      </c>
      <c r="E16" s="146">
        <f>'Comp by Inst Reg-counts'!E28/'Comp by Inst Reg-percent'!$B16</f>
        <v>8.4165477888730383E-2</v>
      </c>
      <c r="F16" s="146">
        <f>'Comp by Inst Reg-counts'!F28/'Comp by Inst Reg-percent'!$B16</f>
        <v>8.2738944365192579E-2</v>
      </c>
      <c r="G16" s="146">
        <f>'Comp by Inst Reg-counts'!G28/'Comp by Inst Reg-percent'!$B16</f>
        <v>0.43509272467902993</v>
      </c>
      <c r="H16" s="479">
        <f>'Comp by Inst Reg-counts'!H28/'Comp by Inst Reg-percent'!$B16</f>
        <v>0.56490727532097007</v>
      </c>
      <c r="I16" s="118"/>
      <c r="J16" s="480">
        <f>'Comp by Inst Reg-counts'!J28/'Comp by Inst Reg-percent'!$B16</f>
        <v>0.46932952924393723</v>
      </c>
      <c r="K16" s="478"/>
      <c r="L16" s="478"/>
      <c r="M16" s="351"/>
      <c r="N16" s="5"/>
      <c r="O16" s="5"/>
    </row>
    <row r="17" spans="1:15" s="70" customFormat="1" x14ac:dyDescent="0.2">
      <c r="A17" s="117" t="s">
        <v>137</v>
      </c>
      <c r="B17" s="117">
        <f>'Comp by Inst Reg-counts'!B29</f>
        <v>1628</v>
      </c>
      <c r="C17" s="146">
        <f>'Comp by Inst Reg-counts'!C29/'Comp by Inst Reg-percent'!$B17</f>
        <v>0.53378378378378377</v>
      </c>
      <c r="D17" s="146">
        <f>'Comp by Inst Reg-counts'!D29/'Comp by Inst Reg-percent'!$B17</f>
        <v>0.30528255528255527</v>
      </c>
      <c r="E17" s="146">
        <f>'Comp by Inst Reg-counts'!E29/'Comp by Inst Reg-percent'!$B17</f>
        <v>0.12960687960687961</v>
      </c>
      <c r="F17" s="146">
        <f>'Comp by Inst Reg-counts'!F29/'Comp by Inst Reg-percent'!$B17</f>
        <v>3.1326781326781329E-2</v>
      </c>
      <c r="G17" s="146">
        <f>'Comp by Inst Reg-counts'!G29/'Comp by Inst Reg-percent'!$B17</f>
        <v>0.29054054054054052</v>
      </c>
      <c r="H17" s="479">
        <f>'Comp by Inst Reg-counts'!H29/'Comp by Inst Reg-percent'!$B17</f>
        <v>0.70945945945945943</v>
      </c>
      <c r="I17" s="118"/>
      <c r="J17" s="480">
        <f>'Comp by Inst Reg-counts'!J29/'Comp by Inst Reg-percent'!$B17</f>
        <v>0.61056511056511054</v>
      </c>
      <c r="K17" s="478"/>
      <c r="L17" s="478"/>
      <c r="M17" s="351"/>
      <c r="N17" s="5"/>
      <c r="O17" s="5"/>
    </row>
    <row r="18" spans="1:15" s="70" customFormat="1" x14ac:dyDescent="0.2">
      <c r="A18" s="117" t="s">
        <v>126</v>
      </c>
      <c r="B18" s="117">
        <f>'Comp by Inst Reg-counts'!B30</f>
        <v>693</v>
      </c>
      <c r="C18" s="146">
        <f>'Comp by Inst Reg-counts'!C30/'Comp by Inst Reg-percent'!$B18</f>
        <v>0.55988455988455987</v>
      </c>
      <c r="D18" s="146">
        <f>'Comp by Inst Reg-counts'!D30/'Comp by Inst Reg-percent'!$B18</f>
        <v>0.22655122655122656</v>
      </c>
      <c r="E18" s="146">
        <f>'Comp by Inst Reg-counts'!E30/'Comp by Inst Reg-percent'!$B18</f>
        <v>0.15295815295815296</v>
      </c>
      <c r="F18" s="146">
        <f>'Comp by Inst Reg-counts'!F30/'Comp by Inst Reg-percent'!$B18</f>
        <v>6.0606060606060608E-2</v>
      </c>
      <c r="G18" s="146">
        <f>'Comp by Inst Reg-counts'!G30/'Comp by Inst Reg-percent'!$B18</f>
        <v>0.27417027417027418</v>
      </c>
      <c r="H18" s="479">
        <f>'Comp by Inst Reg-counts'!H30/'Comp by Inst Reg-percent'!$B18</f>
        <v>0.72582972582972582</v>
      </c>
      <c r="I18" s="118"/>
      <c r="J18" s="480">
        <f>'Comp by Inst Reg-counts'!J30/'Comp by Inst Reg-percent'!$B18</f>
        <v>0.55699855699855705</v>
      </c>
      <c r="K18" s="478"/>
      <c r="L18" s="478"/>
      <c r="M18" s="351"/>
      <c r="N18" s="5"/>
      <c r="O18" s="5"/>
    </row>
    <row r="19" spans="1:15" s="70" customFormat="1" x14ac:dyDescent="0.2">
      <c r="A19" s="117" t="s">
        <v>270</v>
      </c>
      <c r="B19" s="117">
        <f>'Comp by Inst Reg-counts'!B31</f>
        <v>1393</v>
      </c>
      <c r="C19" s="146">
        <f>'Comp by Inst Reg-counts'!C31/'Comp by Inst Reg-percent'!$B19</f>
        <v>0.60157932519741564</v>
      </c>
      <c r="D19" s="146">
        <f>'Comp by Inst Reg-counts'!D31/'Comp by Inst Reg-percent'!$B19</f>
        <v>0.24910265613783203</v>
      </c>
      <c r="E19" s="146">
        <f>'Comp by Inst Reg-counts'!E31/'Comp by Inst Reg-percent'!$B19</f>
        <v>7.7530509691313712E-2</v>
      </c>
      <c r="F19" s="146">
        <f>'Comp by Inst Reg-counts'!F31/'Comp by Inst Reg-percent'!$B19</f>
        <v>7.1787508973438621E-2</v>
      </c>
      <c r="G19" s="146">
        <f>'Comp by Inst Reg-counts'!G31/'Comp by Inst Reg-percent'!$B19</f>
        <v>0.86791098348887297</v>
      </c>
      <c r="H19" s="479">
        <f>'Comp by Inst Reg-counts'!H31/'Comp by Inst Reg-percent'!$B19</f>
        <v>0.13208901651112706</v>
      </c>
      <c r="I19" s="118"/>
      <c r="J19" s="480">
        <f>'Comp by Inst Reg-counts'!J31/'Comp by Inst Reg-percent'!$B19</f>
        <v>0.45010768126346018</v>
      </c>
      <c r="K19" s="478"/>
      <c r="L19" s="478"/>
      <c r="M19" s="351"/>
      <c r="N19" s="5"/>
      <c r="O19" s="5"/>
    </row>
    <row r="20" spans="1:15" s="70" customFormat="1" x14ac:dyDescent="0.2">
      <c r="A20" s="475"/>
      <c r="B20" s="475"/>
      <c r="C20" s="481"/>
      <c r="D20" s="481"/>
      <c r="E20" s="481"/>
      <c r="F20" s="481"/>
      <c r="G20" s="481"/>
      <c r="H20" s="482"/>
      <c r="I20" s="118"/>
      <c r="J20" s="483"/>
      <c r="K20" s="478"/>
      <c r="L20" s="478"/>
      <c r="M20" s="351"/>
      <c r="N20" s="5"/>
      <c r="O20" s="5"/>
    </row>
    <row r="21" spans="1:15" s="70" customFormat="1" x14ac:dyDescent="0.2">
      <c r="A21" s="152" t="s">
        <v>62</v>
      </c>
      <c r="B21" s="360">
        <f>SUM(B13:B19)</f>
        <v>13369</v>
      </c>
      <c r="C21" s="484">
        <f>'Comp by Inst Reg-counts'!C32/'Comp by Inst Reg-percent'!$B21</f>
        <v>0.52606776871867755</v>
      </c>
      <c r="D21" s="484">
        <f>'Comp by Inst Reg-counts'!D32/'Comp by Inst Reg-percent'!$B21</f>
        <v>0.26793327848006582</v>
      </c>
      <c r="E21" s="484">
        <f>'Comp by Inst Reg-counts'!E32/'Comp by Inst Reg-percent'!$B21</f>
        <v>0.12573864911362106</v>
      </c>
      <c r="F21" s="484">
        <f>'Comp by Inst Reg-counts'!F32/'Comp by Inst Reg-percent'!$B21</f>
        <v>8.0260303687635579E-2</v>
      </c>
      <c r="G21" s="484">
        <f>'Comp by Inst Reg-counts'!G32/'Comp by Inst Reg-percent'!$B21</f>
        <v>0.46974343630787641</v>
      </c>
      <c r="H21" s="485">
        <f>'Comp by Inst Reg-counts'!H32/'Comp by Inst Reg-percent'!$B21</f>
        <v>0.53025656369212359</v>
      </c>
      <c r="I21" s="118"/>
      <c r="J21" s="144">
        <f>'Comp by Inst Reg-counts'!J32/'Comp by Inst Reg-percent'!$B21</f>
        <v>0.46203904555314534</v>
      </c>
      <c r="K21" s="478"/>
      <c r="L21" s="478"/>
      <c r="M21" s="351"/>
    </row>
    <row r="22" spans="1:15" s="70" customFormat="1" x14ac:dyDescent="0.2">
      <c r="A22" s="8"/>
      <c r="B22" s="124"/>
      <c r="C22" s="124"/>
      <c r="D22" s="124"/>
      <c r="E22" s="124"/>
      <c r="F22" s="124"/>
      <c r="G22" s="124"/>
      <c r="H22" s="125"/>
      <c r="I22" s="125"/>
      <c r="J22" s="125"/>
      <c r="K22" s="478"/>
      <c r="L22" s="478"/>
      <c r="M22" s="351"/>
    </row>
    <row r="23" spans="1:15" s="70" customFormat="1" x14ac:dyDescent="0.2">
      <c r="A23" s="126"/>
      <c r="B23" s="127"/>
      <c r="C23" s="127"/>
      <c r="D23" s="127"/>
      <c r="E23" s="127"/>
      <c r="F23" s="127"/>
      <c r="G23" s="127"/>
      <c r="H23" s="97"/>
      <c r="I23" s="125"/>
      <c r="J23" s="97"/>
      <c r="K23" s="478"/>
      <c r="L23" s="478"/>
      <c r="M23" s="351"/>
    </row>
    <row r="24" spans="1:15" s="70" customFormat="1" ht="25.5" x14ac:dyDescent="0.2">
      <c r="A24" s="342" t="s">
        <v>155</v>
      </c>
      <c r="B24" s="310" t="s">
        <v>15</v>
      </c>
      <c r="C24" s="310" t="s">
        <v>151</v>
      </c>
      <c r="D24" s="310" t="s">
        <v>5</v>
      </c>
      <c r="E24" s="311" t="s">
        <v>4</v>
      </c>
      <c r="F24" s="310" t="s">
        <v>16</v>
      </c>
      <c r="G24" s="310" t="s">
        <v>152</v>
      </c>
      <c r="H24" s="312" t="s">
        <v>2</v>
      </c>
      <c r="I24" s="218"/>
      <c r="J24" s="313" t="s">
        <v>197</v>
      </c>
      <c r="K24" s="478"/>
      <c r="L24" s="478"/>
      <c r="M24" s="351"/>
    </row>
    <row r="25" spans="1:15" ht="15" customHeight="1" x14ac:dyDescent="0.2">
      <c r="A25" s="467" t="s">
        <v>108</v>
      </c>
      <c r="B25" s="467">
        <f>'Comp by Inst Reg-counts'!B36</f>
        <v>12969</v>
      </c>
      <c r="C25" s="150">
        <f>'Comp by Inst Reg-counts'!C36/'Comp by Inst Reg-percent'!$B25</f>
        <v>0.45809237412290849</v>
      </c>
      <c r="D25" s="150">
        <f>'Comp by Inst Reg-counts'!D36/'Comp by Inst Reg-percent'!$B25</f>
        <v>0.19477214897062226</v>
      </c>
      <c r="E25" s="150">
        <f>'Comp by Inst Reg-counts'!E36/'Comp by Inst Reg-percent'!$B25</f>
        <v>3.9864291772688722E-2</v>
      </c>
      <c r="F25" s="150">
        <f>'Comp by Inst Reg-counts'!F36/'Comp by Inst Reg-percent'!$B25</f>
        <v>0.30727118513378054</v>
      </c>
      <c r="G25" s="150">
        <f>'Comp by Inst Reg-counts'!G36/'Comp by Inst Reg-percent'!$B25</f>
        <v>0.47467036780013877</v>
      </c>
      <c r="H25" s="476">
        <f>'Comp by Inst Reg-counts'!H36/'Comp by Inst Reg-percent'!$B25</f>
        <v>0.52532963219986117</v>
      </c>
      <c r="I25" s="118"/>
      <c r="J25" s="477">
        <f>'Comp by Inst Reg-counts'!J36/'Comp by Inst Reg-percent'!$B25</f>
        <v>0.21651630811936157</v>
      </c>
      <c r="K25" s="478"/>
      <c r="L25" s="478"/>
      <c r="M25" s="351"/>
    </row>
    <row r="26" spans="1:15" ht="15" customHeight="1" x14ac:dyDescent="0.2">
      <c r="A26" s="117" t="s">
        <v>99</v>
      </c>
      <c r="B26" s="117">
        <f>'Comp by Inst Reg-counts'!B37</f>
        <v>14954</v>
      </c>
      <c r="C26" s="146">
        <f>'Comp by Inst Reg-counts'!C37/'Comp by Inst Reg-percent'!$B26</f>
        <v>0.61535375150461413</v>
      </c>
      <c r="D26" s="146">
        <f>'Comp by Inst Reg-counts'!D37/'Comp by Inst Reg-percent'!$B26</f>
        <v>0.19111943292764477</v>
      </c>
      <c r="E26" s="146">
        <f>'Comp by Inst Reg-counts'!E37/'Comp by Inst Reg-percent'!$B26</f>
        <v>3.3302126521332083E-2</v>
      </c>
      <c r="F26" s="146">
        <f>'Comp by Inst Reg-counts'!F37/'Comp by Inst Reg-percent'!$B26</f>
        <v>0.16022468904640899</v>
      </c>
      <c r="G26" s="146">
        <f>'Comp by Inst Reg-counts'!G37/'Comp by Inst Reg-percent'!$B26</f>
        <v>0.50086933262003475</v>
      </c>
      <c r="H26" s="479">
        <f>'Comp by Inst Reg-counts'!H37/'Comp by Inst Reg-percent'!$B26</f>
        <v>0.49913066737996525</v>
      </c>
      <c r="I26" s="118"/>
      <c r="J26" s="480">
        <f>'Comp by Inst Reg-counts'!J37/'Comp by Inst Reg-percent'!$B26</f>
        <v>0.21853684632874149</v>
      </c>
      <c r="K26" s="478"/>
      <c r="L26" s="478"/>
      <c r="M26" s="351"/>
    </row>
    <row r="27" spans="1:15" ht="15" customHeight="1" x14ac:dyDescent="0.2">
      <c r="A27" s="117" t="s">
        <v>102</v>
      </c>
      <c r="B27" s="117">
        <f>'Comp by Inst Reg-counts'!B38</f>
        <v>8470</v>
      </c>
      <c r="C27" s="146">
        <f>'Comp by Inst Reg-counts'!C38/'Comp by Inst Reg-percent'!$B27</f>
        <v>0.51676505312868948</v>
      </c>
      <c r="D27" s="146">
        <f>'Comp by Inst Reg-counts'!D38/'Comp by Inst Reg-percent'!$B27</f>
        <v>0.3270365997638725</v>
      </c>
      <c r="E27" s="146">
        <f>'Comp by Inst Reg-counts'!E38/'Comp by Inst Reg-percent'!$B27</f>
        <v>9.1145218417945692E-2</v>
      </c>
      <c r="F27" s="146">
        <f>'Comp by Inst Reg-counts'!F38/'Comp by Inst Reg-percent'!$B27</f>
        <v>6.5053128689492326E-2</v>
      </c>
      <c r="G27" s="146">
        <f>'Comp by Inst Reg-counts'!G38/'Comp by Inst Reg-percent'!$B27</f>
        <v>0.39551357733175913</v>
      </c>
      <c r="H27" s="479">
        <f>'Comp by Inst Reg-counts'!H38/'Comp by Inst Reg-percent'!$B27</f>
        <v>0.60448642266824082</v>
      </c>
      <c r="I27" s="118"/>
      <c r="J27" s="480">
        <f>'Comp by Inst Reg-counts'!J38/'Comp by Inst Reg-percent'!$B27</f>
        <v>0.42373081463990553</v>
      </c>
      <c r="K27" s="478"/>
      <c r="L27" s="478"/>
      <c r="M27" s="351"/>
    </row>
    <row r="28" spans="1:15" ht="15" customHeight="1" x14ac:dyDescent="0.2">
      <c r="A28" s="117" t="s">
        <v>317</v>
      </c>
      <c r="B28" s="117">
        <f>'Comp by Inst Reg-counts'!B39</f>
        <v>827</v>
      </c>
      <c r="C28" s="146">
        <f>'Comp by Inst Reg-counts'!C39/'Comp by Inst Reg-percent'!$B28</f>
        <v>0.42563482466747277</v>
      </c>
      <c r="D28" s="146">
        <f>'Comp by Inst Reg-counts'!D39/'Comp by Inst Reg-percent'!$B28</f>
        <v>0.21523579201934703</v>
      </c>
      <c r="E28" s="146">
        <f>'Comp by Inst Reg-counts'!E39/'Comp by Inst Reg-percent'!$B28</f>
        <v>0.26118500604594924</v>
      </c>
      <c r="F28" s="146">
        <f>'Comp by Inst Reg-counts'!F39/'Comp by Inst Reg-percent'!$B28</f>
        <v>9.7944377267230959E-2</v>
      </c>
      <c r="G28" s="146">
        <f>'Comp by Inst Reg-counts'!G39/'Comp by Inst Reg-percent'!$B28</f>
        <v>0.37243047158403869</v>
      </c>
      <c r="H28" s="479">
        <f>'Comp by Inst Reg-counts'!H39/'Comp by Inst Reg-percent'!$B28</f>
        <v>0.62756952841596125</v>
      </c>
      <c r="I28" s="118"/>
      <c r="J28" s="480">
        <f>'Comp by Inst Reg-counts'!J39/'Comp by Inst Reg-percent'!$B28</f>
        <v>0.54292623941958884</v>
      </c>
      <c r="K28" s="478"/>
      <c r="L28" s="478"/>
      <c r="M28" s="351"/>
    </row>
    <row r="29" spans="1:15" x14ac:dyDescent="0.2">
      <c r="A29" s="475"/>
      <c r="B29" s="475"/>
      <c r="C29" s="481"/>
      <c r="D29" s="481"/>
      <c r="E29" s="481"/>
      <c r="F29" s="481"/>
      <c r="G29" s="481"/>
      <c r="H29" s="482"/>
      <c r="I29" s="118"/>
      <c r="J29" s="483"/>
      <c r="K29" s="478"/>
      <c r="L29" s="478"/>
      <c r="M29" s="351"/>
    </row>
    <row r="30" spans="1:15" ht="14.25" customHeight="1" x14ac:dyDescent="0.2">
      <c r="A30" s="152" t="s">
        <v>15</v>
      </c>
      <c r="B30" s="360">
        <f>SUM(B25:B28)</f>
        <v>37220</v>
      </c>
      <c r="C30" s="484">
        <f>'Comp by Inst Reg-counts'!C40/'Comp by Inst Reg-percent'!$B30</f>
        <v>0.53390650188070932</v>
      </c>
      <c r="D30" s="484">
        <f>'Comp by Inst Reg-counts'!D40/'Comp by Inst Reg-percent'!$B30</f>
        <v>0.22385814078452446</v>
      </c>
      <c r="E30" s="484">
        <f>'Comp by Inst Reg-counts'!E40/'Comp by Inst Reg-percent'!$B30</f>
        <v>5.3815153143471253E-2</v>
      </c>
      <c r="F30" s="484">
        <f>'Comp by Inst Reg-counts'!F40/'Comp by Inst Reg-percent'!$B30</f>
        <v>0.18842020419129502</v>
      </c>
      <c r="G30" s="484">
        <f>'Comp by Inst Reg-counts'!G40/'Comp by Inst Reg-percent'!$B30</f>
        <v>0.4649113379903278</v>
      </c>
      <c r="H30" s="485">
        <f>'Comp by Inst Reg-counts'!H40/'Comp by Inst Reg-percent'!$B30</f>
        <v>0.5350886620096722</v>
      </c>
      <c r="I30" s="118"/>
      <c r="J30" s="144">
        <f>'Comp by Inst Reg-counts'!J40/'Comp by Inst Reg-percent'!$B30</f>
        <v>0.27173562600752282</v>
      </c>
      <c r="K30" s="478"/>
      <c r="L30" s="478"/>
      <c r="M30" s="351"/>
    </row>
    <row r="31" spans="1:15" ht="15" customHeight="1" x14ac:dyDescent="0.2">
      <c r="I31" s="72"/>
      <c r="K31" s="478"/>
      <c r="L31" s="478"/>
      <c r="M31" s="351"/>
    </row>
    <row r="32" spans="1:15" ht="25.5" x14ac:dyDescent="0.2">
      <c r="A32" s="342" t="s">
        <v>153</v>
      </c>
      <c r="B32" s="310" t="s">
        <v>15</v>
      </c>
      <c r="C32" s="310" t="s">
        <v>151</v>
      </c>
      <c r="D32" s="310" t="s">
        <v>5</v>
      </c>
      <c r="E32" s="311" t="s">
        <v>4</v>
      </c>
      <c r="F32" s="310" t="s">
        <v>16</v>
      </c>
      <c r="G32" s="310" t="s">
        <v>152</v>
      </c>
      <c r="H32" s="312" t="s">
        <v>2</v>
      </c>
      <c r="I32" s="218"/>
      <c r="J32" s="313" t="s">
        <v>197</v>
      </c>
      <c r="K32" s="478"/>
      <c r="L32" s="478"/>
      <c r="M32" s="351"/>
    </row>
    <row r="33" spans="1:24" x14ac:dyDescent="0.2">
      <c r="A33" s="467" t="s">
        <v>96</v>
      </c>
      <c r="B33" s="467">
        <f>'Comp by Inst Reg-counts'!B43</f>
        <v>413</v>
      </c>
      <c r="C33" s="150">
        <v>0.52354570637119113</v>
      </c>
      <c r="D33" s="150">
        <v>0.19390581717451524</v>
      </c>
      <c r="E33" s="150">
        <v>5.5401662049861494E-2</v>
      </c>
      <c r="F33" s="150">
        <v>0.22714681440443213</v>
      </c>
      <c r="G33" s="150">
        <v>0.26038781163434904</v>
      </c>
      <c r="H33" s="476">
        <v>0.73961218836565101</v>
      </c>
      <c r="I33" s="128"/>
      <c r="J33" s="477">
        <f>'Comp by Inst Reg-counts'!J43/'Comp by Inst Reg-percent'!$B33</f>
        <v>0.18401937046004843</v>
      </c>
      <c r="K33" s="478"/>
      <c r="L33" s="478"/>
      <c r="M33" s="351"/>
      <c r="R33" s="140"/>
      <c r="U33" s="87"/>
    </row>
    <row r="34" spans="1:24" x14ac:dyDescent="0.2">
      <c r="A34" s="117"/>
      <c r="B34" s="117"/>
      <c r="C34" s="146"/>
      <c r="D34" s="146"/>
      <c r="E34" s="146"/>
      <c r="F34" s="146"/>
      <c r="G34" s="146"/>
      <c r="H34" s="479"/>
      <c r="I34" s="129"/>
      <c r="J34" s="483"/>
      <c r="K34" s="478"/>
      <c r="L34" s="478"/>
      <c r="M34" s="351"/>
      <c r="R34" s="140"/>
      <c r="U34" s="87"/>
    </row>
    <row r="35" spans="1:24" x14ac:dyDescent="0.2">
      <c r="A35" s="121" t="s">
        <v>15</v>
      </c>
      <c r="B35" s="228">
        <f>SUM(B33:B34)</f>
        <v>413</v>
      </c>
      <c r="C35" s="484">
        <f>'Comp by Inst Reg-counts'!C45/'Comp by Inst Reg-percent'!$B35</f>
        <v>0.59079903147699753</v>
      </c>
      <c r="D35" s="484">
        <f>'Comp by Inst Reg-counts'!D45/'Comp by Inst Reg-percent'!$B35</f>
        <v>0.18401937046004843</v>
      </c>
      <c r="E35" s="484">
        <f>'Comp by Inst Reg-counts'!E45/'Comp by Inst Reg-percent'!$B35</f>
        <v>7.0217917675544791E-2</v>
      </c>
      <c r="F35" s="484">
        <f>'Comp by Inst Reg-counts'!F45/'Comp by Inst Reg-percent'!$B35</f>
        <v>0.15496368038740921</v>
      </c>
      <c r="G35" s="484">
        <f>'Comp by Inst Reg-counts'!G45/'Comp by Inst Reg-percent'!$B35</f>
        <v>0.19128329297820823</v>
      </c>
      <c r="H35" s="485">
        <f>'Comp by Inst Reg-counts'!H45/'Comp by Inst Reg-percent'!$B35</f>
        <v>0.80871670702179177</v>
      </c>
      <c r="I35" s="128"/>
      <c r="J35" s="144">
        <f>'Comp by Inst Reg-counts'!J45/'Comp by Inst Reg-percent'!$B35</f>
        <v>0.18401937046004843</v>
      </c>
      <c r="K35" s="478"/>
      <c r="L35" s="478"/>
      <c r="M35" s="351"/>
      <c r="R35" s="89"/>
      <c r="T35" s="86"/>
      <c r="U35" s="87"/>
    </row>
    <row r="36" spans="1:24" x14ac:dyDescent="0.2">
      <c r="I36" s="72"/>
      <c r="K36" s="478"/>
      <c r="L36" s="478"/>
      <c r="M36" s="351"/>
      <c r="N36" s="90"/>
      <c r="O36" s="90"/>
      <c r="P36" s="90"/>
      <c r="Q36" s="90"/>
      <c r="R36" s="90"/>
      <c r="S36" s="88"/>
      <c r="T36" s="90"/>
      <c r="U36" s="90"/>
      <c r="V36" s="90"/>
    </row>
    <row r="37" spans="1:24" ht="25.5" x14ac:dyDescent="0.2">
      <c r="A37" s="342" t="s">
        <v>29</v>
      </c>
      <c r="B37" s="310" t="s">
        <v>15</v>
      </c>
      <c r="C37" s="310" t="s">
        <v>151</v>
      </c>
      <c r="D37" s="310" t="s">
        <v>5</v>
      </c>
      <c r="E37" s="311" t="s">
        <v>4</v>
      </c>
      <c r="F37" s="310" t="s">
        <v>16</v>
      </c>
      <c r="G37" s="310" t="s">
        <v>152</v>
      </c>
      <c r="H37" s="312" t="s">
        <v>2</v>
      </c>
      <c r="I37" s="218"/>
      <c r="J37" s="313" t="s">
        <v>197</v>
      </c>
      <c r="K37" s="478"/>
      <c r="L37" s="478"/>
      <c r="M37" s="351"/>
      <c r="N37" s="90"/>
      <c r="O37" s="90"/>
      <c r="P37" s="90"/>
      <c r="Q37" s="90"/>
      <c r="R37" s="90"/>
      <c r="S37" s="90"/>
      <c r="T37" s="90"/>
      <c r="U37" s="90"/>
      <c r="V37" s="90"/>
    </row>
    <row r="38" spans="1:24" x14ac:dyDescent="0.2">
      <c r="A38" s="467" t="s">
        <v>76</v>
      </c>
      <c r="B38" s="467">
        <f>'Comp by Inst Reg-counts'!B48</f>
        <v>4211</v>
      </c>
      <c r="C38" s="254"/>
      <c r="D38" s="254"/>
      <c r="E38" s="254"/>
      <c r="F38" s="254"/>
      <c r="G38" s="254"/>
      <c r="H38" s="255"/>
      <c r="I38" s="131"/>
      <c r="J38" s="477"/>
      <c r="K38" s="478"/>
      <c r="L38" s="478"/>
      <c r="M38" s="351"/>
      <c r="N38" s="5"/>
      <c r="O38" s="5"/>
      <c r="P38" s="5"/>
      <c r="Q38" s="5"/>
      <c r="R38" s="5"/>
      <c r="S38" s="90"/>
      <c r="T38" s="90"/>
      <c r="U38" s="90"/>
      <c r="V38" s="90"/>
    </row>
    <row r="39" spans="1:24" x14ac:dyDescent="0.2">
      <c r="A39" s="117" t="s">
        <v>93</v>
      </c>
      <c r="B39" s="117">
        <f>'Comp by Inst Reg-counts'!B49</f>
        <v>1076</v>
      </c>
      <c r="C39" s="72"/>
      <c r="D39" s="72"/>
      <c r="E39" s="72"/>
      <c r="F39" s="72"/>
      <c r="G39" s="72"/>
      <c r="H39" s="143"/>
      <c r="I39" s="131"/>
      <c r="J39" s="480"/>
      <c r="K39" s="478"/>
      <c r="L39" s="478"/>
      <c r="M39" s="351"/>
      <c r="N39" s="5"/>
      <c r="O39" s="5"/>
      <c r="P39" s="5"/>
      <c r="Q39" s="5"/>
      <c r="R39" s="5"/>
      <c r="S39" s="90"/>
      <c r="T39" s="90"/>
      <c r="U39" s="90"/>
      <c r="V39" s="90"/>
    </row>
    <row r="40" spans="1:24" x14ac:dyDescent="0.2">
      <c r="A40" s="117" t="s">
        <v>112</v>
      </c>
      <c r="B40" s="117">
        <f>'Comp by Inst Reg-counts'!B50</f>
        <v>835</v>
      </c>
      <c r="C40" s="72"/>
      <c r="D40" s="72"/>
      <c r="E40" s="72"/>
      <c r="F40" s="72"/>
      <c r="G40" s="72"/>
      <c r="H40" s="143"/>
      <c r="I40" s="131"/>
      <c r="J40" s="480"/>
      <c r="K40" s="478"/>
      <c r="L40" s="478"/>
      <c r="M40" s="351"/>
      <c r="N40" s="5"/>
      <c r="O40" s="5"/>
      <c r="P40" s="5"/>
      <c r="Q40" s="5"/>
      <c r="R40" s="5"/>
      <c r="S40" s="90"/>
      <c r="T40" s="90"/>
      <c r="U40" s="90"/>
      <c r="V40" s="90"/>
    </row>
    <row r="41" spans="1:24" x14ac:dyDescent="0.2">
      <c r="A41" s="117" t="s">
        <v>77</v>
      </c>
      <c r="B41" s="117">
        <f>'Comp by Inst Reg-counts'!B51</f>
        <v>702</v>
      </c>
      <c r="C41" s="72"/>
      <c r="D41" s="72"/>
      <c r="E41" s="72"/>
      <c r="F41" s="72"/>
      <c r="G41" s="72"/>
      <c r="H41" s="143"/>
      <c r="I41" s="131"/>
      <c r="J41" s="480"/>
      <c r="K41" s="478"/>
      <c r="L41" s="478"/>
      <c r="M41" s="351"/>
      <c r="N41" s="5"/>
      <c r="O41" s="5"/>
      <c r="P41" s="5"/>
      <c r="Q41" s="5"/>
      <c r="R41" s="5"/>
      <c r="S41" s="90"/>
      <c r="T41" s="90"/>
      <c r="U41" s="90"/>
      <c r="V41" s="90"/>
    </row>
    <row r="42" spans="1:24" x14ac:dyDescent="0.2">
      <c r="A42" s="117" t="s">
        <v>92</v>
      </c>
      <c r="B42" s="117">
        <f>'Comp by Inst Reg-counts'!B52</f>
        <v>331</v>
      </c>
      <c r="C42" s="72"/>
      <c r="D42" s="72"/>
      <c r="E42" s="72"/>
      <c r="F42" s="72"/>
      <c r="G42" s="72"/>
      <c r="H42" s="143"/>
      <c r="I42" s="131"/>
      <c r="J42" s="480"/>
      <c r="K42" s="478"/>
      <c r="L42" s="478"/>
      <c r="M42" s="351"/>
      <c r="N42" s="5"/>
      <c r="O42" s="5"/>
      <c r="P42" s="5"/>
      <c r="Q42" s="5"/>
      <c r="R42" s="5"/>
      <c r="S42" s="90"/>
      <c r="T42" s="90"/>
      <c r="U42" s="90"/>
      <c r="V42" s="90"/>
    </row>
    <row r="43" spans="1:24" x14ac:dyDescent="0.2">
      <c r="A43" s="117" t="s">
        <v>272</v>
      </c>
      <c r="B43" s="117">
        <f>'Comp by Inst Reg-counts'!B53</f>
        <v>247</v>
      </c>
      <c r="C43" s="72"/>
      <c r="D43" s="72"/>
      <c r="E43" s="72"/>
      <c r="F43" s="72"/>
      <c r="G43" s="72"/>
      <c r="H43" s="143"/>
      <c r="I43" s="131"/>
      <c r="J43" s="480"/>
      <c r="K43" s="478"/>
      <c r="L43" s="478"/>
      <c r="M43" s="351"/>
      <c r="N43" s="5"/>
      <c r="O43" s="5"/>
      <c r="P43" s="5"/>
      <c r="Q43" s="5"/>
      <c r="R43" s="5"/>
      <c r="S43" s="90"/>
      <c r="T43" s="90"/>
      <c r="U43" s="90"/>
      <c r="V43" s="90"/>
    </row>
    <row r="44" spans="1:24" x14ac:dyDescent="0.2">
      <c r="A44" s="475"/>
      <c r="B44" s="475"/>
      <c r="C44" s="486"/>
      <c r="D44" s="486"/>
      <c r="E44" s="486"/>
      <c r="F44" s="486"/>
      <c r="G44" s="486"/>
      <c r="H44" s="487"/>
      <c r="I44" s="131"/>
      <c r="J44" s="483"/>
      <c r="K44" s="478"/>
      <c r="L44" s="478"/>
      <c r="M44" s="351"/>
      <c r="N44" s="5"/>
      <c r="O44" s="5"/>
      <c r="P44" s="5"/>
      <c r="Q44" s="5"/>
      <c r="R44" s="5"/>
      <c r="S44" s="90"/>
      <c r="T44" s="90"/>
      <c r="U44" s="90"/>
      <c r="V44" s="90"/>
    </row>
    <row r="45" spans="1:24" x14ac:dyDescent="0.2">
      <c r="A45" s="152" t="s">
        <v>15</v>
      </c>
      <c r="B45" s="305">
        <f>SUM(B38:B43)</f>
        <v>7402</v>
      </c>
      <c r="C45" s="484">
        <f>'Comp by Inst Reg-counts'!C54/'Comp by Inst Reg-percent'!$B45</f>
        <v>0.54971629289381252</v>
      </c>
      <c r="D45" s="484">
        <f>'Comp by Inst Reg-counts'!D54/'Comp by Inst Reg-percent'!$B45</f>
        <v>0.19413671980545799</v>
      </c>
      <c r="E45" s="484">
        <f>'Comp by Inst Reg-counts'!E54/'Comp by Inst Reg-percent'!$B45</f>
        <v>9.8351796811672526E-2</v>
      </c>
      <c r="F45" s="484">
        <f>'Comp by Inst Reg-counts'!F54/'Comp by Inst Reg-percent'!$B45</f>
        <v>0.15779519048905702</v>
      </c>
      <c r="G45" s="484">
        <f>'Comp by Inst Reg-counts'!G54/'Comp by Inst Reg-percent'!$B45</f>
        <v>0.39759524452850581</v>
      </c>
      <c r="H45" s="485">
        <f>'Comp by Inst Reg-counts'!H54/'Comp by Inst Reg-percent'!$B45</f>
        <v>0.60240475547149419</v>
      </c>
      <c r="I45" s="128"/>
      <c r="J45" s="144">
        <f>'Comp by Inst Reg-counts'!J54/'Comp by Inst Reg-percent'!$B45</f>
        <v>0.28370710618751688</v>
      </c>
      <c r="K45" s="478"/>
      <c r="L45" s="478"/>
      <c r="M45" s="351"/>
      <c r="N45" s="118"/>
      <c r="O45" s="118"/>
      <c r="P45" s="118"/>
      <c r="Q45" s="118"/>
      <c r="R45" s="90"/>
      <c r="S45" s="141"/>
      <c r="T45" s="141"/>
      <c r="U45" s="90"/>
      <c r="V45" s="90"/>
      <c r="W45" s="90"/>
      <c r="X45" s="90"/>
    </row>
    <row r="46" spans="1:24" x14ac:dyDescent="0.2">
      <c r="A46" s="133"/>
      <c r="B46" s="132"/>
      <c r="C46" s="132"/>
      <c r="D46" s="132"/>
      <c r="E46" s="132"/>
      <c r="F46" s="132"/>
      <c r="G46" s="132"/>
      <c r="H46" s="132"/>
      <c r="I46" s="128"/>
      <c r="J46" s="119"/>
      <c r="K46" s="478"/>
      <c r="L46" s="478"/>
      <c r="M46" s="90"/>
    </row>
    <row r="47" spans="1:24" ht="25.5" x14ac:dyDescent="0.2">
      <c r="A47" s="30" t="s">
        <v>346</v>
      </c>
      <c r="B47" s="215" t="s">
        <v>15</v>
      </c>
      <c r="C47" s="215" t="s">
        <v>151</v>
      </c>
      <c r="D47" s="215" t="s">
        <v>5</v>
      </c>
      <c r="E47" s="216" t="s">
        <v>4</v>
      </c>
      <c r="F47" s="215" t="s">
        <v>16</v>
      </c>
      <c r="G47" s="215" t="s">
        <v>152</v>
      </c>
      <c r="H47" s="217" t="s">
        <v>2</v>
      </c>
      <c r="I47" s="218"/>
      <c r="J47" s="219" t="s">
        <v>197</v>
      </c>
      <c r="K47" s="478"/>
      <c r="L47" s="478"/>
      <c r="M47" s="90"/>
    </row>
    <row r="48" spans="1:24" x14ac:dyDescent="0.2">
      <c r="A48" s="134" t="s">
        <v>182</v>
      </c>
      <c r="B48" s="305">
        <f>B21+B30+B33</f>
        <v>51002</v>
      </c>
      <c r="C48" s="150">
        <f>'Comp by Inst Reg-counts'!C57/'Comp by Inst Reg-percent'!$B48</f>
        <v>0.53231245833496721</v>
      </c>
      <c r="D48" s="150">
        <f>'Comp by Inst Reg-counts'!D57/'Comp by Inst Reg-percent'!$B48</f>
        <v>0.23508882004627268</v>
      </c>
      <c r="E48" s="150">
        <f>'Comp by Inst Reg-counts'!E57/'Comp by Inst Reg-percent'!$B48</f>
        <v>7.2801066624838248E-2</v>
      </c>
      <c r="F48" s="150">
        <f>'Comp by Inst Reg-counts'!F57/'Comp by Inst Reg-percent'!$B48</f>
        <v>0.15979765499392182</v>
      </c>
      <c r="G48" s="150">
        <f>'Comp by Inst Reg-counts'!G57/'Comp by Inst Reg-percent'!$B48</f>
        <v>0.46396219756087997</v>
      </c>
      <c r="H48" s="476">
        <f>'Comp by Inst Reg-counts'!H57/'Comp by Inst Reg-percent'!$B48</f>
        <v>0.53603780243912003</v>
      </c>
      <c r="I48" s="128"/>
      <c r="J48" s="477">
        <f>'Comp by Inst Reg-counts'!J57/'Comp by Inst Reg-percent'!$B48</f>
        <v>0.32090898396141326</v>
      </c>
      <c r="K48" s="478"/>
      <c r="L48" s="478"/>
      <c r="M48" s="90"/>
    </row>
    <row r="49" spans="1:24" x14ac:dyDescent="0.2">
      <c r="A49" s="134" t="s">
        <v>181</v>
      </c>
      <c r="B49" s="305">
        <f>B21+B30+B35+B45</f>
        <v>58404</v>
      </c>
      <c r="C49" s="484">
        <f>'Comp by Inst Reg-counts'!C58/'Comp by Inst Reg-percent'!$B49</f>
        <v>0.53451818368604886</v>
      </c>
      <c r="D49" s="484">
        <f>'Comp by Inst Reg-counts'!D58/'Comp by Inst Reg-percent'!$B49</f>
        <v>0.22989863707965208</v>
      </c>
      <c r="E49" s="484">
        <f>'Comp by Inst Reg-counts'!E58/'Comp by Inst Reg-percent'!$B49</f>
        <v>7.6039312375864671E-2</v>
      </c>
      <c r="F49" s="484">
        <f>'Comp by Inst Reg-counts'!F58/'Comp by Inst Reg-percent'!$B49</f>
        <v>0.15954386685843436</v>
      </c>
      <c r="G49" s="484">
        <f>'Comp by Inst Reg-counts'!G58/'Comp by Inst Reg-percent'!$B49</f>
        <v>0.45555098965824259</v>
      </c>
      <c r="H49" s="485">
        <f>'Comp by Inst Reg-counts'!H58/'Comp by Inst Reg-percent'!$B49</f>
        <v>0.54444901034175741</v>
      </c>
      <c r="I49" s="128"/>
      <c r="J49" s="144">
        <f>'Comp by Inst Reg-counts'!J58/'Comp by Inst Reg-percent'!$B49</f>
        <v>0.31619409629477435</v>
      </c>
      <c r="K49" s="478"/>
      <c r="L49" s="478"/>
      <c r="M49" s="90"/>
    </row>
    <row r="50" spans="1:24" x14ac:dyDescent="0.2">
      <c r="A50" s="135"/>
      <c r="B50" s="128"/>
      <c r="C50" s="128"/>
      <c r="D50" s="128"/>
      <c r="E50" s="128"/>
      <c r="F50" s="128"/>
      <c r="G50" s="128"/>
      <c r="H50" s="128"/>
      <c r="I50" s="128"/>
      <c r="J50" s="128"/>
      <c r="L50" s="126"/>
      <c r="M50" s="90"/>
      <c r="N50" s="90"/>
      <c r="O50" s="90"/>
      <c r="P50" s="90"/>
      <c r="Q50" s="90"/>
      <c r="R50" s="90"/>
      <c r="S50" s="90"/>
      <c r="T50" s="90"/>
      <c r="U50" s="90"/>
      <c r="V50" s="90"/>
      <c r="W50" s="90"/>
      <c r="X50" s="90"/>
    </row>
    <row r="52" spans="1:24" x14ac:dyDescent="0.2">
      <c r="A52" s="587"/>
      <c r="B52" s="588"/>
      <c r="C52" s="588"/>
      <c r="D52" s="588"/>
      <c r="E52" s="588"/>
      <c r="F52" s="588"/>
      <c r="G52" s="588"/>
      <c r="H52" s="588"/>
      <c r="I52" s="588"/>
      <c r="J52" s="588"/>
      <c r="K52" s="589"/>
    </row>
    <row r="53" spans="1:24" x14ac:dyDescent="0.2">
      <c r="A53" s="620" t="s">
        <v>390</v>
      </c>
      <c r="B53" s="621"/>
      <c r="C53" s="621"/>
      <c r="D53" s="621"/>
      <c r="E53" s="621"/>
      <c r="F53" s="621"/>
      <c r="G53" s="621"/>
      <c r="H53" s="622"/>
      <c r="I53" s="444"/>
      <c r="J53" s="71"/>
      <c r="K53" s="71"/>
    </row>
    <row r="54" spans="1:24" x14ac:dyDescent="0.2">
      <c r="A54" s="623" t="s">
        <v>162</v>
      </c>
      <c r="B54" s="624"/>
      <c r="C54" s="624"/>
      <c r="D54" s="624"/>
      <c r="E54" s="624"/>
      <c r="F54" s="624"/>
      <c r="G54" s="624"/>
      <c r="H54" s="625"/>
      <c r="I54" s="444"/>
      <c r="J54" s="108"/>
      <c r="K54" s="71"/>
    </row>
    <row r="55" spans="1:24" x14ac:dyDescent="0.2">
      <c r="A55" s="117"/>
      <c r="B55" s="125"/>
      <c r="C55" s="72"/>
      <c r="D55" s="72"/>
      <c r="E55" s="72"/>
      <c r="F55" s="142"/>
      <c r="G55" s="72"/>
      <c r="H55" s="143"/>
      <c r="I55" s="444"/>
      <c r="J55" s="108"/>
    </row>
    <row r="56" spans="1:24" ht="25.5" x14ac:dyDescent="0.2">
      <c r="A56" s="103"/>
      <c r="B56" s="61" t="s">
        <v>15</v>
      </c>
      <c r="C56" s="61" t="s">
        <v>3</v>
      </c>
      <c r="D56" s="61" t="s">
        <v>5</v>
      </c>
      <c r="E56" s="60" t="s">
        <v>4</v>
      </c>
      <c r="F56" s="61" t="s">
        <v>16</v>
      </c>
      <c r="G56" s="61" t="s">
        <v>1</v>
      </c>
      <c r="H56" s="62" t="s">
        <v>2</v>
      </c>
      <c r="I56" s="444"/>
      <c r="J56" s="219" t="s">
        <v>180</v>
      </c>
    </row>
    <row r="57" spans="1:24" x14ac:dyDescent="0.2">
      <c r="A57" s="226" t="s">
        <v>39</v>
      </c>
      <c r="B57" s="103">
        <f>'Comp by Inst Reg-counts'!B66</f>
        <v>3048</v>
      </c>
      <c r="C57" s="144">
        <f>'Comp by Inst Reg-counts'!C66/'Comp by Inst Reg-percent'!$B57</f>
        <v>0.51181102362204722</v>
      </c>
      <c r="D57" s="144">
        <f>'Comp by Inst Reg-counts'!D66/'Comp by Inst Reg-percent'!$B57</f>
        <v>0.28576115485564302</v>
      </c>
      <c r="E57" s="144">
        <f>'Comp by Inst Reg-counts'!E66/'Comp by Inst Reg-percent'!$B57</f>
        <v>0.13287401574803151</v>
      </c>
      <c r="F57" s="144">
        <f>'Comp by Inst Reg-counts'!F66/'Comp by Inst Reg-percent'!$B57</f>
        <v>6.9553805774278221E-2</v>
      </c>
      <c r="G57" s="144">
        <f>'Comp by Inst Reg-counts'!G66/'Comp by Inst Reg-percent'!$B57</f>
        <v>0.52001312335958005</v>
      </c>
      <c r="H57" s="144">
        <f>'Comp by Inst Reg-counts'!H66/'Comp by Inst Reg-percent'!$B57</f>
        <v>0.47998687664041995</v>
      </c>
      <c r="I57" s="387"/>
      <c r="J57" s="144">
        <f>'Comp by Inst Reg-counts'!J66/'Comp by Inst Reg-percent'!$B57</f>
        <v>0.34219160104986879</v>
      </c>
      <c r="K57" s="203"/>
      <c r="L57" s="203"/>
      <c r="M57" s="343"/>
    </row>
    <row r="58" spans="1:24" x14ac:dyDescent="0.2">
      <c r="A58" s="225" t="s">
        <v>163</v>
      </c>
      <c r="B58" s="103">
        <f>'Comp by Inst Reg-counts'!B67</f>
        <v>10354</v>
      </c>
      <c r="C58" s="144">
        <f>'Comp by Inst Reg-counts'!C67/'Comp by Inst Reg-percent'!$B58</f>
        <v>0.52858798531968321</v>
      </c>
      <c r="D58" s="144">
        <f>'Comp by Inst Reg-counts'!D67/'Comp by Inst Reg-percent'!$B58</f>
        <v>0.26260382460884685</v>
      </c>
      <c r="E58" s="144">
        <f>'Comp by Inst Reg-counts'!E67/'Comp by Inst Reg-percent'!$B58</f>
        <v>0.12565192196252656</v>
      </c>
      <c r="F58" s="144">
        <f>'Comp by Inst Reg-counts'!F67/'Comp by Inst Reg-percent'!$B58</f>
        <v>8.3156268108943401E-2</v>
      </c>
      <c r="G58" s="144">
        <f>'Comp by Inst Reg-counts'!G67/'Comp by Inst Reg-percent'!$B58</f>
        <v>0.45422059107591267</v>
      </c>
      <c r="H58" s="144">
        <f>'Comp by Inst Reg-counts'!H67/'Comp by Inst Reg-percent'!$B58</f>
        <v>0.54577940892408727</v>
      </c>
      <c r="I58" s="449"/>
      <c r="J58" s="144">
        <f>'Comp by Inst Reg-counts'!J67/'Comp by Inst Reg-percent'!$B58</f>
        <v>0.49855128452771874</v>
      </c>
      <c r="K58" s="203"/>
      <c r="L58" s="203"/>
      <c r="M58" s="343"/>
    </row>
    <row r="59" spans="1:24" x14ac:dyDescent="0.2">
      <c r="A59" s="225" t="s">
        <v>40</v>
      </c>
      <c r="B59" s="103">
        <f>'Comp by Inst Reg-counts'!B68</f>
        <v>35459</v>
      </c>
      <c r="C59" s="144">
        <f>'Comp by Inst Reg-counts'!C68/'Comp by Inst Reg-percent'!$B59</f>
        <v>0.54823881102117944</v>
      </c>
      <c r="D59" s="144">
        <f>'Comp by Inst Reg-counts'!D68/'Comp by Inst Reg-percent'!$B59</f>
        <v>0.23943145604782989</v>
      </c>
      <c r="E59" s="144">
        <f>'Comp by Inst Reg-counts'!E68/'Comp by Inst Reg-percent'!$B59</f>
        <v>6.1789672579598977E-2</v>
      </c>
      <c r="F59" s="144">
        <f>'Comp by Inst Reg-counts'!F68/'Comp by Inst Reg-percent'!$B59</f>
        <v>0.15054006035139175</v>
      </c>
      <c r="G59" s="144">
        <f>'Comp by Inst Reg-counts'!G68/'Comp by Inst Reg-percent'!$B59</f>
        <v>0.44428776897261624</v>
      </c>
      <c r="H59" s="144">
        <f>'Comp by Inst Reg-counts'!H68/'Comp by Inst Reg-percent'!$B59</f>
        <v>0.55571223102738376</v>
      </c>
      <c r="I59" s="449"/>
      <c r="J59" s="144">
        <f>'Comp by Inst Reg-counts'!J68/'Comp by Inst Reg-percent'!$B59</f>
        <v>0.34580783440029328</v>
      </c>
      <c r="K59" s="203"/>
      <c r="L59" s="203"/>
      <c r="M59" s="343"/>
    </row>
    <row r="60" spans="1:24" x14ac:dyDescent="0.2">
      <c r="A60" s="227" t="s">
        <v>157</v>
      </c>
      <c r="B60" s="103">
        <f>'Comp by Inst Reg-counts'!B69</f>
        <v>9543</v>
      </c>
      <c r="C60" s="144">
        <f>'Comp by Inst Reg-counts'!C69/'Comp by Inst Reg-percent'!$B60</f>
        <v>0.49722309546264276</v>
      </c>
      <c r="D60" s="144">
        <f>'Comp by Inst Reg-counts'!D69/'Comp by Inst Reg-percent'!$B60</f>
        <v>0.14115058157812008</v>
      </c>
      <c r="E60" s="144">
        <f>'Comp by Inst Reg-counts'!E69/'Comp by Inst Reg-percent'!$B60</f>
        <v>5.7005134653672851E-2</v>
      </c>
      <c r="F60" s="144">
        <f>'Comp by Inst Reg-counts'!F69/'Comp by Inst Reg-percent'!$B60</f>
        <v>0.30462118830556428</v>
      </c>
      <c r="G60" s="144">
        <f>'Comp by Inst Reg-counts'!G69/'Comp by Inst Reg-percent'!$B60</f>
        <v>0.47825631352824061</v>
      </c>
      <c r="H60" s="144">
        <f>'Comp by Inst Reg-counts'!H69/'Comp by Inst Reg-percent'!$B60</f>
        <v>0.52174368647175939</v>
      </c>
      <c r="I60" s="449"/>
      <c r="J60" s="334" t="s">
        <v>161</v>
      </c>
      <c r="K60" s="203"/>
      <c r="L60" s="203"/>
      <c r="M60" s="343"/>
    </row>
    <row r="61" spans="1:24" x14ac:dyDescent="0.2">
      <c r="A61" s="145"/>
      <c r="B61" s="114"/>
      <c r="C61" s="145"/>
      <c r="D61" s="72"/>
      <c r="E61" s="72"/>
      <c r="H61" s="97"/>
      <c r="I61" s="444"/>
      <c r="J61" s="108"/>
      <c r="K61" s="71"/>
    </row>
    <row r="62" spans="1:24" x14ac:dyDescent="0.2">
      <c r="A62" s="444"/>
      <c r="B62" s="444"/>
      <c r="C62" s="444"/>
      <c r="D62" s="444"/>
      <c r="E62" s="444"/>
      <c r="F62" s="444"/>
      <c r="G62" s="444"/>
      <c r="H62" s="444"/>
      <c r="I62" s="444"/>
      <c r="J62" s="108"/>
      <c r="K62" s="71"/>
    </row>
    <row r="63" spans="1:24" x14ac:dyDescent="0.2">
      <c r="A63" s="444"/>
      <c r="B63" s="444"/>
      <c r="C63" s="444"/>
      <c r="D63" s="444"/>
      <c r="E63" s="444"/>
      <c r="F63" s="444"/>
      <c r="G63" s="444"/>
      <c r="H63" s="444"/>
      <c r="I63" s="71"/>
      <c r="J63" s="108"/>
      <c r="K63" s="71"/>
    </row>
    <row r="64" spans="1:24" x14ac:dyDescent="0.2">
      <c r="A64" s="444"/>
      <c r="B64" s="444"/>
      <c r="C64" s="444"/>
      <c r="D64" s="444"/>
      <c r="E64" s="444"/>
      <c r="F64" s="444"/>
      <c r="G64" s="444"/>
      <c r="H64" s="444"/>
      <c r="I64" s="116"/>
      <c r="J64" s="108"/>
      <c r="K64" s="71"/>
    </row>
    <row r="65" spans="1:11" x14ac:dyDescent="0.2">
      <c r="A65" s="444"/>
      <c r="B65" s="444"/>
      <c r="C65" s="444"/>
      <c r="D65" s="444"/>
      <c r="E65" s="444"/>
      <c r="F65" s="444"/>
      <c r="G65" s="444"/>
      <c r="H65" s="444"/>
      <c r="I65" s="116"/>
      <c r="J65" s="108"/>
      <c r="K65" s="108"/>
    </row>
    <row r="66" spans="1:11" x14ac:dyDescent="0.2">
      <c r="A66" s="444"/>
      <c r="B66" s="444"/>
      <c r="C66" s="444"/>
      <c r="D66" s="444"/>
      <c r="E66" s="444"/>
      <c r="F66" s="444"/>
      <c r="G66" s="444"/>
      <c r="H66" s="444"/>
      <c r="I66" s="59"/>
      <c r="J66" s="108"/>
    </row>
    <row r="67" spans="1:11" x14ac:dyDescent="0.2">
      <c r="A67" s="444"/>
      <c r="B67" s="444"/>
      <c r="C67" s="444"/>
      <c r="D67" s="444"/>
      <c r="E67" s="444"/>
      <c r="F67" s="444"/>
      <c r="G67" s="444"/>
      <c r="H67" s="444"/>
      <c r="I67" s="146"/>
    </row>
    <row r="68" spans="1:11" x14ac:dyDescent="0.2">
      <c r="A68" s="444"/>
      <c r="B68" s="444"/>
      <c r="C68" s="444"/>
      <c r="D68" s="444"/>
      <c r="E68" s="444"/>
      <c r="F68" s="444"/>
      <c r="G68" s="444"/>
      <c r="H68" s="444"/>
      <c r="I68" s="146"/>
    </row>
    <row r="69" spans="1:11" x14ac:dyDescent="0.2">
      <c r="A69" s="444"/>
      <c r="B69" s="444"/>
      <c r="C69" s="444"/>
      <c r="D69" s="444"/>
      <c r="E69" s="444"/>
      <c r="F69" s="444"/>
      <c r="G69" s="444"/>
      <c r="H69" s="444"/>
      <c r="I69" s="146"/>
    </row>
    <row r="70" spans="1:11" x14ac:dyDescent="0.2">
      <c r="A70" s="444"/>
      <c r="B70" s="444"/>
      <c r="C70" s="444"/>
      <c r="D70" s="444"/>
      <c r="E70" s="444"/>
      <c r="F70" s="444"/>
      <c r="G70" s="444"/>
      <c r="H70" s="444"/>
      <c r="I70" s="146"/>
    </row>
    <row r="71" spans="1:11" x14ac:dyDescent="0.2">
      <c r="A71" s="444"/>
      <c r="B71" s="444"/>
      <c r="C71" s="444"/>
      <c r="D71" s="444"/>
      <c r="E71" s="444"/>
      <c r="F71" s="444"/>
      <c r="G71" s="444"/>
      <c r="H71" s="444"/>
      <c r="I71" s="146"/>
    </row>
    <row r="72" spans="1:11" x14ac:dyDescent="0.2">
      <c r="A72" s="444"/>
      <c r="B72" s="444"/>
      <c r="C72" s="444"/>
      <c r="D72" s="444"/>
      <c r="E72" s="444"/>
      <c r="F72" s="444"/>
      <c r="G72" s="444"/>
      <c r="H72" s="444"/>
      <c r="I72" s="146"/>
    </row>
    <row r="73" spans="1:11" x14ac:dyDescent="0.2">
      <c r="A73" s="444"/>
      <c r="B73" s="444"/>
      <c r="C73" s="444"/>
      <c r="D73" s="444"/>
      <c r="E73" s="444"/>
      <c r="F73" s="444"/>
      <c r="G73" s="444"/>
      <c r="H73" s="444"/>
      <c r="I73" s="146"/>
    </row>
    <row r="74" spans="1:11" x14ac:dyDescent="0.2">
      <c r="A74" s="444"/>
      <c r="B74" s="444"/>
      <c r="C74" s="444"/>
      <c r="D74" s="444"/>
      <c r="E74" s="444"/>
      <c r="F74" s="444"/>
      <c r="G74" s="444"/>
      <c r="H74" s="444"/>
      <c r="I74" s="146"/>
      <c r="K74" s="147"/>
    </row>
    <row r="75" spans="1:11" x14ac:dyDescent="0.2">
      <c r="A75" s="444"/>
      <c r="B75" s="444"/>
      <c r="C75" s="444"/>
      <c r="D75" s="444"/>
      <c r="E75" s="444"/>
      <c r="F75" s="444"/>
      <c r="G75" s="444"/>
      <c r="H75" s="444"/>
      <c r="I75" s="146"/>
      <c r="J75" s="147"/>
    </row>
    <row r="76" spans="1:11" x14ac:dyDescent="0.2">
      <c r="A76" s="136" t="s">
        <v>231</v>
      </c>
    </row>
    <row r="77" spans="1:11" x14ac:dyDescent="0.2">
      <c r="A77" s="8" t="s">
        <v>193</v>
      </c>
    </row>
    <row r="78" spans="1:11" x14ac:dyDescent="0.2">
      <c r="A78" s="8" t="s">
        <v>238</v>
      </c>
      <c r="J78" s="10" t="s">
        <v>31</v>
      </c>
    </row>
  </sheetData>
  <mergeCells count="8">
    <mergeCell ref="A10:H11"/>
    <mergeCell ref="A53:H53"/>
    <mergeCell ref="A54:H54"/>
    <mergeCell ref="A1:K1"/>
    <mergeCell ref="A2:K2"/>
    <mergeCell ref="A3:K3"/>
    <mergeCell ref="A4:K8"/>
    <mergeCell ref="A52:K52"/>
  </mergeCells>
  <hyperlinks>
    <hyperlink ref="J78" location="Contents!A1" display="Back to Contents"/>
  </hyperlinks>
  <pageMargins left="0.25" right="0.25" top="0.75" bottom="0.75" header="0.3" footer="0.3"/>
  <pageSetup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election activeCell="Q24" sqref="Q24"/>
    </sheetView>
  </sheetViews>
  <sheetFormatPr defaultRowHeight="15" x14ac:dyDescent="0.25"/>
  <cols>
    <col min="1" max="1" width="12.7109375" style="8" customWidth="1"/>
    <col min="2" max="3" width="9.140625" style="8"/>
    <col min="4" max="4" width="10" style="8" bestFit="1" customWidth="1"/>
    <col min="5" max="5" width="9.140625" style="8" customWidth="1"/>
    <col min="6" max="13" width="9.140625" style="8"/>
    <col min="14" max="14" width="2.42578125" style="8" customWidth="1"/>
    <col min="15" max="16" width="9.140625" style="8"/>
    <col min="17" max="16384" width="9.140625" style="440"/>
  </cols>
  <sheetData>
    <row r="1" spans="1:15" ht="15" customHeight="1" x14ac:dyDescent="0.25">
      <c r="A1" s="577" t="s">
        <v>67</v>
      </c>
      <c r="B1" s="577"/>
      <c r="C1" s="577"/>
      <c r="D1" s="577"/>
      <c r="E1" s="577"/>
      <c r="F1" s="577"/>
      <c r="G1" s="577"/>
      <c r="H1" s="577"/>
      <c r="I1" s="577"/>
      <c r="J1" s="577"/>
      <c r="K1" s="577"/>
      <c r="L1" s="577"/>
      <c r="M1" s="577"/>
    </row>
    <row r="2" spans="1:15" ht="15" customHeight="1" x14ac:dyDescent="0.25">
      <c r="A2" s="654"/>
      <c r="B2" s="654"/>
      <c r="C2" s="654"/>
      <c r="D2" s="654"/>
      <c r="E2" s="654"/>
      <c r="F2" s="654"/>
      <c r="G2" s="654"/>
      <c r="H2" s="654"/>
      <c r="I2" s="654"/>
      <c r="J2" s="654"/>
      <c r="K2" s="654"/>
      <c r="L2" s="654"/>
      <c r="M2" s="654"/>
      <c r="N2" s="71"/>
    </row>
    <row r="3" spans="1:15" ht="15" customHeight="1" x14ac:dyDescent="0.25">
      <c r="A3" s="501" t="s">
        <v>198</v>
      </c>
      <c r="B3" s="502"/>
      <c r="C3" s="502"/>
      <c r="D3" s="502"/>
      <c r="E3" s="502"/>
      <c r="F3" s="502"/>
      <c r="G3" s="502"/>
      <c r="H3" s="502"/>
      <c r="I3" s="502"/>
      <c r="J3" s="502"/>
      <c r="K3" s="502"/>
      <c r="L3" s="502"/>
      <c r="M3" s="503"/>
      <c r="N3" s="71"/>
      <c r="O3" s="108"/>
    </row>
    <row r="4" spans="1:15" ht="15" customHeight="1" x14ac:dyDescent="0.25">
      <c r="A4" s="655" t="s">
        <v>355</v>
      </c>
      <c r="B4" s="655"/>
      <c r="C4" s="655"/>
      <c r="D4" s="655"/>
      <c r="E4" s="655"/>
      <c r="F4" s="655"/>
      <c r="G4" s="655"/>
      <c r="H4" s="655"/>
      <c r="I4" s="655"/>
      <c r="J4" s="655"/>
      <c r="K4" s="655"/>
      <c r="L4" s="655"/>
      <c r="M4" s="655"/>
      <c r="N4" s="71"/>
      <c r="O4" s="108"/>
    </row>
    <row r="5" spans="1:15" ht="15" customHeight="1" x14ac:dyDescent="0.25">
      <c r="A5" s="655"/>
      <c r="B5" s="655"/>
      <c r="C5" s="655"/>
      <c r="D5" s="655"/>
      <c r="E5" s="655"/>
      <c r="F5" s="655"/>
      <c r="G5" s="655"/>
      <c r="H5" s="655"/>
      <c r="I5" s="655"/>
      <c r="J5" s="655"/>
      <c r="K5" s="655"/>
      <c r="L5" s="655"/>
      <c r="M5" s="655"/>
    </row>
    <row r="6" spans="1:15" ht="15" customHeight="1" x14ac:dyDescent="0.25">
      <c r="A6" s="655"/>
      <c r="B6" s="655"/>
      <c r="C6" s="655"/>
      <c r="D6" s="655"/>
      <c r="E6" s="655"/>
      <c r="F6" s="655"/>
      <c r="G6" s="655"/>
      <c r="H6" s="655"/>
      <c r="I6" s="655"/>
      <c r="J6" s="655"/>
      <c r="K6" s="655"/>
      <c r="L6" s="655"/>
      <c r="M6" s="655"/>
    </row>
    <row r="7" spans="1:15" ht="15" customHeight="1" x14ac:dyDescent="0.25">
      <c r="A7" s="655"/>
      <c r="B7" s="655"/>
      <c r="C7" s="655"/>
      <c r="D7" s="655"/>
      <c r="E7" s="655"/>
      <c r="F7" s="655"/>
      <c r="G7" s="655"/>
      <c r="H7" s="655"/>
      <c r="I7" s="655"/>
      <c r="J7" s="655"/>
      <c r="K7" s="655"/>
      <c r="L7" s="655"/>
      <c r="M7" s="655"/>
    </row>
    <row r="8" spans="1:15" ht="15" customHeight="1" x14ac:dyDescent="0.25">
      <c r="A8" s="655"/>
      <c r="B8" s="655"/>
      <c r="C8" s="655"/>
      <c r="D8" s="655"/>
      <c r="E8" s="655"/>
      <c r="F8" s="655"/>
      <c r="G8" s="655"/>
      <c r="H8" s="655"/>
      <c r="I8" s="655"/>
      <c r="J8" s="655"/>
      <c r="K8" s="655"/>
      <c r="L8" s="655"/>
      <c r="M8" s="655"/>
    </row>
    <row r="9" spans="1:15" ht="15" customHeight="1" x14ac:dyDescent="0.25">
      <c r="B9" s="108"/>
      <c r="C9" s="108"/>
      <c r="D9" s="108"/>
      <c r="E9" s="108"/>
      <c r="F9" s="108"/>
      <c r="G9" s="108"/>
    </row>
    <row r="10" spans="1:15" x14ac:dyDescent="0.25">
      <c r="A10" s="645" t="s">
        <v>401</v>
      </c>
      <c r="B10" s="645"/>
      <c r="C10" s="645"/>
      <c r="D10" s="645"/>
      <c r="E10" s="645"/>
      <c r="F10" s="645"/>
      <c r="G10" s="645"/>
      <c r="H10" s="645"/>
      <c r="I10" s="645"/>
      <c r="J10" s="645"/>
      <c r="K10" s="645"/>
      <c r="L10" s="645"/>
      <c r="M10" s="645"/>
    </row>
    <row r="11" spans="1:15" x14ac:dyDescent="0.25">
      <c r="F11" s="47"/>
    </row>
    <row r="12" spans="1:15" ht="26.25" x14ac:dyDescent="0.25">
      <c r="A12" s="49" t="s">
        <v>7</v>
      </c>
      <c r="B12" s="57" t="s">
        <v>239</v>
      </c>
      <c r="C12" s="50" t="s">
        <v>8</v>
      </c>
      <c r="D12" s="50" t="s">
        <v>10</v>
      </c>
      <c r="E12" s="50" t="s">
        <v>9</v>
      </c>
      <c r="F12" s="48"/>
    </row>
    <row r="13" spans="1:15" x14ac:dyDescent="0.25">
      <c r="A13" s="656" t="s">
        <v>11</v>
      </c>
      <c r="B13" s="650" t="s">
        <v>3</v>
      </c>
      <c r="C13" s="51" t="s">
        <v>12</v>
      </c>
      <c r="D13" s="154">
        <v>0.76154357950765139</v>
      </c>
      <c r="E13" s="323">
        <v>15030</v>
      </c>
      <c r="F13" s="45"/>
    </row>
    <row r="14" spans="1:15" x14ac:dyDescent="0.25">
      <c r="A14" s="657"/>
      <c r="B14" s="651"/>
      <c r="C14" s="51" t="s">
        <v>13</v>
      </c>
      <c r="D14" s="154">
        <v>0.64204985291840844</v>
      </c>
      <c r="E14" s="323">
        <v>12918</v>
      </c>
      <c r="F14" s="45"/>
    </row>
    <row r="15" spans="1:15" x14ac:dyDescent="0.25">
      <c r="A15" s="657"/>
      <c r="B15" s="652"/>
      <c r="C15" s="51"/>
      <c r="D15" s="154"/>
      <c r="E15" s="323"/>
      <c r="F15" s="45"/>
    </row>
    <row r="16" spans="1:15" ht="15" customHeight="1" x14ac:dyDescent="0.25">
      <c r="A16" s="657"/>
      <c r="B16" s="650" t="s">
        <v>5</v>
      </c>
      <c r="C16" s="51" t="s">
        <v>12</v>
      </c>
      <c r="D16" s="154">
        <v>0.60012294452128478</v>
      </c>
      <c r="E16" s="323">
        <v>13014</v>
      </c>
      <c r="F16" s="45"/>
    </row>
    <row r="17" spans="1:13" x14ac:dyDescent="0.25">
      <c r="A17" s="657"/>
      <c r="B17" s="651"/>
      <c r="C17" s="51" t="s">
        <v>13</v>
      </c>
      <c r="D17" s="154">
        <v>0.48619151561165419</v>
      </c>
      <c r="E17" s="323">
        <v>10537</v>
      </c>
      <c r="F17" s="45"/>
    </row>
    <row r="18" spans="1:13" x14ac:dyDescent="0.25">
      <c r="A18" s="657"/>
      <c r="B18" s="652"/>
      <c r="C18" s="51"/>
      <c r="D18" s="154"/>
      <c r="E18" s="323"/>
      <c r="F18" s="45"/>
    </row>
    <row r="19" spans="1:13" ht="15" customHeight="1" x14ac:dyDescent="0.25">
      <c r="A19" s="657"/>
      <c r="B19" s="650" t="s">
        <v>4</v>
      </c>
      <c r="C19" s="51" t="s">
        <v>12</v>
      </c>
      <c r="D19" s="154">
        <v>0.48243082668477338</v>
      </c>
      <c r="E19" s="323">
        <v>5891</v>
      </c>
      <c r="F19" s="45"/>
    </row>
    <row r="20" spans="1:13" x14ac:dyDescent="0.25">
      <c r="A20" s="657"/>
      <c r="B20" s="651"/>
      <c r="C20" s="51" t="s">
        <v>13</v>
      </c>
      <c r="D20" s="154">
        <v>0.37108869925006466</v>
      </c>
      <c r="E20" s="323">
        <v>3867</v>
      </c>
      <c r="F20" s="45"/>
    </row>
    <row r="21" spans="1:13" x14ac:dyDescent="0.25">
      <c r="A21" s="657"/>
      <c r="B21" s="652"/>
      <c r="C21" s="51"/>
      <c r="D21" s="154"/>
      <c r="E21" s="323"/>
      <c r="F21" s="45"/>
    </row>
    <row r="22" spans="1:13" x14ac:dyDescent="0.25">
      <c r="A22" s="657"/>
      <c r="B22" s="650" t="s">
        <v>16</v>
      </c>
      <c r="C22" s="51" t="s">
        <v>12</v>
      </c>
      <c r="D22" s="156">
        <v>0.767208413001912</v>
      </c>
      <c r="E22" s="113">
        <v>4184</v>
      </c>
      <c r="F22" s="45"/>
    </row>
    <row r="23" spans="1:13" x14ac:dyDescent="0.25">
      <c r="A23" s="658"/>
      <c r="B23" s="652"/>
      <c r="C23" s="51" t="s">
        <v>13</v>
      </c>
      <c r="D23" s="144">
        <v>0.65746606334841629</v>
      </c>
      <c r="E23" s="113">
        <v>4420</v>
      </c>
      <c r="F23" s="45"/>
    </row>
    <row r="24" spans="1:13" ht="15" customHeight="1" x14ac:dyDescent="0.25">
      <c r="A24" s="635" t="s">
        <v>67</v>
      </c>
      <c r="B24" s="650" t="s">
        <v>3</v>
      </c>
      <c r="C24" s="51" t="s">
        <v>12</v>
      </c>
      <c r="D24" s="322">
        <v>0.88718395815170004</v>
      </c>
      <c r="E24" s="323">
        <v>5735</v>
      </c>
      <c r="F24" s="45"/>
    </row>
    <row r="25" spans="1:13" ht="15" customHeight="1" x14ac:dyDescent="0.25">
      <c r="A25" s="636"/>
      <c r="B25" s="651"/>
      <c r="C25" s="51" t="s">
        <v>13</v>
      </c>
      <c r="D25" s="322">
        <v>0.79571698509342847</v>
      </c>
      <c r="E25" s="323">
        <v>4763</v>
      </c>
    </row>
    <row r="26" spans="1:13" x14ac:dyDescent="0.25">
      <c r="A26" s="636"/>
      <c r="B26" s="652"/>
      <c r="C26" s="51"/>
      <c r="D26" s="322"/>
      <c r="E26" s="323"/>
    </row>
    <row r="27" spans="1:13" x14ac:dyDescent="0.25">
      <c r="A27" s="636"/>
      <c r="B27" s="650" t="s">
        <v>5</v>
      </c>
      <c r="C27" s="51" t="s">
        <v>12</v>
      </c>
      <c r="D27" s="322">
        <v>0.77998605299860524</v>
      </c>
      <c r="E27" s="323">
        <v>2868</v>
      </c>
    </row>
    <row r="28" spans="1:13" x14ac:dyDescent="0.25">
      <c r="A28" s="636"/>
      <c r="B28" s="651"/>
      <c r="C28" s="51" t="s">
        <v>13</v>
      </c>
      <c r="D28" s="322">
        <v>0.68876860622462788</v>
      </c>
      <c r="E28" s="323">
        <v>2217</v>
      </c>
      <c r="F28" s="157"/>
      <c r="G28" s="157"/>
      <c r="H28" s="157"/>
      <c r="I28" s="157"/>
      <c r="J28" s="157"/>
      <c r="K28" s="157"/>
      <c r="L28" s="157"/>
      <c r="M28" s="157"/>
    </row>
    <row r="29" spans="1:13" x14ac:dyDescent="0.25">
      <c r="A29" s="636"/>
      <c r="B29" s="652"/>
      <c r="C29" s="51"/>
      <c r="D29" s="322"/>
      <c r="E29" s="323"/>
      <c r="F29" s="653"/>
    </row>
    <row r="30" spans="1:13" ht="15" customHeight="1" x14ac:dyDescent="0.25">
      <c r="A30" s="636"/>
      <c r="B30" s="650" t="s">
        <v>4</v>
      </c>
      <c r="C30" s="51" t="s">
        <v>12</v>
      </c>
      <c r="D30" s="322">
        <v>0.7339832869080779</v>
      </c>
      <c r="E30" s="323">
        <v>718</v>
      </c>
      <c r="F30" s="653"/>
    </row>
    <row r="31" spans="1:13" x14ac:dyDescent="0.25">
      <c r="A31" s="636"/>
      <c r="B31" s="651"/>
      <c r="C31" s="51" t="s">
        <v>13</v>
      </c>
      <c r="D31" s="322">
        <v>0.59715639810426535</v>
      </c>
      <c r="E31" s="323">
        <v>422</v>
      </c>
      <c r="F31" s="45"/>
    </row>
    <row r="32" spans="1:13" x14ac:dyDescent="0.25">
      <c r="A32" s="636"/>
      <c r="B32" s="652"/>
      <c r="C32" s="51"/>
      <c r="D32" s="322"/>
      <c r="E32" s="323"/>
      <c r="F32" s="45"/>
    </row>
    <row r="33" spans="1:14" ht="15" customHeight="1" x14ac:dyDescent="0.25">
      <c r="A33" s="636"/>
      <c r="B33" s="650" t="s">
        <v>16</v>
      </c>
      <c r="C33" s="51" t="s">
        <v>12</v>
      </c>
      <c r="D33" s="324">
        <v>0.89924085576259494</v>
      </c>
      <c r="E33" s="113">
        <v>1449</v>
      </c>
      <c r="F33" s="45"/>
    </row>
    <row r="34" spans="1:14" x14ac:dyDescent="0.25">
      <c r="A34" s="637"/>
      <c r="B34" s="652"/>
      <c r="C34" s="51" t="s">
        <v>13</v>
      </c>
      <c r="D34" s="325">
        <v>0.83178239083750893</v>
      </c>
      <c r="E34" s="113">
        <v>1397</v>
      </c>
      <c r="F34" s="45"/>
    </row>
    <row r="35" spans="1:14" x14ac:dyDescent="0.25">
      <c r="F35" s="45"/>
    </row>
    <row r="36" spans="1:14" x14ac:dyDescent="0.25">
      <c r="A36" s="8" t="s">
        <v>30</v>
      </c>
      <c r="F36" s="45"/>
    </row>
    <row r="37" spans="1:14" x14ac:dyDescent="0.25">
      <c r="F37" s="45"/>
    </row>
    <row r="38" spans="1:14" x14ac:dyDescent="0.25">
      <c r="F38" s="45"/>
    </row>
    <row r="39" spans="1:14" x14ac:dyDescent="0.25">
      <c r="F39" s="45"/>
    </row>
    <row r="40" spans="1:14" x14ac:dyDescent="0.25">
      <c r="F40" s="45"/>
    </row>
    <row r="41" spans="1:14" x14ac:dyDescent="0.25">
      <c r="A41" s="645" t="s">
        <v>402</v>
      </c>
      <c r="B41" s="645"/>
      <c r="C41" s="645"/>
      <c r="D41" s="645"/>
      <c r="E41" s="645"/>
      <c r="F41" s="645"/>
      <c r="G41" s="645"/>
      <c r="H41" s="645"/>
      <c r="I41" s="645"/>
      <c r="J41" s="645"/>
      <c r="K41" s="645"/>
      <c r="L41" s="645"/>
      <c r="M41" s="645"/>
      <c r="N41" s="9"/>
    </row>
    <row r="42" spans="1:14" x14ac:dyDescent="0.25">
      <c r="F42" s="45"/>
    </row>
    <row r="43" spans="1:14" ht="26.25" x14ac:dyDescent="0.25">
      <c r="A43" s="54" t="s">
        <v>7</v>
      </c>
      <c r="B43" s="57" t="s">
        <v>239</v>
      </c>
      <c r="C43" s="41" t="s">
        <v>8</v>
      </c>
      <c r="D43" s="46" t="s">
        <v>10</v>
      </c>
      <c r="E43" s="46" t="s">
        <v>9</v>
      </c>
      <c r="F43" s="45"/>
    </row>
    <row r="44" spans="1:14" x14ac:dyDescent="0.25">
      <c r="A44" s="635" t="s">
        <v>11</v>
      </c>
      <c r="B44" s="646" t="s">
        <v>3</v>
      </c>
      <c r="C44" s="158" t="s">
        <v>12</v>
      </c>
      <c r="D44" s="154">
        <v>0.4507182595698746</v>
      </c>
      <c r="E44" s="155">
        <v>12043</v>
      </c>
      <c r="F44" s="45"/>
    </row>
    <row r="45" spans="1:14" x14ac:dyDescent="0.25">
      <c r="A45" s="636"/>
      <c r="B45" s="639"/>
      <c r="C45" s="158" t="s">
        <v>13</v>
      </c>
      <c r="D45" s="154">
        <v>0.39887984597882209</v>
      </c>
      <c r="E45" s="155">
        <v>11427</v>
      </c>
      <c r="F45" s="45"/>
    </row>
    <row r="46" spans="1:14" x14ac:dyDescent="0.25">
      <c r="A46" s="636"/>
      <c r="B46" s="647"/>
      <c r="C46" s="158"/>
      <c r="D46" s="154"/>
      <c r="E46" s="155"/>
    </row>
    <row r="47" spans="1:14" x14ac:dyDescent="0.25">
      <c r="A47" s="636"/>
      <c r="B47" s="646" t="s">
        <v>5</v>
      </c>
      <c r="C47" s="158" t="s">
        <v>12</v>
      </c>
      <c r="D47" s="154">
        <v>0.38687182596831654</v>
      </c>
      <c r="E47" s="155">
        <v>13193</v>
      </c>
    </row>
    <row r="48" spans="1:14" x14ac:dyDescent="0.25">
      <c r="A48" s="636"/>
      <c r="B48" s="639"/>
      <c r="C48" s="158" t="s">
        <v>13</v>
      </c>
      <c r="D48" s="154">
        <v>0.32577777777777778</v>
      </c>
      <c r="E48" s="155">
        <v>11250</v>
      </c>
    </row>
    <row r="49" spans="1:5" x14ac:dyDescent="0.25">
      <c r="A49" s="636"/>
      <c r="B49" s="640"/>
      <c r="C49" s="158"/>
      <c r="D49" s="154"/>
      <c r="E49" s="155"/>
    </row>
    <row r="50" spans="1:5" ht="15" customHeight="1" x14ac:dyDescent="0.25">
      <c r="A50" s="636"/>
      <c r="B50" s="641" t="s">
        <v>4</v>
      </c>
      <c r="C50" s="159" t="s">
        <v>12</v>
      </c>
      <c r="D50" s="154">
        <v>0.24807430901676483</v>
      </c>
      <c r="E50" s="155">
        <v>4414</v>
      </c>
    </row>
    <row r="51" spans="1:5" ht="15" customHeight="1" x14ac:dyDescent="0.25">
      <c r="A51" s="636"/>
      <c r="B51" s="642"/>
      <c r="C51" s="160" t="s">
        <v>13</v>
      </c>
      <c r="D51" s="154">
        <v>0.19813302217036172</v>
      </c>
      <c r="E51" s="155">
        <v>4285</v>
      </c>
    </row>
    <row r="52" spans="1:5" x14ac:dyDescent="0.25">
      <c r="A52" s="636"/>
      <c r="B52" s="643"/>
      <c r="C52" s="51"/>
      <c r="D52" s="154"/>
      <c r="E52" s="155"/>
    </row>
    <row r="53" spans="1:5" x14ac:dyDescent="0.25">
      <c r="A53" s="636"/>
      <c r="B53" s="648" t="s">
        <v>16</v>
      </c>
      <c r="C53" s="51" t="s">
        <v>12</v>
      </c>
      <c r="D53" s="156">
        <v>0.44185126582278483</v>
      </c>
      <c r="E53" s="103">
        <v>2528</v>
      </c>
    </row>
    <row r="54" spans="1:5" x14ac:dyDescent="0.25">
      <c r="A54" s="637"/>
      <c r="B54" s="649"/>
      <c r="C54" s="51" t="s">
        <v>13</v>
      </c>
      <c r="D54" s="144">
        <v>0.37034383954154726</v>
      </c>
      <c r="E54" s="103">
        <v>2792</v>
      </c>
    </row>
    <row r="55" spans="1:5" x14ac:dyDescent="0.25">
      <c r="A55" s="635" t="s">
        <v>67</v>
      </c>
      <c r="B55" s="638" t="s">
        <v>3</v>
      </c>
      <c r="C55" s="161" t="s">
        <v>12</v>
      </c>
      <c r="D55" s="322">
        <v>0.50603347606072402</v>
      </c>
      <c r="E55" s="323">
        <v>2569</v>
      </c>
    </row>
    <row r="56" spans="1:5" x14ac:dyDescent="0.25">
      <c r="A56" s="636"/>
      <c r="B56" s="639"/>
      <c r="C56" s="158" t="s">
        <v>13</v>
      </c>
      <c r="D56" s="322">
        <v>0.44507845934379459</v>
      </c>
      <c r="E56" s="323">
        <v>2804</v>
      </c>
    </row>
    <row r="57" spans="1:5" x14ac:dyDescent="0.25">
      <c r="A57" s="636"/>
      <c r="B57" s="640"/>
      <c r="C57" s="158"/>
      <c r="D57" s="322"/>
      <c r="E57" s="323"/>
    </row>
    <row r="58" spans="1:5" x14ac:dyDescent="0.25">
      <c r="A58" s="636"/>
      <c r="B58" s="638" t="s">
        <v>5</v>
      </c>
      <c r="C58" s="158" t="s">
        <v>12</v>
      </c>
      <c r="D58" s="322">
        <v>0.41935483870967744</v>
      </c>
      <c r="E58" s="323">
        <v>1085</v>
      </c>
    </row>
    <row r="59" spans="1:5" x14ac:dyDescent="0.25">
      <c r="A59" s="636"/>
      <c r="B59" s="639"/>
      <c r="C59" s="158" t="s">
        <v>13</v>
      </c>
      <c r="D59" s="322">
        <v>0.32521908471275562</v>
      </c>
      <c r="E59" s="323">
        <v>1027</v>
      </c>
    </row>
    <row r="60" spans="1:5" x14ac:dyDescent="0.25">
      <c r="A60" s="636"/>
      <c r="B60" s="640"/>
      <c r="C60" s="158"/>
      <c r="D60" s="322"/>
      <c r="E60" s="323"/>
    </row>
    <row r="61" spans="1:5" ht="15" customHeight="1" x14ac:dyDescent="0.25">
      <c r="A61" s="636"/>
      <c r="B61" s="641" t="s">
        <v>4</v>
      </c>
      <c r="C61" s="160" t="s">
        <v>12</v>
      </c>
      <c r="D61" s="322">
        <v>0.2178477690288714</v>
      </c>
      <c r="E61" s="323">
        <v>762</v>
      </c>
    </row>
    <row r="62" spans="1:5" ht="15" customHeight="1" x14ac:dyDescent="0.25">
      <c r="A62" s="636"/>
      <c r="B62" s="642"/>
      <c r="C62" s="66" t="s">
        <v>13</v>
      </c>
      <c r="D62" s="322">
        <v>0.15606242496998798</v>
      </c>
      <c r="E62" s="323">
        <v>833</v>
      </c>
    </row>
    <row r="63" spans="1:5" x14ac:dyDescent="0.25">
      <c r="A63" s="636"/>
      <c r="B63" s="643"/>
      <c r="C63" s="91"/>
      <c r="D63" s="322"/>
      <c r="E63" s="323"/>
    </row>
    <row r="64" spans="1:5" x14ac:dyDescent="0.25">
      <c r="A64" s="636"/>
      <c r="B64" s="641" t="s">
        <v>16</v>
      </c>
      <c r="C64" s="51" t="s">
        <v>12</v>
      </c>
      <c r="D64" s="324">
        <v>0.44192634560906513</v>
      </c>
      <c r="E64" s="134">
        <v>353</v>
      </c>
    </row>
    <row r="65" spans="1:12" x14ac:dyDescent="0.25">
      <c r="A65" s="637"/>
      <c r="B65" s="644"/>
      <c r="C65" s="51" t="s">
        <v>13</v>
      </c>
      <c r="D65" s="325">
        <v>0.35990888382687924</v>
      </c>
      <c r="E65" s="134">
        <v>439</v>
      </c>
    </row>
    <row r="72" spans="1:12" x14ac:dyDescent="0.25">
      <c r="A72" s="8" t="s">
        <v>193</v>
      </c>
      <c r="L72" s="10" t="s">
        <v>31</v>
      </c>
    </row>
    <row r="73" spans="1:12" x14ac:dyDescent="0.25">
      <c r="A73" s="8" t="s">
        <v>228</v>
      </c>
    </row>
    <row r="74" spans="1:12" x14ac:dyDescent="0.25">
      <c r="A74" s="8" t="s">
        <v>227</v>
      </c>
    </row>
  </sheetData>
  <mergeCells count="27">
    <mergeCell ref="A13:A23"/>
    <mergeCell ref="B13:B15"/>
    <mergeCell ref="B16:B18"/>
    <mergeCell ref="B19:B21"/>
    <mergeCell ref="B22:B23"/>
    <mergeCell ref="A1:M1"/>
    <mergeCell ref="A2:M2"/>
    <mergeCell ref="A3:M3"/>
    <mergeCell ref="A4:M8"/>
    <mergeCell ref="A10:M10"/>
    <mergeCell ref="A24:A34"/>
    <mergeCell ref="B24:B26"/>
    <mergeCell ref="B27:B29"/>
    <mergeCell ref="F29:F30"/>
    <mergeCell ref="B30:B32"/>
    <mergeCell ref="B33:B34"/>
    <mergeCell ref="A41:M41"/>
    <mergeCell ref="A44:A54"/>
    <mergeCell ref="B44:B46"/>
    <mergeCell ref="B47:B49"/>
    <mergeCell ref="B50:B52"/>
    <mergeCell ref="B53:B54"/>
    <mergeCell ref="A55:A65"/>
    <mergeCell ref="B55:B57"/>
    <mergeCell ref="B58:B60"/>
    <mergeCell ref="B61:B63"/>
    <mergeCell ref="B64:B65"/>
  </mergeCells>
  <hyperlinks>
    <hyperlink ref="L72" location="Contents!A1" display="Back to Contents"/>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37"/>
  <sheetViews>
    <sheetView zoomScaleNormal="100" zoomScaleSheetLayoutView="100" workbookViewId="0">
      <selection sqref="A1:K1"/>
    </sheetView>
  </sheetViews>
  <sheetFormatPr defaultColWidth="9.140625" defaultRowHeight="14.25" x14ac:dyDescent="0.2"/>
  <cols>
    <col min="1" max="1" width="14.42578125" style="8" customWidth="1"/>
    <col min="2" max="2" width="18.85546875" style="8" customWidth="1"/>
    <col min="3" max="3" width="16.42578125" style="8" customWidth="1"/>
    <col min="4" max="5" width="12.7109375" style="8" customWidth="1"/>
    <col min="6" max="6" width="13.28515625" style="8" customWidth="1"/>
    <col min="7" max="7" width="12.140625" style="8" customWidth="1"/>
    <col min="8" max="8" width="13.85546875" style="8" customWidth="1"/>
    <col min="9" max="9" width="12.7109375" style="8" customWidth="1"/>
    <col min="10" max="10" width="14" style="8" customWidth="1"/>
    <col min="11" max="12" width="12.7109375" style="8" customWidth="1"/>
    <col min="13" max="20" width="12.7109375" style="1" customWidth="1"/>
    <col min="21" max="25" width="9.140625" style="1"/>
    <col min="26" max="26" width="9.140625" style="1" customWidth="1"/>
    <col min="27" max="16384" width="9.140625" style="1"/>
  </cols>
  <sheetData>
    <row r="1" spans="1:15" ht="15" customHeight="1" x14ac:dyDescent="0.2">
      <c r="A1" s="501" t="s">
        <v>67</v>
      </c>
      <c r="B1" s="502"/>
      <c r="C1" s="502"/>
      <c r="D1" s="502"/>
      <c r="E1" s="502"/>
      <c r="F1" s="502"/>
      <c r="G1" s="502"/>
      <c r="H1" s="502"/>
      <c r="I1" s="502"/>
      <c r="J1" s="502"/>
      <c r="K1" s="503"/>
    </row>
    <row r="2" spans="1:15" ht="15" customHeight="1" x14ac:dyDescent="0.2">
      <c r="A2" s="671"/>
      <c r="B2" s="672"/>
      <c r="C2" s="672"/>
      <c r="D2" s="672"/>
      <c r="E2" s="672"/>
      <c r="F2" s="672"/>
      <c r="G2" s="672"/>
      <c r="H2" s="672"/>
      <c r="I2" s="672"/>
      <c r="J2" s="672"/>
      <c r="K2" s="673"/>
      <c r="L2" s="71"/>
      <c r="M2" s="5"/>
      <c r="N2" s="5"/>
      <c r="O2" s="5"/>
    </row>
    <row r="3" spans="1:15" s="70" customFormat="1" ht="15" customHeight="1" x14ac:dyDescent="0.2">
      <c r="A3" s="501" t="s">
        <v>215</v>
      </c>
      <c r="B3" s="502"/>
      <c r="C3" s="502"/>
      <c r="D3" s="502"/>
      <c r="E3" s="502"/>
      <c r="F3" s="502"/>
      <c r="G3" s="502"/>
      <c r="H3" s="502"/>
      <c r="I3" s="502"/>
      <c r="J3" s="502"/>
      <c r="K3" s="503"/>
      <c r="L3" s="108"/>
    </row>
    <row r="4" spans="1:15" s="70" customFormat="1" ht="15" customHeight="1" x14ac:dyDescent="0.2">
      <c r="A4" s="536" t="s">
        <v>420</v>
      </c>
      <c r="B4" s="537"/>
      <c r="C4" s="537"/>
      <c r="D4" s="537"/>
      <c r="E4" s="537"/>
      <c r="F4" s="537"/>
      <c r="G4" s="537"/>
      <c r="H4" s="537"/>
      <c r="I4" s="537"/>
      <c r="J4" s="537"/>
      <c r="K4" s="538"/>
      <c r="L4" s="108"/>
    </row>
    <row r="5" spans="1:15" s="70" customFormat="1" ht="15" customHeight="1" x14ac:dyDescent="0.2">
      <c r="A5" s="539"/>
      <c r="B5" s="540"/>
      <c r="C5" s="540"/>
      <c r="D5" s="540"/>
      <c r="E5" s="540"/>
      <c r="F5" s="540"/>
      <c r="G5" s="540"/>
      <c r="H5" s="540"/>
      <c r="I5" s="540"/>
      <c r="J5" s="540"/>
      <c r="K5" s="541"/>
      <c r="L5" s="108"/>
    </row>
    <row r="6" spans="1:15" s="70" customFormat="1" ht="15" customHeight="1" x14ac:dyDescent="0.2">
      <c r="A6" s="539"/>
      <c r="B6" s="540"/>
      <c r="C6" s="540"/>
      <c r="D6" s="540"/>
      <c r="E6" s="540"/>
      <c r="F6" s="540"/>
      <c r="G6" s="540"/>
      <c r="H6" s="540"/>
      <c r="I6" s="540"/>
      <c r="J6" s="540"/>
      <c r="K6" s="541"/>
      <c r="L6" s="108"/>
    </row>
    <row r="7" spans="1:15" s="70" customFormat="1" ht="15" customHeight="1" x14ac:dyDescent="0.2">
      <c r="A7" s="539"/>
      <c r="B7" s="540"/>
      <c r="C7" s="540"/>
      <c r="D7" s="540"/>
      <c r="E7" s="540"/>
      <c r="F7" s="540"/>
      <c r="G7" s="540"/>
      <c r="H7" s="540"/>
      <c r="I7" s="540"/>
      <c r="J7" s="540"/>
      <c r="K7" s="541"/>
      <c r="L7" s="108"/>
    </row>
    <row r="8" spans="1:15" s="70" customFormat="1" ht="15" customHeight="1" x14ac:dyDescent="0.2">
      <c r="A8" s="542"/>
      <c r="B8" s="543"/>
      <c r="C8" s="543"/>
      <c r="D8" s="543"/>
      <c r="E8" s="543"/>
      <c r="F8" s="543"/>
      <c r="G8" s="543"/>
      <c r="H8" s="543"/>
      <c r="I8" s="543"/>
      <c r="J8" s="543"/>
      <c r="K8" s="544"/>
      <c r="L8" s="108"/>
    </row>
    <row r="9" spans="1:15" s="70" customFormat="1" ht="15" customHeight="1" thickBot="1" x14ac:dyDescent="0.25">
      <c r="A9" s="71"/>
      <c r="B9" s="71"/>
      <c r="C9" s="71"/>
      <c r="D9" s="71"/>
      <c r="E9" s="71"/>
      <c r="F9" s="71"/>
      <c r="G9" s="71"/>
      <c r="H9" s="71"/>
      <c r="I9" s="108"/>
      <c r="J9" s="108"/>
      <c r="K9" s="108"/>
      <c r="L9" s="108"/>
    </row>
    <row r="10" spans="1:15" s="70" customFormat="1" ht="26.25" customHeight="1" x14ac:dyDescent="0.2">
      <c r="A10" s="675" t="s">
        <v>416</v>
      </c>
      <c r="B10" s="676"/>
      <c r="C10" s="676"/>
      <c r="D10" s="676"/>
      <c r="E10" s="677"/>
      <c r="F10" s="111"/>
      <c r="G10" s="72"/>
      <c r="H10" s="71"/>
      <c r="I10" s="108"/>
      <c r="J10" s="108"/>
      <c r="K10" s="108"/>
      <c r="L10" s="108"/>
    </row>
    <row r="11" spans="1:15" s="70" customFormat="1" ht="15" customHeight="1" x14ac:dyDescent="0.2">
      <c r="A11" s="678" t="s">
        <v>194</v>
      </c>
      <c r="B11" s="679"/>
      <c r="C11" s="679"/>
      <c r="D11" s="679"/>
      <c r="E11" s="680"/>
      <c r="F11" s="111"/>
      <c r="G11" s="72"/>
      <c r="H11" s="71"/>
      <c r="I11" s="108"/>
      <c r="J11" s="108"/>
      <c r="K11" s="108"/>
      <c r="L11" s="108"/>
    </row>
    <row r="12" spans="1:15" s="70" customFormat="1" ht="15" customHeight="1" thickBot="1" x14ac:dyDescent="0.25">
      <c r="A12" s="417"/>
      <c r="B12" s="418"/>
      <c r="C12" s="314"/>
      <c r="D12" s="314"/>
      <c r="E12" s="315"/>
      <c r="F12" s="148"/>
      <c r="G12" s="126"/>
      <c r="H12" s="71"/>
      <c r="I12" s="108"/>
      <c r="J12" s="108"/>
      <c r="K12" s="108"/>
      <c r="L12" s="108"/>
    </row>
    <row r="13" spans="1:15" s="70" customFormat="1" ht="15" customHeight="1" thickTop="1" x14ac:dyDescent="0.2">
      <c r="A13" s="419"/>
      <c r="B13" s="420">
        <v>2016</v>
      </c>
      <c r="C13" s="421">
        <v>2017</v>
      </c>
      <c r="D13" s="422">
        <v>2018</v>
      </c>
      <c r="E13" s="316">
        <v>2020</v>
      </c>
      <c r="F13" s="284">
        <v>2025</v>
      </c>
      <c r="G13" s="285">
        <v>2030</v>
      </c>
      <c r="H13" s="148"/>
      <c r="I13" s="126"/>
      <c r="J13" s="71"/>
      <c r="K13" s="108"/>
      <c r="L13" s="108"/>
      <c r="M13" s="108"/>
    </row>
    <row r="14" spans="1:15" s="70" customFormat="1" ht="15" customHeight="1" x14ac:dyDescent="0.2">
      <c r="A14" s="450" t="s">
        <v>67</v>
      </c>
      <c r="B14" s="317">
        <v>0.51348991267690458</v>
      </c>
      <c r="C14" s="317">
        <v>0.5164958834330392</v>
      </c>
      <c r="D14" s="423">
        <v>0.50112803943960116</v>
      </c>
      <c r="E14" s="344">
        <f>E15/E16</f>
        <v>0.57358711566617859</v>
      </c>
      <c r="F14" s="345">
        <f>F15/F16</f>
        <v>0.60327552439612842</v>
      </c>
      <c r="G14" s="346">
        <f>G15/G16</f>
        <v>0.64280634573304163</v>
      </c>
      <c r="H14" s="148"/>
      <c r="I14" s="126"/>
      <c r="J14" s="71"/>
      <c r="K14" s="108"/>
      <c r="L14" s="108"/>
      <c r="M14" s="108"/>
    </row>
    <row r="15" spans="1:15" s="70" customFormat="1" ht="15" customHeight="1" x14ac:dyDescent="0.2">
      <c r="A15" s="318" t="s">
        <v>265</v>
      </c>
      <c r="B15" s="382">
        <v>17053</v>
      </c>
      <c r="C15" s="382">
        <v>17440</v>
      </c>
      <c r="D15" s="424">
        <v>17992</v>
      </c>
      <c r="E15" s="279">
        <v>19588</v>
      </c>
      <c r="F15" s="106">
        <v>21254</v>
      </c>
      <c r="G15" s="280">
        <v>23501</v>
      </c>
      <c r="H15" s="148"/>
      <c r="I15" s="126"/>
      <c r="J15" s="71"/>
      <c r="K15" s="108"/>
      <c r="L15" s="108"/>
      <c r="M15" s="108"/>
    </row>
    <row r="16" spans="1:15" s="70" customFormat="1" x14ac:dyDescent="0.2">
      <c r="A16" s="318" t="s">
        <v>266</v>
      </c>
      <c r="B16" s="383">
        <v>33210</v>
      </c>
      <c r="C16" s="383">
        <v>33766</v>
      </c>
      <c r="D16" s="425">
        <v>35903</v>
      </c>
      <c r="E16" s="279">
        <v>34150</v>
      </c>
      <c r="F16" s="106">
        <v>35231</v>
      </c>
      <c r="G16" s="280">
        <v>36560</v>
      </c>
      <c r="H16" s="148"/>
      <c r="I16" s="126"/>
      <c r="J16" s="71"/>
      <c r="K16" s="108"/>
      <c r="L16" s="108"/>
      <c r="M16" s="108"/>
      <c r="N16" s="162"/>
      <c r="O16" s="162"/>
    </row>
    <row r="17" spans="1:13" s="70" customFormat="1" ht="15" thickBot="1" x14ac:dyDescent="0.25">
      <c r="A17" s="319" t="s">
        <v>261</v>
      </c>
      <c r="B17" s="320">
        <v>0.51921667974588326</v>
      </c>
      <c r="C17" s="320">
        <v>0.52342380749372364</v>
      </c>
      <c r="D17" s="426">
        <v>0.51595996503920949</v>
      </c>
      <c r="E17" s="321">
        <v>0.57999999999999996</v>
      </c>
      <c r="F17" s="286">
        <v>0.61</v>
      </c>
      <c r="G17" s="287">
        <v>0.65</v>
      </c>
      <c r="H17" s="148"/>
      <c r="I17" s="126"/>
      <c r="J17" s="71"/>
      <c r="K17" s="108"/>
      <c r="L17" s="108"/>
      <c r="M17" s="108"/>
    </row>
    <row r="18" spans="1:13" x14ac:dyDescent="0.2">
      <c r="A18" s="108"/>
      <c r="B18" s="108"/>
      <c r="C18" s="108"/>
      <c r="D18" s="163"/>
      <c r="E18" s="108"/>
      <c r="F18" s="108"/>
      <c r="G18" s="108"/>
      <c r="H18" s="108"/>
      <c r="I18" s="108"/>
      <c r="J18" s="108"/>
      <c r="K18" s="108"/>
    </row>
    <row r="19" spans="1:13" s="238" customFormat="1" x14ac:dyDescent="0.2">
      <c r="A19" s="446" t="s">
        <v>392</v>
      </c>
      <c r="B19" s="233"/>
      <c r="C19" s="233"/>
      <c r="D19" s="233"/>
      <c r="E19" s="236"/>
      <c r="F19" s="233"/>
      <c r="G19" s="233"/>
      <c r="H19" s="237"/>
      <c r="I19" s="237"/>
      <c r="J19" s="233"/>
      <c r="K19" s="234"/>
      <c r="L19" s="108"/>
      <c r="M19" s="162"/>
    </row>
    <row r="20" spans="1:13" ht="15" thickBot="1" x14ac:dyDescent="0.25">
      <c r="A20" s="103"/>
      <c r="B20" s="674" t="s">
        <v>208</v>
      </c>
      <c r="C20" s="674"/>
      <c r="D20" s="674"/>
      <c r="E20" s="674"/>
      <c r="F20" s="674"/>
      <c r="G20" s="674"/>
      <c r="H20" s="681" t="s">
        <v>256</v>
      </c>
      <c r="I20" s="681"/>
      <c r="J20" s="681"/>
      <c r="K20" s="681"/>
      <c r="L20" s="108"/>
      <c r="M20" s="70"/>
    </row>
    <row r="21" spans="1:13" ht="38.25" x14ac:dyDescent="0.2">
      <c r="A21" s="239"/>
      <c r="B21" s="240" t="s">
        <v>164</v>
      </c>
      <c r="C21" s="241" t="s">
        <v>207</v>
      </c>
      <c r="D21" s="246" t="s">
        <v>240</v>
      </c>
      <c r="E21" s="247" t="s">
        <v>241</v>
      </c>
      <c r="F21" s="248" t="s">
        <v>242</v>
      </c>
      <c r="G21" s="249" t="s">
        <v>210</v>
      </c>
      <c r="H21" s="250" t="s">
        <v>267</v>
      </c>
      <c r="I21" s="251" t="s">
        <v>206</v>
      </c>
      <c r="J21" s="252" t="s">
        <v>209</v>
      </c>
      <c r="K21" s="253" t="s">
        <v>243</v>
      </c>
      <c r="L21" s="164"/>
      <c r="M21" s="70"/>
    </row>
    <row r="22" spans="1:13" x14ac:dyDescent="0.2">
      <c r="A22" s="175" t="s">
        <v>67</v>
      </c>
      <c r="B22" s="242">
        <v>37659</v>
      </c>
      <c r="C22" s="243">
        <v>35903</v>
      </c>
      <c r="D22" s="257">
        <v>8021</v>
      </c>
      <c r="E22" s="178">
        <v>8248</v>
      </c>
      <c r="F22" s="258">
        <v>1723</v>
      </c>
      <c r="G22" s="268">
        <v>17992</v>
      </c>
      <c r="H22" s="262">
        <v>0.22340751469236553</v>
      </c>
      <c r="I22" s="263">
        <v>0.22973010611926581</v>
      </c>
      <c r="J22" s="264">
        <v>4.7990418627969808E-2</v>
      </c>
      <c r="K22" s="270">
        <v>0.50112803943960116</v>
      </c>
      <c r="L22" s="108"/>
    </row>
    <row r="23" spans="1:13" ht="15" thickBot="1" x14ac:dyDescent="0.25">
      <c r="A23" s="171" t="s">
        <v>11</v>
      </c>
      <c r="B23" s="244">
        <v>347893</v>
      </c>
      <c r="C23" s="245">
        <v>329512</v>
      </c>
      <c r="D23" s="259">
        <v>82531</v>
      </c>
      <c r="E23" s="260">
        <v>75813</v>
      </c>
      <c r="F23" s="261">
        <v>11671</v>
      </c>
      <c r="G23" s="269">
        <v>170015</v>
      </c>
      <c r="H23" s="265">
        <v>0.2504643229988589</v>
      </c>
      <c r="I23" s="266">
        <v>0.23007659812085751</v>
      </c>
      <c r="J23" s="267">
        <v>3.5419043919493069E-2</v>
      </c>
      <c r="K23" s="271">
        <v>0.51595996503920949</v>
      </c>
      <c r="L23" s="108"/>
    </row>
    <row r="24" spans="1:13" x14ac:dyDescent="0.2">
      <c r="A24" s="146"/>
      <c r="B24" s="146"/>
      <c r="C24" s="146"/>
      <c r="D24" s="146"/>
      <c r="F24" s="164"/>
      <c r="G24" s="164"/>
      <c r="I24" s="108"/>
      <c r="J24" s="108"/>
    </row>
    <row r="25" spans="1:13" x14ac:dyDescent="0.2">
      <c r="A25" s="146"/>
      <c r="B25" s="146"/>
      <c r="C25" s="146"/>
      <c r="D25" s="146"/>
      <c r="F25" s="164"/>
      <c r="G25" s="164"/>
      <c r="I25" s="108"/>
      <c r="J25" s="108"/>
    </row>
    <row r="26" spans="1:13" x14ac:dyDescent="0.2">
      <c r="A26" s="146"/>
      <c r="B26" s="146"/>
      <c r="C26" s="146"/>
      <c r="D26" s="146"/>
      <c r="F26" s="164"/>
      <c r="G26" s="164"/>
      <c r="I26" s="108"/>
      <c r="J26" s="108"/>
    </row>
    <row r="27" spans="1:13" x14ac:dyDescent="0.2">
      <c r="A27" s="146"/>
      <c r="B27" s="146"/>
      <c r="C27" s="146"/>
      <c r="D27" s="146"/>
      <c r="F27" s="164"/>
      <c r="G27" s="164"/>
      <c r="I27" s="108"/>
      <c r="J27" s="108"/>
    </row>
    <row r="28" spans="1:13" x14ac:dyDescent="0.2">
      <c r="A28" s="146"/>
      <c r="B28" s="146"/>
      <c r="C28" s="146"/>
      <c r="D28" s="146"/>
      <c r="F28" s="164"/>
      <c r="G28" s="164"/>
      <c r="I28" s="108"/>
      <c r="J28" s="108"/>
    </row>
    <row r="29" spans="1:13" x14ac:dyDescent="0.2">
      <c r="A29" s="146"/>
      <c r="B29" s="146"/>
      <c r="C29" s="146"/>
      <c r="D29" s="146"/>
      <c r="F29" s="164"/>
      <c r="G29" s="164"/>
      <c r="I29" s="108"/>
      <c r="J29" s="108"/>
    </row>
    <row r="30" spans="1:13" x14ac:dyDescent="0.2">
      <c r="A30" s="146"/>
      <c r="B30" s="146"/>
      <c r="C30" s="146"/>
      <c r="D30" s="146"/>
      <c r="F30" s="164"/>
      <c r="G30" s="164"/>
      <c r="I30" s="108"/>
      <c r="J30" s="108"/>
    </row>
    <row r="31" spans="1:13" x14ac:dyDescent="0.2">
      <c r="A31" s="146"/>
      <c r="B31" s="146"/>
      <c r="C31" s="146"/>
      <c r="D31" s="146"/>
      <c r="F31" s="164"/>
      <c r="G31" s="164"/>
      <c r="I31" s="108"/>
      <c r="J31" s="108"/>
    </row>
    <row r="32" spans="1:13" x14ac:dyDescent="0.2">
      <c r="A32" s="146"/>
      <c r="B32" s="146"/>
      <c r="C32" s="146"/>
      <c r="D32" s="146"/>
      <c r="F32" s="164"/>
      <c r="G32" s="164"/>
      <c r="I32" s="108"/>
      <c r="J32" s="108"/>
    </row>
    <row r="33" spans="1:19" x14ac:dyDescent="0.2">
      <c r="A33" s="146"/>
      <c r="B33" s="146"/>
      <c r="C33" s="146"/>
      <c r="D33" s="146"/>
      <c r="F33" s="164"/>
      <c r="G33" s="164"/>
      <c r="I33" s="108"/>
      <c r="J33" s="108"/>
    </row>
    <row r="34" spans="1:19" x14ac:dyDescent="0.2">
      <c r="A34" s="146"/>
      <c r="B34" s="146"/>
      <c r="C34" s="146"/>
      <c r="D34" s="146"/>
      <c r="F34" s="164"/>
      <c r="G34" s="164"/>
      <c r="I34" s="108"/>
      <c r="J34" s="108"/>
    </row>
    <row r="35" spans="1:19" x14ac:dyDescent="0.2">
      <c r="A35" s="146"/>
      <c r="B35" s="146"/>
      <c r="C35" s="146"/>
      <c r="D35" s="146"/>
      <c r="F35" s="164"/>
      <c r="G35" s="164"/>
      <c r="I35" s="108"/>
      <c r="J35" s="108"/>
    </row>
    <row r="36" spans="1:19" x14ac:dyDescent="0.2">
      <c r="A36" s="146"/>
      <c r="B36" s="146"/>
      <c r="C36" s="146"/>
      <c r="D36" s="146"/>
      <c r="F36" s="164"/>
      <c r="G36" s="164"/>
      <c r="I36" s="108"/>
      <c r="J36" s="108"/>
    </row>
    <row r="37" spans="1:19" x14ac:dyDescent="0.2">
      <c r="A37" s="146"/>
      <c r="B37" s="146"/>
      <c r="C37" s="146"/>
      <c r="D37" s="146"/>
      <c r="F37" s="164"/>
      <c r="G37" s="164"/>
      <c r="I37" s="108"/>
      <c r="J37" s="108"/>
    </row>
    <row r="38" spans="1:19" x14ac:dyDescent="0.2">
      <c r="A38" s="146"/>
      <c r="B38" s="146"/>
      <c r="C38" s="146"/>
      <c r="D38" s="146"/>
      <c r="F38" s="164"/>
      <c r="G38" s="164"/>
      <c r="I38" s="108"/>
      <c r="J38" s="108"/>
      <c r="M38" s="70"/>
      <c r="N38" s="70"/>
      <c r="O38" s="162"/>
      <c r="P38" s="162"/>
      <c r="R38" s="70"/>
      <c r="S38" s="70"/>
    </row>
    <row r="39" spans="1:19" x14ac:dyDescent="0.2">
      <c r="A39" s="146"/>
      <c r="B39" s="146"/>
      <c r="C39" s="146"/>
      <c r="D39" s="146"/>
      <c r="F39" s="164"/>
      <c r="G39" s="164"/>
      <c r="I39" s="108"/>
      <c r="J39" s="108"/>
      <c r="M39" s="70"/>
      <c r="N39" s="70"/>
      <c r="O39" s="162"/>
      <c r="P39" s="162"/>
      <c r="R39" s="70"/>
      <c r="S39" s="70"/>
    </row>
    <row r="40" spans="1:19" x14ac:dyDescent="0.2">
      <c r="A40" s="111"/>
      <c r="B40" s="111"/>
      <c r="C40" s="146"/>
      <c r="D40" s="146"/>
      <c r="E40" s="146"/>
      <c r="I40" s="108"/>
      <c r="J40" s="108"/>
      <c r="K40" s="108"/>
      <c r="L40" s="108"/>
      <c r="M40" s="70"/>
      <c r="N40" s="70"/>
      <c r="O40" s="162"/>
      <c r="P40" s="162"/>
      <c r="R40" s="70"/>
      <c r="S40" s="70"/>
    </row>
    <row r="41" spans="1:19" x14ac:dyDescent="0.2">
      <c r="A41" s="446" t="s">
        <v>393</v>
      </c>
      <c r="B41" s="149"/>
      <c r="C41" s="150"/>
      <c r="D41" s="150"/>
      <c r="E41" s="150"/>
      <c r="F41" s="254"/>
      <c r="G41" s="255"/>
      <c r="I41" s="108"/>
      <c r="J41" s="108"/>
      <c r="K41" s="108"/>
      <c r="L41" s="108"/>
      <c r="M41" s="70"/>
      <c r="N41" s="70"/>
      <c r="O41" s="162"/>
      <c r="P41" s="162"/>
      <c r="R41" s="70"/>
      <c r="S41" s="70"/>
    </row>
    <row r="42" spans="1:19" ht="16.5" customHeight="1" x14ac:dyDescent="0.2">
      <c r="A42" s="256"/>
      <c r="B42" s="682" t="s">
        <v>171</v>
      </c>
      <c r="C42" s="683"/>
      <c r="D42" s="683"/>
      <c r="E42" s="683"/>
      <c r="F42" s="683"/>
      <c r="G42" s="684"/>
      <c r="I42" s="108"/>
      <c r="J42" s="108"/>
      <c r="K42" s="108"/>
      <c r="L42" s="108"/>
      <c r="M42" s="70"/>
      <c r="N42" s="70"/>
      <c r="O42" s="162"/>
      <c r="P42" s="162"/>
      <c r="R42" s="70"/>
      <c r="S42" s="70"/>
    </row>
    <row r="43" spans="1:19" ht="25.5" x14ac:dyDescent="0.2">
      <c r="A43" s="103"/>
      <c r="B43" s="222" t="s">
        <v>212</v>
      </c>
      <c r="C43" s="223" t="s">
        <v>3</v>
      </c>
      <c r="D43" s="223" t="s">
        <v>5</v>
      </c>
      <c r="E43" s="223" t="s">
        <v>4</v>
      </c>
      <c r="F43" s="223" t="s">
        <v>16</v>
      </c>
      <c r="G43" s="223" t="s">
        <v>62</v>
      </c>
      <c r="I43" s="108"/>
      <c r="J43" s="108"/>
      <c r="K43" s="108"/>
      <c r="L43" s="108"/>
      <c r="O43" s="162"/>
      <c r="P43" s="162"/>
    </row>
    <row r="44" spans="1:19" x14ac:dyDescent="0.2">
      <c r="A44" s="165" t="s">
        <v>67</v>
      </c>
      <c r="B44" s="331">
        <v>37659</v>
      </c>
      <c r="C44" s="112">
        <v>8373</v>
      </c>
      <c r="D44" s="112">
        <v>5915</v>
      </c>
      <c r="E44" s="112">
        <v>1959</v>
      </c>
      <c r="F44" s="112">
        <v>1745</v>
      </c>
      <c r="G44" s="112">
        <v>17992</v>
      </c>
      <c r="H44" s="97"/>
      <c r="I44" s="126"/>
      <c r="J44" s="126"/>
      <c r="K44" s="126"/>
      <c r="L44" s="126"/>
      <c r="O44" s="162"/>
      <c r="P44" s="162"/>
    </row>
    <row r="45" spans="1:19" s="8" customFormat="1" ht="15" customHeight="1" x14ac:dyDescent="0.2">
      <c r="A45" s="167" t="s">
        <v>11</v>
      </c>
      <c r="B45" s="166">
        <v>347893</v>
      </c>
      <c r="C45" s="112">
        <v>55723</v>
      </c>
      <c r="D45" s="112">
        <v>78667</v>
      </c>
      <c r="E45" s="112">
        <v>19953</v>
      </c>
      <c r="F45" s="112">
        <v>15672</v>
      </c>
      <c r="G45" s="112">
        <v>170015</v>
      </c>
      <c r="I45" s="72"/>
      <c r="J45" s="72"/>
      <c r="K45" s="72"/>
      <c r="L45" s="72"/>
    </row>
    <row r="46" spans="1:19" s="8" customFormat="1" ht="15" customHeight="1" x14ac:dyDescent="0.2">
      <c r="A46" s="111"/>
      <c r="B46" s="148"/>
      <c r="C46" s="111"/>
      <c r="D46" s="111"/>
      <c r="E46" s="111"/>
      <c r="F46" s="111"/>
      <c r="I46" s="72"/>
      <c r="J46" s="72"/>
      <c r="K46" s="168"/>
      <c r="L46" s="168"/>
    </row>
    <row r="47" spans="1:19" ht="17.25" customHeight="1" x14ac:dyDescent="0.2">
      <c r="A47" s="659" t="s">
        <v>409</v>
      </c>
      <c r="B47" s="660"/>
      <c r="C47" s="660"/>
      <c r="D47" s="660"/>
      <c r="E47" s="660"/>
      <c r="F47" s="660"/>
      <c r="G47" s="660"/>
      <c r="H47" s="661"/>
    </row>
    <row r="48" spans="1:19" ht="17.25" customHeight="1" x14ac:dyDescent="0.2">
      <c r="A48" s="662" t="s">
        <v>294</v>
      </c>
      <c r="B48" s="663"/>
      <c r="C48" s="663"/>
      <c r="D48" s="663"/>
      <c r="E48" s="663"/>
      <c r="F48" s="663"/>
      <c r="G48" s="663"/>
      <c r="H48" s="664"/>
    </row>
    <row r="49" spans="1:13" ht="25.5" x14ac:dyDescent="0.2">
      <c r="A49" s="665" t="s">
        <v>64</v>
      </c>
      <c r="B49" s="665" t="s">
        <v>54</v>
      </c>
      <c r="C49" s="668" t="s">
        <v>211</v>
      </c>
      <c r="D49" s="668" t="s">
        <v>69</v>
      </c>
      <c r="E49" s="699" t="s">
        <v>70</v>
      </c>
      <c r="F49" s="700"/>
      <c r="G49" s="701"/>
      <c r="H49" s="21" t="s">
        <v>187</v>
      </c>
    </row>
    <row r="50" spans="1:13" x14ac:dyDescent="0.2">
      <c r="A50" s="666"/>
      <c r="B50" s="666"/>
      <c r="C50" s="669"/>
      <c r="D50" s="669"/>
      <c r="E50" s="665" t="s">
        <v>184</v>
      </c>
      <c r="F50" s="665" t="s">
        <v>39</v>
      </c>
      <c r="G50" s="665" t="s">
        <v>185</v>
      </c>
      <c r="H50" s="666" t="s">
        <v>186</v>
      </c>
    </row>
    <row r="51" spans="1:13" ht="27" customHeight="1" x14ac:dyDescent="0.2">
      <c r="A51" s="667"/>
      <c r="B51" s="667"/>
      <c r="C51" s="670"/>
      <c r="D51" s="670"/>
      <c r="E51" s="667"/>
      <c r="F51" s="667"/>
      <c r="G51" s="667"/>
      <c r="H51" s="667"/>
    </row>
    <row r="52" spans="1:13" ht="27" customHeight="1" x14ac:dyDescent="0.2">
      <c r="A52" s="327" t="s">
        <v>67</v>
      </c>
      <c r="B52" s="272" t="s">
        <v>55</v>
      </c>
      <c r="C52" s="16">
        <v>37152</v>
      </c>
      <c r="D52" s="16">
        <v>0</v>
      </c>
      <c r="E52" s="16">
        <v>300</v>
      </c>
      <c r="F52" s="16">
        <v>216</v>
      </c>
      <c r="G52" s="16">
        <v>612</v>
      </c>
      <c r="H52" s="326">
        <v>1.6</v>
      </c>
    </row>
    <row r="53" spans="1:13" ht="15" customHeight="1" x14ac:dyDescent="0.2">
      <c r="A53" s="406"/>
      <c r="B53" s="272" t="s">
        <v>56</v>
      </c>
      <c r="C53" s="16">
        <v>27164</v>
      </c>
      <c r="D53" s="16">
        <v>27164</v>
      </c>
      <c r="E53" s="16">
        <v>2827</v>
      </c>
      <c r="F53" s="16">
        <v>818</v>
      </c>
      <c r="G53" s="16">
        <v>3607</v>
      </c>
      <c r="H53" s="326">
        <v>13.3</v>
      </c>
    </row>
    <row r="54" spans="1:13" ht="15" customHeight="1" x14ac:dyDescent="0.2">
      <c r="A54" s="14"/>
      <c r="B54" s="272" t="s">
        <v>57</v>
      </c>
      <c r="C54" s="16">
        <v>24925</v>
      </c>
      <c r="D54" s="16">
        <v>24925</v>
      </c>
      <c r="E54" s="16">
        <v>489</v>
      </c>
      <c r="F54" s="16">
        <v>84</v>
      </c>
      <c r="G54" s="16">
        <v>16360</v>
      </c>
      <c r="H54" s="326">
        <v>65.599999999999994</v>
      </c>
    </row>
    <row r="55" spans="1:13" s="8" customFormat="1" ht="15" customHeight="1" x14ac:dyDescent="0.2">
      <c r="A55" s="15"/>
      <c r="B55" s="272" t="s">
        <v>58</v>
      </c>
      <c r="C55" s="16">
        <v>89241</v>
      </c>
      <c r="D55" s="16">
        <v>52089</v>
      </c>
      <c r="E55" s="16">
        <v>3616</v>
      </c>
      <c r="F55" s="16">
        <v>1118</v>
      </c>
      <c r="G55" s="16">
        <v>20579</v>
      </c>
      <c r="H55" s="326">
        <v>23.1</v>
      </c>
    </row>
    <row r="56" spans="1:13" s="8" customFormat="1" ht="16.5" customHeight="1" x14ac:dyDescent="0.2"/>
    <row r="57" spans="1:13" x14ac:dyDescent="0.2">
      <c r="A57" s="587"/>
      <c r="B57" s="588"/>
      <c r="C57" s="588"/>
      <c r="D57" s="588"/>
      <c r="E57" s="588"/>
      <c r="F57" s="588"/>
      <c r="G57" s="588"/>
      <c r="H57" s="588"/>
      <c r="I57" s="588"/>
      <c r="J57" s="588"/>
      <c r="K57" s="589"/>
    </row>
    <row r="58" spans="1:13" ht="38.25" customHeight="1" x14ac:dyDescent="0.2">
      <c r="A58" s="461" t="s">
        <v>410</v>
      </c>
      <c r="B58" s="64"/>
      <c r="C58" s="64"/>
      <c r="D58" s="64"/>
      <c r="E58" s="64"/>
      <c r="F58" s="64"/>
      <c r="G58" s="64"/>
      <c r="H58" s="64"/>
    </row>
    <row r="59" spans="1:13" x14ac:dyDescent="0.2">
      <c r="A59" s="698" t="s">
        <v>71</v>
      </c>
      <c r="B59" s="698"/>
      <c r="C59" s="698"/>
      <c r="D59" s="698"/>
      <c r="E59" s="698"/>
      <c r="F59" s="698"/>
      <c r="G59" s="698"/>
      <c r="H59" s="698"/>
    </row>
    <row r="60" spans="1:13" ht="51" x14ac:dyDescent="0.2">
      <c r="A60" s="22" t="s">
        <v>72</v>
      </c>
      <c r="B60" s="454" t="s">
        <v>73</v>
      </c>
      <c r="C60" s="452" t="s">
        <v>68</v>
      </c>
      <c r="D60" s="23" t="s">
        <v>70</v>
      </c>
      <c r="E60" s="24"/>
      <c r="F60" s="25"/>
      <c r="G60" s="690" t="s">
        <v>188</v>
      </c>
      <c r="H60" s="686" t="s">
        <v>293</v>
      </c>
    </row>
    <row r="61" spans="1:13" x14ac:dyDescent="0.2">
      <c r="A61" s="26"/>
      <c r="B61" s="455"/>
      <c r="C61" s="457"/>
      <c r="D61" s="686" t="s">
        <v>184</v>
      </c>
      <c r="E61" s="688" t="s">
        <v>39</v>
      </c>
      <c r="F61" s="686" t="s">
        <v>185</v>
      </c>
      <c r="G61" s="691"/>
      <c r="H61" s="693"/>
    </row>
    <row r="62" spans="1:13" x14ac:dyDescent="0.2">
      <c r="A62" s="26"/>
      <c r="B62" s="456"/>
      <c r="C62" s="453"/>
      <c r="D62" s="687"/>
      <c r="E62" s="689"/>
      <c r="F62" s="687"/>
      <c r="G62" s="692"/>
      <c r="H62" s="687"/>
    </row>
    <row r="63" spans="1:13" x14ac:dyDescent="0.2">
      <c r="A63" s="328" t="s">
        <v>67</v>
      </c>
      <c r="B63" s="30" t="s">
        <v>58</v>
      </c>
      <c r="C63" s="31">
        <v>89241</v>
      </c>
      <c r="D63" s="31">
        <f>SUM(D64:D229)</f>
        <v>3616</v>
      </c>
      <c r="E63" s="31">
        <v>1118</v>
      </c>
      <c r="F63" s="31">
        <f>SUM(F64:F229)</f>
        <v>20579</v>
      </c>
      <c r="G63" s="347">
        <f>F63/C63</f>
        <v>0.23060028462253898</v>
      </c>
      <c r="H63" s="31">
        <f>SUM(H64:H229)</f>
        <v>1654</v>
      </c>
      <c r="I63" s="97"/>
      <c r="J63" s="97"/>
      <c r="K63" s="97"/>
      <c r="L63" s="361"/>
      <c r="M63" s="97"/>
    </row>
    <row r="64" spans="1:13" x14ac:dyDescent="0.2">
      <c r="A64" s="407"/>
      <c r="B64" s="694" t="s">
        <v>74</v>
      </c>
      <c r="C64" s="695"/>
      <c r="D64" s="28">
        <v>0</v>
      </c>
      <c r="E64" s="28">
        <v>0</v>
      </c>
      <c r="F64" s="28">
        <v>150</v>
      </c>
      <c r="G64" s="27"/>
      <c r="H64" s="29">
        <v>3</v>
      </c>
      <c r="I64" s="97"/>
    </row>
    <row r="65" spans="1:8" x14ac:dyDescent="0.2">
      <c r="A65" s="30"/>
      <c r="B65" s="694" t="s">
        <v>312</v>
      </c>
      <c r="C65" s="695"/>
      <c r="D65" s="28">
        <v>0</v>
      </c>
      <c r="E65" s="28">
        <v>0</v>
      </c>
      <c r="F65" s="28">
        <v>207</v>
      </c>
      <c r="G65" s="27"/>
      <c r="H65" s="29">
        <v>10</v>
      </c>
    </row>
    <row r="66" spans="1:8" x14ac:dyDescent="0.2">
      <c r="A66" s="169"/>
      <c r="B66" s="694" t="s">
        <v>75</v>
      </c>
      <c r="C66" s="695"/>
      <c r="D66" s="67">
        <v>0</v>
      </c>
      <c r="E66" s="28">
        <v>0</v>
      </c>
      <c r="F66" s="28">
        <v>48</v>
      </c>
      <c r="G66" s="27"/>
      <c r="H66" s="29">
        <v>0</v>
      </c>
    </row>
    <row r="67" spans="1:8" x14ac:dyDescent="0.2">
      <c r="A67" s="30"/>
      <c r="B67" s="694" t="s">
        <v>76</v>
      </c>
      <c r="C67" s="695"/>
      <c r="D67" s="28">
        <v>0</v>
      </c>
      <c r="E67" s="28">
        <v>0</v>
      </c>
      <c r="F67" s="28">
        <v>888</v>
      </c>
      <c r="G67" s="27"/>
      <c r="H67" s="29">
        <v>31</v>
      </c>
    </row>
    <row r="68" spans="1:8" x14ac:dyDescent="0.2">
      <c r="A68" s="30"/>
      <c r="B68" s="694" t="s">
        <v>77</v>
      </c>
      <c r="C68" s="695"/>
      <c r="D68" s="28">
        <v>0</v>
      </c>
      <c r="E68" s="28">
        <v>0</v>
      </c>
      <c r="F68" s="28">
        <v>155</v>
      </c>
      <c r="G68" s="27"/>
      <c r="H68" s="29">
        <v>13</v>
      </c>
    </row>
    <row r="69" spans="1:8" x14ac:dyDescent="0.2">
      <c r="A69" s="30"/>
      <c r="B69" s="694" t="s">
        <v>78</v>
      </c>
      <c r="C69" s="695"/>
      <c r="D69" s="28">
        <v>0</v>
      </c>
      <c r="E69" s="28">
        <v>0</v>
      </c>
      <c r="F69" s="28">
        <v>41</v>
      </c>
      <c r="G69" s="27"/>
      <c r="H69" s="29">
        <v>1</v>
      </c>
    </row>
    <row r="70" spans="1:8" x14ac:dyDescent="0.2">
      <c r="A70" s="30"/>
      <c r="B70" s="694" t="s">
        <v>79</v>
      </c>
      <c r="C70" s="695"/>
      <c r="D70" s="28">
        <v>0</v>
      </c>
      <c r="E70" s="28">
        <v>0</v>
      </c>
      <c r="F70" s="28">
        <v>25</v>
      </c>
      <c r="G70" s="27"/>
      <c r="H70" s="29">
        <v>0</v>
      </c>
    </row>
    <row r="71" spans="1:8" x14ac:dyDescent="0.2">
      <c r="A71" s="30"/>
      <c r="B71" s="694" t="s">
        <v>80</v>
      </c>
      <c r="C71" s="695"/>
      <c r="D71" s="28">
        <v>0</v>
      </c>
      <c r="E71" s="28">
        <v>0</v>
      </c>
      <c r="F71" s="28">
        <v>44</v>
      </c>
      <c r="G71" s="27"/>
      <c r="H71" s="29">
        <v>0</v>
      </c>
    </row>
    <row r="72" spans="1:8" x14ac:dyDescent="0.2">
      <c r="A72" s="30"/>
      <c r="B72" s="694" t="s">
        <v>271</v>
      </c>
      <c r="C72" s="695"/>
      <c r="D72" s="28">
        <v>0</v>
      </c>
      <c r="E72" s="28">
        <v>0</v>
      </c>
      <c r="F72" s="28">
        <v>18</v>
      </c>
      <c r="G72" s="27"/>
      <c r="H72" s="29">
        <v>2</v>
      </c>
    </row>
    <row r="73" spans="1:8" x14ac:dyDescent="0.2">
      <c r="A73" s="30"/>
      <c r="B73" s="694" t="s">
        <v>81</v>
      </c>
      <c r="C73" s="695"/>
      <c r="D73" s="28">
        <v>0</v>
      </c>
      <c r="E73" s="28">
        <v>0</v>
      </c>
      <c r="F73" s="28">
        <v>65</v>
      </c>
      <c r="G73" s="27"/>
      <c r="H73" s="29">
        <v>3</v>
      </c>
    </row>
    <row r="74" spans="1:8" x14ac:dyDescent="0.2">
      <c r="A74" s="30"/>
      <c r="B74" s="694" t="s">
        <v>272</v>
      </c>
      <c r="C74" s="695"/>
      <c r="D74" s="28">
        <v>4</v>
      </c>
      <c r="E74" s="28">
        <v>0</v>
      </c>
      <c r="F74" s="28">
        <v>58</v>
      </c>
      <c r="G74" s="27"/>
      <c r="H74" s="29">
        <v>2</v>
      </c>
    </row>
    <row r="75" spans="1:8" x14ac:dyDescent="0.2">
      <c r="A75" s="30"/>
      <c r="B75" s="694" t="s">
        <v>273</v>
      </c>
      <c r="C75" s="695"/>
      <c r="D75" s="28">
        <v>0</v>
      </c>
      <c r="E75" s="28">
        <v>0</v>
      </c>
      <c r="F75" s="28">
        <v>8</v>
      </c>
      <c r="G75" s="27"/>
      <c r="H75" s="29">
        <v>1</v>
      </c>
    </row>
    <row r="76" spans="1:8" x14ac:dyDescent="0.2">
      <c r="A76" s="30"/>
      <c r="B76" s="694" t="s">
        <v>82</v>
      </c>
      <c r="C76" s="695"/>
      <c r="D76" s="28">
        <v>0</v>
      </c>
      <c r="E76" s="28">
        <v>0</v>
      </c>
      <c r="F76" s="28">
        <v>32</v>
      </c>
      <c r="G76" s="27"/>
      <c r="H76" s="29">
        <v>3</v>
      </c>
    </row>
    <row r="77" spans="1:8" x14ac:dyDescent="0.2">
      <c r="A77" s="30"/>
      <c r="B77" s="694" t="s">
        <v>83</v>
      </c>
      <c r="C77" s="695"/>
      <c r="D77" s="28">
        <v>0</v>
      </c>
      <c r="E77" s="28">
        <v>0</v>
      </c>
      <c r="F77" s="28">
        <v>13</v>
      </c>
      <c r="G77" s="27"/>
      <c r="H77" s="29">
        <v>1</v>
      </c>
    </row>
    <row r="78" spans="1:8" x14ac:dyDescent="0.2">
      <c r="A78" s="30"/>
      <c r="B78" s="694" t="s">
        <v>313</v>
      </c>
      <c r="C78" s="695"/>
      <c r="D78" s="28">
        <v>0</v>
      </c>
      <c r="E78" s="28">
        <v>0</v>
      </c>
      <c r="F78" s="28">
        <v>12</v>
      </c>
      <c r="G78" s="27"/>
      <c r="H78" s="29">
        <v>2</v>
      </c>
    </row>
    <row r="79" spans="1:8" x14ac:dyDescent="0.2">
      <c r="A79" s="30"/>
      <c r="B79" s="694" t="s">
        <v>84</v>
      </c>
      <c r="C79" s="695"/>
      <c r="D79" s="28">
        <v>0</v>
      </c>
      <c r="E79" s="28">
        <v>0</v>
      </c>
      <c r="F79" s="28">
        <v>42</v>
      </c>
      <c r="G79" s="27"/>
      <c r="H79" s="29">
        <v>1</v>
      </c>
    </row>
    <row r="80" spans="1:8" x14ac:dyDescent="0.2">
      <c r="A80" s="30"/>
      <c r="B80" s="694" t="s">
        <v>85</v>
      </c>
      <c r="C80" s="695"/>
      <c r="D80" s="28">
        <v>0</v>
      </c>
      <c r="E80" s="28">
        <v>0</v>
      </c>
      <c r="F80" s="28">
        <v>55</v>
      </c>
      <c r="G80" s="27"/>
      <c r="H80" s="29">
        <v>6</v>
      </c>
    </row>
    <row r="81" spans="1:8" x14ac:dyDescent="0.2">
      <c r="A81" s="30"/>
      <c r="B81" s="694" t="s">
        <v>314</v>
      </c>
      <c r="C81" s="695"/>
      <c r="D81" s="28">
        <v>0</v>
      </c>
      <c r="E81" s="28">
        <v>0</v>
      </c>
      <c r="F81" s="28">
        <v>15</v>
      </c>
      <c r="G81" s="27"/>
      <c r="H81" s="29">
        <v>0</v>
      </c>
    </row>
    <row r="82" spans="1:8" x14ac:dyDescent="0.2">
      <c r="A82" s="30"/>
      <c r="B82" s="694" t="s">
        <v>86</v>
      </c>
      <c r="C82" s="695"/>
      <c r="D82" s="28">
        <v>0</v>
      </c>
      <c r="E82" s="28">
        <v>0</v>
      </c>
      <c r="F82" s="28">
        <v>1</v>
      </c>
      <c r="G82" s="27"/>
      <c r="H82" s="29">
        <v>0</v>
      </c>
    </row>
    <row r="83" spans="1:8" x14ac:dyDescent="0.2">
      <c r="A83" s="30"/>
      <c r="B83" s="694" t="s">
        <v>87</v>
      </c>
      <c r="C83" s="695"/>
      <c r="D83" s="28">
        <v>0</v>
      </c>
      <c r="E83" s="28">
        <v>0</v>
      </c>
      <c r="F83" s="28">
        <v>156</v>
      </c>
      <c r="G83" s="27"/>
      <c r="H83" s="29">
        <v>4</v>
      </c>
    </row>
    <row r="84" spans="1:8" x14ac:dyDescent="0.2">
      <c r="A84" s="30"/>
      <c r="B84" s="694" t="s">
        <v>88</v>
      </c>
      <c r="C84" s="695"/>
      <c r="D84" s="28">
        <v>0</v>
      </c>
      <c r="E84" s="28">
        <v>0</v>
      </c>
      <c r="F84" s="28">
        <v>125</v>
      </c>
      <c r="G84" s="27"/>
      <c r="H84" s="29">
        <v>0</v>
      </c>
    </row>
    <row r="85" spans="1:8" x14ac:dyDescent="0.2">
      <c r="A85" s="169"/>
      <c r="B85" s="694" t="s">
        <v>89</v>
      </c>
      <c r="C85" s="695"/>
      <c r="D85" s="67">
        <v>0</v>
      </c>
      <c r="E85" s="28">
        <v>0</v>
      </c>
      <c r="F85" s="28">
        <v>825</v>
      </c>
      <c r="G85" s="27"/>
      <c r="H85" s="29">
        <v>186</v>
      </c>
    </row>
    <row r="86" spans="1:8" x14ac:dyDescent="0.2">
      <c r="A86" s="30"/>
      <c r="B86" s="694" t="s">
        <v>50</v>
      </c>
      <c r="C86" s="695"/>
      <c r="D86" s="28">
        <v>0</v>
      </c>
      <c r="E86" s="28">
        <v>2</v>
      </c>
      <c r="F86" s="28">
        <v>38</v>
      </c>
      <c r="G86" s="27"/>
      <c r="H86" s="29">
        <v>0</v>
      </c>
    </row>
    <row r="87" spans="1:8" x14ac:dyDescent="0.2">
      <c r="A87" s="30"/>
      <c r="B87" s="694" t="s">
        <v>363</v>
      </c>
      <c r="C87" s="695"/>
      <c r="D87" s="28">
        <v>0</v>
      </c>
      <c r="E87" s="28">
        <v>0</v>
      </c>
      <c r="F87" s="28">
        <v>1</v>
      </c>
      <c r="G87" s="27"/>
      <c r="H87" s="29">
        <v>0</v>
      </c>
    </row>
    <row r="88" spans="1:8" x14ac:dyDescent="0.2">
      <c r="A88" s="30"/>
      <c r="B88" s="694" t="s">
        <v>90</v>
      </c>
      <c r="C88" s="695"/>
      <c r="D88" s="28">
        <v>0</v>
      </c>
      <c r="E88" s="28">
        <v>0</v>
      </c>
      <c r="F88" s="28">
        <v>102</v>
      </c>
      <c r="G88" s="27"/>
      <c r="H88" s="29">
        <v>0</v>
      </c>
    </row>
    <row r="89" spans="1:8" x14ac:dyDescent="0.2">
      <c r="A89" s="30"/>
      <c r="B89" s="694" t="s">
        <v>315</v>
      </c>
      <c r="C89" s="695"/>
      <c r="D89" s="28">
        <v>0</v>
      </c>
      <c r="E89" s="28">
        <v>0</v>
      </c>
      <c r="F89" s="28">
        <v>4</v>
      </c>
      <c r="G89" s="27"/>
      <c r="H89" s="29">
        <v>0</v>
      </c>
    </row>
    <row r="90" spans="1:8" x14ac:dyDescent="0.2">
      <c r="A90" s="30"/>
      <c r="B90" s="694" t="s">
        <v>91</v>
      </c>
      <c r="C90" s="695"/>
      <c r="D90" s="28">
        <v>0</v>
      </c>
      <c r="E90" s="28">
        <v>0</v>
      </c>
      <c r="F90" s="28">
        <v>19</v>
      </c>
      <c r="G90" s="27"/>
      <c r="H90" s="29">
        <v>10</v>
      </c>
    </row>
    <row r="91" spans="1:8" x14ac:dyDescent="0.2">
      <c r="A91" s="30"/>
      <c r="B91" s="694" t="s">
        <v>92</v>
      </c>
      <c r="C91" s="695"/>
      <c r="D91" s="28">
        <v>0</v>
      </c>
      <c r="E91" s="28">
        <v>0</v>
      </c>
      <c r="F91" s="28">
        <v>208</v>
      </c>
      <c r="G91" s="27"/>
      <c r="H91" s="29">
        <v>4</v>
      </c>
    </row>
    <row r="92" spans="1:8" x14ac:dyDescent="0.2">
      <c r="A92" s="30"/>
      <c r="B92" s="694" t="s">
        <v>93</v>
      </c>
      <c r="C92" s="695"/>
      <c r="D92" s="28">
        <v>0</v>
      </c>
      <c r="E92" s="28">
        <v>0</v>
      </c>
      <c r="F92" s="28">
        <v>413</v>
      </c>
      <c r="G92" s="27"/>
      <c r="H92" s="29">
        <v>11</v>
      </c>
    </row>
    <row r="93" spans="1:8" x14ac:dyDescent="0.2">
      <c r="A93" s="30"/>
      <c r="B93" s="694" t="s">
        <v>51</v>
      </c>
      <c r="C93" s="695"/>
      <c r="D93" s="28">
        <v>0</v>
      </c>
      <c r="E93" s="28">
        <v>0</v>
      </c>
      <c r="F93" s="28">
        <v>41</v>
      </c>
      <c r="G93" s="27"/>
      <c r="H93" s="29">
        <v>3</v>
      </c>
    </row>
    <row r="94" spans="1:8" x14ac:dyDescent="0.2">
      <c r="A94" s="30"/>
      <c r="B94" s="694" t="s">
        <v>94</v>
      </c>
      <c r="C94" s="695"/>
      <c r="D94" s="28">
        <v>0</v>
      </c>
      <c r="E94" s="28">
        <v>0</v>
      </c>
      <c r="F94" s="28">
        <v>284</v>
      </c>
      <c r="G94" s="27"/>
      <c r="H94" s="29">
        <v>22</v>
      </c>
    </row>
    <row r="95" spans="1:8" x14ac:dyDescent="0.2">
      <c r="A95" s="30"/>
      <c r="B95" s="694" t="s">
        <v>95</v>
      </c>
      <c r="C95" s="695"/>
      <c r="D95" s="28">
        <v>0</v>
      </c>
      <c r="E95" s="28">
        <v>0</v>
      </c>
      <c r="F95" s="28">
        <v>24</v>
      </c>
      <c r="G95" s="27"/>
      <c r="H95" s="29">
        <v>3</v>
      </c>
    </row>
    <row r="96" spans="1:8" x14ac:dyDescent="0.2">
      <c r="A96" s="30"/>
      <c r="B96" s="694" t="s">
        <v>96</v>
      </c>
      <c r="C96" s="695"/>
      <c r="D96" s="28">
        <v>0</v>
      </c>
      <c r="E96" s="28">
        <v>0</v>
      </c>
      <c r="F96" s="28">
        <v>28</v>
      </c>
      <c r="G96" s="27"/>
      <c r="H96" s="29">
        <v>5</v>
      </c>
    </row>
    <row r="97" spans="1:8" x14ac:dyDescent="0.2">
      <c r="A97" s="30"/>
      <c r="B97" s="694" t="s">
        <v>97</v>
      </c>
      <c r="C97" s="695"/>
      <c r="D97" s="28">
        <v>0</v>
      </c>
      <c r="E97" s="28">
        <v>0</v>
      </c>
      <c r="F97" s="28">
        <v>802</v>
      </c>
      <c r="G97" s="27"/>
      <c r="H97" s="29">
        <v>171</v>
      </c>
    </row>
    <row r="98" spans="1:8" x14ac:dyDescent="0.2">
      <c r="A98" s="30"/>
      <c r="B98" s="694" t="s">
        <v>316</v>
      </c>
      <c r="C98" s="695"/>
      <c r="D98" s="28">
        <v>0</v>
      </c>
      <c r="E98" s="28">
        <v>0</v>
      </c>
      <c r="F98" s="28">
        <v>6</v>
      </c>
      <c r="G98" s="27"/>
      <c r="H98" s="29">
        <v>1</v>
      </c>
    </row>
    <row r="99" spans="1:8" x14ac:dyDescent="0.2">
      <c r="A99" s="30"/>
      <c r="B99" s="694" t="s">
        <v>98</v>
      </c>
      <c r="C99" s="695"/>
      <c r="D99" s="28">
        <v>0</v>
      </c>
      <c r="E99" s="28">
        <v>0</v>
      </c>
      <c r="F99" s="28">
        <v>58</v>
      </c>
      <c r="G99" s="27"/>
      <c r="H99" s="29">
        <v>3</v>
      </c>
    </row>
    <row r="100" spans="1:8" x14ac:dyDescent="0.2">
      <c r="A100" s="30"/>
      <c r="B100" s="694" t="s">
        <v>317</v>
      </c>
      <c r="C100" s="695"/>
      <c r="D100" s="28">
        <v>0</v>
      </c>
      <c r="E100" s="28">
        <v>0</v>
      </c>
      <c r="F100" s="28">
        <v>170</v>
      </c>
      <c r="G100" s="27"/>
      <c r="H100" s="29">
        <v>85</v>
      </c>
    </row>
    <row r="101" spans="1:8" x14ac:dyDescent="0.2">
      <c r="A101" s="30"/>
      <c r="B101" s="694" t="s">
        <v>47</v>
      </c>
      <c r="C101" s="695"/>
      <c r="D101" s="28">
        <v>0</v>
      </c>
      <c r="E101" s="28">
        <v>0</v>
      </c>
      <c r="F101" s="28">
        <v>276</v>
      </c>
      <c r="G101" s="27"/>
      <c r="H101" s="29">
        <v>15</v>
      </c>
    </row>
    <row r="102" spans="1:8" x14ac:dyDescent="0.2">
      <c r="A102" s="30"/>
      <c r="B102" s="694" t="s">
        <v>48</v>
      </c>
      <c r="C102" s="695"/>
      <c r="D102" s="28">
        <v>0</v>
      </c>
      <c r="E102" s="28">
        <v>0</v>
      </c>
      <c r="F102" s="28">
        <v>63</v>
      </c>
      <c r="G102" s="27"/>
      <c r="H102" s="29">
        <v>6</v>
      </c>
    </row>
    <row r="103" spans="1:8" x14ac:dyDescent="0.2">
      <c r="A103" s="30"/>
      <c r="B103" s="694" t="s">
        <v>318</v>
      </c>
      <c r="C103" s="695"/>
      <c r="D103" s="28">
        <v>0</v>
      </c>
      <c r="E103" s="28">
        <v>0</v>
      </c>
      <c r="F103" s="28">
        <v>6</v>
      </c>
      <c r="G103" s="27"/>
      <c r="H103" s="29">
        <v>4</v>
      </c>
    </row>
    <row r="104" spans="1:8" x14ac:dyDescent="0.2">
      <c r="A104" s="30"/>
      <c r="B104" s="694" t="s">
        <v>99</v>
      </c>
      <c r="C104" s="695"/>
      <c r="D104" s="28">
        <v>0</v>
      </c>
      <c r="E104" s="28">
        <v>0</v>
      </c>
      <c r="F104" s="28">
        <v>3662</v>
      </c>
      <c r="G104" s="27"/>
      <c r="H104" s="29">
        <v>221</v>
      </c>
    </row>
    <row r="105" spans="1:8" x14ac:dyDescent="0.2">
      <c r="A105" s="30"/>
      <c r="B105" s="694" t="s">
        <v>100</v>
      </c>
      <c r="C105" s="695"/>
      <c r="D105" s="28">
        <v>0</v>
      </c>
      <c r="E105" s="28">
        <v>0</v>
      </c>
      <c r="F105" s="28">
        <v>38</v>
      </c>
      <c r="G105" s="27"/>
      <c r="H105" s="29">
        <v>13</v>
      </c>
    </row>
    <row r="106" spans="1:8" x14ac:dyDescent="0.2">
      <c r="A106" s="30"/>
      <c r="B106" s="694" t="s">
        <v>319</v>
      </c>
      <c r="C106" s="695"/>
      <c r="D106" s="28">
        <v>0</v>
      </c>
      <c r="E106" s="28">
        <v>0</v>
      </c>
      <c r="F106" s="28">
        <v>2</v>
      </c>
      <c r="G106" s="27"/>
      <c r="H106" s="29">
        <v>0</v>
      </c>
    </row>
    <row r="107" spans="1:8" x14ac:dyDescent="0.2">
      <c r="A107" s="30"/>
      <c r="B107" s="694" t="s">
        <v>101</v>
      </c>
      <c r="C107" s="695"/>
      <c r="D107" s="28">
        <v>0</v>
      </c>
      <c r="E107" s="28">
        <v>0</v>
      </c>
      <c r="F107" s="28">
        <v>239</v>
      </c>
      <c r="G107" s="27"/>
      <c r="H107" s="29">
        <v>1</v>
      </c>
    </row>
    <row r="108" spans="1:8" x14ac:dyDescent="0.2">
      <c r="A108" s="169"/>
      <c r="B108" s="694" t="s">
        <v>274</v>
      </c>
      <c r="C108" s="695"/>
      <c r="D108" s="67">
        <v>2</v>
      </c>
      <c r="E108" s="28">
        <v>0</v>
      </c>
      <c r="F108" s="28">
        <v>2</v>
      </c>
      <c r="G108" s="27"/>
      <c r="H108" s="29">
        <v>0</v>
      </c>
    </row>
    <row r="109" spans="1:8" x14ac:dyDescent="0.2">
      <c r="A109" s="30"/>
      <c r="B109" s="694" t="s">
        <v>296</v>
      </c>
      <c r="C109" s="695"/>
      <c r="D109" s="28">
        <v>0</v>
      </c>
      <c r="E109" s="28">
        <v>2</v>
      </c>
      <c r="F109" s="28">
        <v>101</v>
      </c>
      <c r="G109" s="27"/>
      <c r="H109" s="29">
        <v>2</v>
      </c>
    </row>
    <row r="110" spans="1:8" x14ac:dyDescent="0.2">
      <c r="A110" s="30"/>
      <c r="B110" s="694" t="s">
        <v>275</v>
      </c>
      <c r="C110" s="695"/>
      <c r="D110" s="28">
        <v>0</v>
      </c>
      <c r="E110" s="28">
        <v>0</v>
      </c>
      <c r="F110" s="28">
        <v>31</v>
      </c>
      <c r="G110" s="27"/>
      <c r="H110" s="29">
        <v>0</v>
      </c>
    </row>
    <row r="111" spans="1:8" x14ac:dyDescent="0.2">
      <c r="A111" s="30"/>
      <c r="B111" s="694" t="s">
        <v>102</v>
      </c>
      <c r="C111" s="695"/>
      <c r="D111" s="28">
        <v>0</v>
      </c>
      <c r="E111" s="28">
        <v>0</v>
      </c>
      <c r="F111" s="28">
        <v>3075</v>
      </c>
      <c r="G111" s="27"/>
      <c r="H111" s="29">
        <v>368</v>
      </c>
    </row>
    <row r="112" spans="1:8" x14ac:dyDescent="0.2">
      <c r="A112" s="30"/>
      <c r="B112" s="694" t="s">
        <v>103</v>
      </c>
      <c r="C112" s="695"/>
      <c r="D112" s="28">
        <v>0</v>
      </c>
      <c r="E112" s="28">
        <v>0</v>
      </c>
      <c r="F112" s="28">
        <v>100</v>
      </c>
      <c r="G112" s="27"/>
      <c r="H112" s="29">
        <v>25</v>
      </c>
    </row>
    <row r="113" spans="1:10" x14ac:dyDescent="0.2">
      <c r="A113" s="30"/>
      <c r="B113" s="694" t="s">
        <v>104</v>
      </c>
      <c r="C113" s="695"/>
      <c r="D113" s="28">
        <v>0</v>
      </c>
      <c r="E113" s="28">
        <v>0</v>
      </c>
      <c r="F113" s="28">
        <v>1079</v>
      </c>
      <c r="G113" s="27"/>
      <c r="H113" s="29">
        <v>43</v>
      </c>
    </row>
    <row r="114" spans="1:10" x14ac:dyDescent="0.2">
      <c r="A114" s="30"/>
      <c r="B114" s="694" t="s">
        <v>105</v>
      </c>
      <c r="C114" s="695"/>
      <c r="D114" s="28">
        <v>0</v>
      </c>
      <c r="E114" s="28">
        <v>0</v>
      </c>
      <c r="F114" s="28">
        <v>14</v>
      </c>
      <c r="G114" s="27"/>
      <c r="H114" s="29">
        <v>2</v>
      </c>
    </row>
    <row r="115" spans="1:10" x14ac:dyDescent="0.2">
      <c r="A115" s="30"/>
      <c r="B115" s="694" t="s">
        <v>106</v>
      </c>
      <c r="C115" s="695"/>
      <c r="D115" s="28">
        <v>0</v>
      </c>
      <c r="E115" s="28">
        <v>0</v>
      </c>
      <c r="F115" s="28">
        <v>73</v>
      </c>
      <c r="G115" s="27"/>
      <c r="H115" s="29">
        <v>9</v>
      </c>
    </row>
    <row r="116" spans="1:10" x14ac:dyDescent="0.2">
      <c r="A116" s="30"/>
      <c r="B116" s="694" t="s">
        <v>52</v>
      </c>
      <c r="C116" s="695"/>
      <c r="D116" s="28">
        <v>0</v>
      </c>
      <c r="E116" s="28">
        <v>0</v>
      </c>
      <c r="F116" s="28">
        <v>103</v>
      </c>
      <c r="G116" s="27"/>
      <c r="H116" s="29">
        <v>0</v>
      </c>
    </row>
    <row r="117" spans="1:10" x14ac:dyDescent="0.2">
      <c r="A117" s="30"/>
      <c r="B117" s="694" t="s">
        <v>342</v>
      </c>
      <c r="C117" s="695"/>
      <c r="D117" s="28">
        <v>0</v>
      </c>
      <c r="E117" s="28">
        <v>0</v>
      </c>
      <c r="F117" s="28">
        <v>1</v>
      </c>
      <c r="G117" s="27"/>
      <c r="H117" s="29">
        <v>0</v>
      </c>
    </row>
    <row r="118" spans="1:10" x14ac:dyDescent="0.2">
      <c r="A118" s="30"/>
      <c r="B118" s="694" t="s">
        <v>276</v>
      </c>
      <c r="C118" s="695"/>
      <c r="D118" s="28">
        <v>0</v>
      </c>
      <c r="E118" s="28">
        <v>0</v>
      </c>
      <c r="F118" s="28">
        <v>3</v>
      </c>
      <c r="G118" s="27"/>
      <c r="H118" s="29">
        <v>0</v>
      </c>
    </row>
    <row r="119" spans="1:10" x14ac:dyDescent="0.2">
      <c r="A119" s="30"/>
      <c r="B119" s="694" t="s">
        <v>277</v>
      </c>
      <c r="C119" s="695"/>
      <c r="D119" s="28">
        <v>0</v>
      </c>
      <c r="E119" s="28">
        <v>0</v>
      </c>
      <c r="F119" s="28">
        <v>10</v>
      </c>
      <c r="G119" s="27"/>
      <c r="H119" s="29">
        <v>2</v>
      </c>
    </row>
    <row r="120" spans="1:10" x14ac:dyDescent="0.2">
      <c r="A120" s="30"/>
      <c r="B120" s="694" t="s">
        <v>297</v>
      </c>
      <c r="C120" s="695"/>
      <c r="D120" s="28">
        <v>0</v>
      </c>
      <c r="E120" s="28">
        <v>0</v>
      </c>
      <c r="F120" s="28">
        <v>15</v>
      </c>
      <c r="G120" s="27"/>
      <c r="H120" s="29">
        <v>7</v>
      </c>
    </row>
    <row r="121" spans="1:10" x14ac:dyDescent="0.2">
      <c r="A121" s="30"/>
      <c r="B121" s="694" t="s">
        <v>107</v>
      </c>
      <c r="C121" s="695"/>
      <c r="D121" s="28">
        <v>0</v>
      </c>
      <c r="E121" s="28">
        <v>0</v>
      </c>
      <c r="F121" s="28">
        <v>269</v>
      </c>
      <c r="G121" s="27"/>
      <c r="H121" s="29">
        <v>33</v>
      </c>
    </row>
    <row r="122" spans="1:10" x14ac:dyDescent="0.2">
      <c r="A122" s="30"/>
      <c r="B122" s="694" t="s">
        <v>108</v>
      </c>
      <c r="C122" s="695"/>
      <c r="D122" s="28">
        <v>0</v>
      </c>
      <c r="E122" s="28">
        <v>0</v>
      </c>
      <c r="F122" s="28">
        <v>3521</v>
      </c>
      <c r="G122" s="27"/>
      <c r="H122" s="29">
        <v>156</v>
      </c>
    </row>
    <row r="123" spans="1:10" x14ac:dyDescent="0.2">
      <c r="A123" s="30"/>
      <c r="B123" s="694" t="s">
        <v>109</v>
      </c>
      <c r="C123" s="695"/>
      <c r="D123" s="28">
        <v>0</v>
      </c>
      <c r="E123" s="28">
        <v>0</v>
      </c>
      <c r="F123" s="28">
        <v>273</v>
      </c>
      <c r="G123" s="27"/>
      <c r="H123" s="29">
        <v>13</v>
      </c>
    </row>
    <row r="124" spans="1:10" x14ac:dyDescent="0.2">
      <c r="A124" s="30"/>
      <c r="B124" s="694" t="s">
        <v>110</v>
      </c>
      <c r="C124" s="695"/>
      <c r="D124" s="28">
        <v>0</v>
      </c>
      <c r="E124" s="28">
        <v>0</v>
      </c>
      <c r="F124" s="28">
        <v>19</v>
      </c>
      <c r="G124" s="27"/>
      <c r="H124" s="29">
        <v>2</v>
      </c>
    </row>
    <row r="125" spans="1:10" x14ac:dyDescent="0.2">
      <c r="A125" s="30"/>
      <c r="B125" s="694" t="s">
        <v>49</v>
      </c>
      <c r="C125" s="695"/>
      <c r="D125" s="28">
        <v>0</v>
      </c>
      <c r="E125" s="28">
        <v>0</v>
      </c>
      <c r="F125" s="28">
        <v>705</v>
      </c>
      <c r="G125" s="27"/>
      <c r="H125" s="29">
        <v>33</v>
      </c>
    </row>
    <row r="126" spans="1:10" x14ac:dyDescent="0.2">
      <c r="A126" s="30"/>
      <c r="B126" s="694" t="s">
        <v>111</v>
      </c>
      <c r="C126" s="695"/>
      <c r="D126" s="28">
        <v>0</v>
      </c>
      <c r="E126" s="28">
        <v>0</v>
      </c>
      <c r="F126" s="28">
        <v>75</v>
      </c>
      <c r="G126" s="27"/>
      <c r="H126" s="29">
        <v>14</v>
      </c>
    </row>
    <row r="127" spans="1:10" x14ac:dyDescent="0.2">
      <c r="A127" s="30"/>
      <c r="B127" s="694" t="s">
        <v>403</v>
      </c>
      <c r="C127" s="695"/>
      <c r="D127" s="28">
        <v>0</v>
      </c>
      <c r="E127" s="28">
        <v>0</v>
      </c>
      <c r="F127" s="28">
        <v>26</v>
      </c>
      <c r="G127" s="27"/>
      <c r="H127" s="29">
        <v>5</v>
      </c>
      <c r="J127" s="370" t="s">
        <v>356</v>
      </c>
    </row>
    <row r="128" spans="1:10" ht="38.25" customHeight="1" x14ac:dyDescent="0.2">
      <c r="A128" s="64" t="s">
        <v>410</v>
      </c>
      <c r="B128" s="64"/>
      <c r="C128" s="64"/>
      <c r="D128" s="64"/>
      <c r="E128" s="64"/>
      <c r="F128" s="64"/>
      <c r="G128" s="64"/>
      <c r="H128" s="64"/>
    </row>
    <row r="129" spans="1:8" x14ac:dyDescent="0.2">
      <c r="A129" s="698" t="s">
        <v>71</v>
      </c>
      <c r="B129" s="698"/>
      <c r="C129" s="698"/>
      <c r="D129" s="698"/>
      <c r="E129" s="698"/>
      <c r="F129" s="698"/>
      <c r="G129" s="698"/>
      <c r="H129" s="698"/>
    </row>
    <row r="130" spans="1:8" ht="51" x14ac:dyDescent="0.2">
      <c r="A130" s="22" t="s">
        <v>72</v>
      </c>
      <c r="B130" s="454" t="s">
        <v>73</v>
      </c>
      <c r="C130" s="452" t="s">
        <v>68</v>
      </c>
      <c r="D130" s="23" t="s">
        <v>70</v>
      </c>
      <c r="E130" s="24"/>
      <c r="F130" s="25"/>
      <c r="G130" s="690" t="s">
        <v>188</v>
      </c>
      <c r="H130" s="686" t="s">
        <v>293</v>
      </c>
    </row>
    <row r="131" spans="1:8" x14ac:dyDescent="0.2">
      <c r="A131" s="26"/>
      <c r="B131" s="455"/>
      <c r="C131" s="457"/>
      <c r="D131" s="686" t="s">
        <v>184</v>
      </c>
      <c r="E131" s="688" t="s">
        <v>39</v>
      </c>
      <c r="F131" s="686" t="s">
        <v>185</v>
      </c>
      <c r="G131" s="691"/>
      <c r="H131" s="693"/>
    </row>
    <row r="132" spans="1:8" x14ac:dyDescent="0.2">
      <c r="A132" s="26"/>
      <c r="B132" s="456"/>
      <c r="C132" s="453"/>
      <c r="D132" s="687"/>
      <c r="E132" s="689"/>
      <c r="F132" s="687"/>
      <c r="G132" s="692"/>
      <c r="H132" s="687"/>
    </row>
    <row r="133" spans="1:8" x14ac:dyDescent="0.2">
      <c r="A133" s="30"/>
      <c r="B133" s="694" t="s">
        <v>320</v>
      </c>
      <c r="C133" s="695"/>
      <c r="D133" s="28">
        <v>0</v>
      </c>
      <c r="E133" s="28">
        <v>0</v>
      </c>
      <c r="F133" s="28">
        <v>19</v>
      </c>
      <c r="G133" s="27"/>
      <c r="H133" s="29">
        <v>2</v>
      </c>
    </row>
    <row r="134" spans="1:8" x14ac:dyDescent="0.2">
      <c r="A134" s="30"/>
      <c r="B134" s="694" t="s">
        <v>112</v>
      </c>
      <c r="C134" s="695"/>
      <c r="D134" s="28">
        <v>0</v>
      </c>
      <c r="E134" s="28">
        <v>0</v>
      </c>
      <c r="F134" s="28">
        <v>448</v>
      </c>
      <c r="G134" s="27"/>
      <c r="H134" s="29">
        <v>28</v>
      </c>
    </row>
    <row r="135" spans="1:8" x14ac:dyDescent="0.2">
      <c r="A135" s="30"/>
      <c r="B135" s="694" t="s">
        <v>53</v>
      </c>
      <c r="C135" s="695"/>
      <c r="D135" s="28">
        <v>1</v>
      </c>
      <c r="E135" s="28">
        <v>0</v>
      </c>
      <c r="F135" s="28">
        <v>52</v>
      </c>
      <c r="G135" s="27"/>
      <c r="H135" s="29">
        <v>6</v>
      </c>
    </row>
    <row r="136" spans="1:8" x14ac:dyDescent="0.2">
      <c r="A136" s="30"/>
      <c r="B136" s="694" t="s">
        <v>404</v>
      </c>
      <c r="C136" s="695"/>
      <c r="D136" s="28">
        <v>0</v>
      </c>
      <c r="E136" s="28">
        <v>0</v>
      </c>
      <c r="F136" s="28">
        <v>1</v>
      </c>
      <c r="G136" s="27"/>
      <c r="H136" s="29">
        <v>0</v>
      </c>
    </row>
    <row r="137" spans="1:8" x14ac:dyDescent="0.2">
      <c r="A137" s="30"/>
      <c r="B137" s="694" t="s">
        <v>113</v>
      </c>
      <c r="C137" s="695"/>
      <c r="D137" s="28">
        <v>0</v>
      </c>
      <c r="E137" s="28">
        <v>0</v>
      </c>
      <c r="F137" s="28">
        <v>18</v>
      </c>
      <c r="G137" s="27"/>
      <c r="H137" s="29">
        <v>0</v>
      </c>
    </row>
    <row r="138" spans="1:8" x14ac:dyDescent="0.2">
      <c r="A138" s="30"/>
      <c r="B138" s="694" t="s">
        <v>114</v>
      </c>
      <c r="C138" s="695"/>
      <c r="D138" s="28">
        <v>0</v>
      </c>
      <c r="E138" s="28">
        <v>0</v>
      </c>
      <c r="F138" s="28">
        <v>221</v>
      </c>
      <c r="G138" s="27"/>
      <c r="H138" s="29">
        <v>25</v>
      </c>
    </row>
    <row r="139" spans="1:8" x14ac:dyDescent="0.2">
      <c r="A139" s="30"/>
      <c r="B139" s="694" t="s">
        <v>115</v>
      </c>
      <c r="C139" s="695"/>
      <c r="D139" s="28">
        <v>0</v>
      </c>
      <c r="E139" s="28">
        <v>0</v>
      </c>
      <c r="F139" s="28">
        <v>694</v>
      </c>
      <c r="G139" s="27"/>
      <c r="H139" s="29">
        <v>22</v>
      </c>
    </row>
    <row r="140" spans="1:8" x14ac:dyDescent="0.2">
      <c r="A140" s="30"/>
      <c r="B140" s="694" t="s">
        <v>268</v>
      </c>
      <c r="C140" s="695"/>
      <c r="D140" s="28">
        <v>0</v>
      </c>
      <c r="E140" s="28">
        <v>0</v>
      </c>
      <c r="F140" s="28">
        <v>1</v>
      </c>
      <c r="G140" s="27"/>
      <c r="H140" s="29">
        <v>0</v>
      </c>
    </row>
    <row r="141" spans="1:8" x14ac:dyDescent="0.2">
      <c r="A141" s="30"/>
      <c r="B141" s="694" t="s">
        <v>362</v>
      </c>
      <c r="C141" s="695"/>
      <c r="D141" s="28">
        <v>0</v>
      </c>
      <c r="E141" s="28">
        <v>0</v>
      </c>
      <c r="F141" s="28">
        <v>1</v>
      </c>
      <c r="G141" s="27"/>
      <c r="H141" s="29">
        <v>0</v>
      </c>
    </row>
    <row r="142" spans="1:8" x14ac:dyDescent="0.2">
      <c r="A142" s="30"/>
      <c r="B142" s="694" t="s">
        <v>298</v>
      </c>
      <c r="C142" s="695"/>
      <c r="D142" s="28">
        <v>0</v>
      </c>
      <c r="E142" s="28">
        <v>0</v>
      </c>
      <c r="F142" s="28">
        <v>8</v>
      </c>
      <c r="G142" s="27"/>
      <c r="H142" s="29">
        <v>2</v>
      </c>
    </row>
    <row r="143" spans="1:8" x14ac:dyDescent="0.2">
      <c r="A143" s="30"/>
      <c r="B143" s="694" t="s">
        <v>321</v>
      </c>
      <c r="C143" s="695"/>
      <c r="D143" s="28">
        <v>0</v>
      </c>
      <c r="E143" s="28">
        <v>5</v>
      </c>
      <c r="F143" s="28">
        <v>32</v>
      </c>
      <c r="G143" s="27"/>
      <c r="H143" s="29">
        <v>2</v>
      </c>
    </row>
    <row r="144" spans="1:8" x14ac:dyDescent="0.2">
      <c r="A144" s="30"/>
      <c r="B144" s="694" t="s">
        <v>311</v>
      </c>
      <c r="C144" s="695"/>
      <c r="D144" s="28">
        <v>0</v>
      </c>
      <c r="E144" s="28">
        <v>0</v>
      </c>
      <c r="F144" s="28">
        <v>4</v>
      </c>
      <c r="G144" s="27"/>
      <c r="H144" s="29">
        <v>1</v>
      </c>
    </row>
    <row r="145" spans="1:8" x14ac:dyDescent="0.2">
      <c r="A145" s="30"/>
      <c r="B145" s="694" t="s">
        <v>269</v>
      </c>
      <c r="C145" s="695"/>
      <c r="D145" s="28">
        <v>0</v>
      </c>
      <c r="E145" s="28">
        <v>0</v>
      </c>
      <c r="F145" s="28">
        <v>37</v>
      </c>
      <c r="G145" s="27"/>
      <c r="H145" s="29">
        <v>2</v>
      </c>
    </row>
    <row r="146" spans="1:8" x14ac:dyDescent="0.2">
      <c r="A146" s="30"/>
      <c r="B146" s="694" t="s">
        <v>116</v>
      </c>
      <c r="C146" s="695"/>
      <c r="D146" s="28">
        <v>0</v>
      </c>
      <c r="E146" s="28">
        <v>0</v>
      </c>
      <c r="F146" s="28">
        <v>14</v>
      </c>
      <c r="G146" s="27"/>
      <c r="H146" s="29">
        <v>0</v>
      </c>
    </row>
    <row r="147" spans="1:8" x14ac:dyDescent="0.2">
      <c r="A147" s="169"/>
      <c r="B147" s="694" t="s">
        <v>117</v>
      </c>
      <c r="C147" s="695"/>
      <c r="D147" s="67">
        <v>0</v>
      </c>
      <c r="E147" s="28">
        <v>0</v>
      </c>
      <c r="F147" s="28">
        <v>66</v>
      </c>
      <c r="G147" s="27"/>
      <c r="H147" s="29">
        <v>3</v>
      </c>
    </row>
    <row r="148" spans="1:8" x14ac:dyDescent="0.2">
      <c r="A148" s="30"/>
      <c r="B148" s="694" t="s">
        <v>278</v>
      </c>
      <c r="C148" s="695"/>
      <c r="D148" s="28">
        <v>1</v>
      </c>
      <c r="E148" s="28">
        <v>0</v>
      </c>
      <c r="F148" s="28">
        <v>1</v>
      </c>
      <c r="G148" s="27"/>
      <c r="H148" s="29">
        <v>0</v>
      </c>
    </row>
    <row r="149" spans="1:8" x14ac:dyDescent="0.2">
      <c r="A149" s="30"/>
      <c r="B149" s="694" t="s">
        <v>44</v>
      </c>
      <c r="C149" s="695"/>
      <c r="D149" s="28">
        <v>30</v>
      </c>
      <c r="E149" s="28">
        <v>0</v>
      </c>
      <c r="F149" s="28">
        <v>0</v>
      </c>
      <c r="G149" s="27"/>
      <c r="H149" s="29">
        <v>0</v>
      </c>
    </row>
    <row r="150" spans="1:8" x14ac:dyDescent="0.2">
      <c r="A150" s="30"/>
      <c r="B150" s="694" t="s">
        <v>322</v>
      </c>
      <c r="C150" s="695"/>
      <c r="D150" s="28">
        <v>1</v>
      </c>
      <c r="E150" s="28">
        <v>0</v>
      </c>
      <c r="F150" s="28">
        <v>0</v>
      </c>
      <c r="G150" s="27"/>
      <c r="H150" s="29">
        <v>0</v>
      </c>
    </row>
    <row r="151" spans="1:8" x14ac:dyDescent="0.2">
      <c r="A151" s="30"/>
      <c r="B151" s="694" t="s">
        <v>118</v>
      </c>
      <c r="C151" s="695"/>
      <c r="D151" s="28">
        <v>22</v>
      </c>
      <c r="E151" s="28">
        <v>13</v>
      </c>
      <c r="F151" s="28">
        <v>0</v>
      </c>
      <c r="G151" s="27"/>
      <c r="H151" s="29">
        <v>0</v>
      </c>
    </row>
    <row r="152" spans="1:8" x14ac:dyDescent="0.2">
      <c r="A152" s="30"/>
      <c r="B152" s="694" t="s">
        <v>306</v>
      </c>
      <c r="C152" s="695"/>
      <c r="D152" s="28">
        <v>4</v>
      </c>
      <c r="E152" s="28">
        <v>6</v>
      </c>
      <c r="F152" s="28">
        <v>0</v>
      </c>
      <c r="G152" s="27"/>
      <c r="H152" s="29">
        <v>0</v>
      </c>
    </row>
    <row r="153" spans="1:8" x14ac:dyDescent="0.2">
      <c r="A153" s="30"/>
      <c r="B153" s="694" t="s">
        <v>279</v>
      </c>
      <c r="C153" s="695"/>
      <c r="D153" s="28">
        <v>5</v>
      </c>
      <c r="E153" s="28">
        <v>3</v>
      </c>
      <c r="F153" s="28">
        <v>0</v>
      </c>
      <c r="G153" s="27"/>
      <c r="H153" s="29">
        <v>0</v>
      </c>
    </row>
    <row r="154" spans="1:8" x14ac:dyDescent="0.2">
      <c r="A154" s="30"/>
      <c r="B154" s="694" t="s">
        <v>323</v>
      </c>
      <c r="C154" s="695"/>
      <c r="D154" s="28">
        <v>1</v>
      </c>
      <c r="E154" s="28">
        <v>0</v>
      </c>
      <c r="F154" s="28">
        <v>0</v>
      </c>
      <c r="G154" s="27"/>
      <c r="H154" s="29">
        <v>0</v>
      </c>
    </row>
    <row r="155" spans="1:8" x14ac:dyDescent="0.2">
      <c r="A155" s="30"/>
      <c r="B155" s="694" t="s">
        <v>119</v>
      </c>
      <c r="C155" s="695"/>
      <c r="D155" s="28">
        <v>7</v>
      </c>
      <c r="E155" s="28">
        <v>5</v>
      </c>
      <c r="F155" s="28">
        <v>0</v>
      </c>
      <c r="G155" s="27"/>
      <c r="H155" s="29">
        <v>0</v>
      </c>
    </row>
    <row r="156" spans="1:8" x14ac:dyDescent="0.2">
      <c r="A156" s="30"/>
      <c r="B156" s="694" t="s">
        <v>120</v>
      </c>
      <c r="C156" s="695"/>
      <c r="D156" s="28">
        <v>938</v>
      </c>
      <c r="E156" s="28">
        <v>171</v>
      </c>
      <c r="F156" s="28">
        <v>0</v>
      </c>
      <c r="G156" s="27"/>
      <c r="H156" s="29">
        <v>0</v>
      </c>
    </row>
    <row r="157" spans="1:8" x14ac:dyDescent="0.2">
      <c r="A157" s="169"/>
      <c r="B157" s="694" t="s">
        <v>361</v>
      </c>
      <c r="C157" s="695"/>
      <c r="D157" s="67">
        <v>379</v>
      </c>
      <c r="E157" s="28">
        <v>71</v>
      </c>
      <c r="F157" s="28">
        <v>0</v>
      </c>
      <c r="G157" s="27"/>
      <c r="H157" s="29">
        <v>0</v>
      </c>
    </row>
    <row r="158" spans="1:8" x14ac:dyDescent="0.2">
      <c r="A158" s="30"/>
      <c r="B158" s="694" t="s">
        <v>122</v>
      </c>
      <c r="C158" s="695"/>
      <c r="D158" s="28">
        <v>295</v>
      </c>
      <c r="E158" s="28">
        <v>75</v>
      </c>
      <c r="F158" s="28">
        <v>0</v>
      </c>
      <c r="G158" s="27"/>
      <c r="H158" s="29">
        <v>0</v>
      </c>
    </row>
    <row r="159" spans="1:8" x14ac:dyDescent="0.2">
      <c r="A159" s="30"/>
      <c r="B159" s="694" t="s">
        <v>324</v>
      </c>
      <c r="C159" s="695"/>
      <c r="D159" s="28">
        <v>17</v>
      </c>
      <c r="E159" s="28">
        <v>2</v>
      </c>
      <c r="F159" s="28">
        <v>0</v>
      </c>
      <c r="G159" s="27"/>
      <c r="H159" s="29">
        <v>0</v>
      </c>
    </row>
    <row r="160" spans="1:8" x14ac:dyDescent="0.2">
      <c r="A160" s="169"/>
      <c r="B160" s="694" t="s">
        <v>123</v>
      </c>
      <c r="C160" s="695"/>
      <c r="D160" s="67">
        <v>2</v>
      </c>
      <c r="E160" s="28">
        <v>2</v>
      </c>
      <c r="F160" s="28">
        <v>0</v>
      </c>
      <c r="G160" s="27"/>
      <c r="H160" s="29">
        <v>0</v>
      </c>
    </row>
    <row r="161" spans="1:8" x14ac:dyDescent="0.2">
      <c r="A161" s="30"/>
      <c r="B161" s="694" t="s">
        <v>45</v>
      </c>
      <c r="C161" s="695"/>
      <c r="D161" s="28">
        <v>8</v>
      </c>
      <c r="E161" s="28">
        <v>3</v>
      </c>
      <c r="F161" s="28">
        <v>0</v>
      </c>
      <c r="G161" s="27"/>
      <c r="H161" s="29">
        <v>0</v>
      </c>
    </row>
    <row r="162" spans="1:8" x14ac:dyDescent="0.2">
      <c r="A162" s="30"/>
      <c r="B162" s="694" t="s">
        <v>307</v>
      </c>
      <c r="C162" s="695"/>
      <c r="D162" s="28">
        <v>1</v>
      </c>
      <c r="E162" s="28">
        <v>4</v>
      </c>
      <c r="F162" s="28">
        <v>0</v>
      </c>
      <c r="G162" s="27"/>
      <c r="H162" s="29">
        <v>0</v>
      </c>
    </row>
    <row r="163" spans="1:8" x14ac:dyDescent="0.2">
      <c r="A163" s="30"/>
      <c r="B163" s="694" t="s">
        <v>325</v>
      </c>
      <c r="C163" s="695"/>
      <c r="D163" s="28">
        <v>11</v>
      </c>
      <c r="E163" s="28">
        <v>0</v>
      </c>
      <c r="F163" s="28">
        <v>0</v>
      </c>
      <c r="G163" s="27"/>
      <c r="H163" s="29">
        <v>0</v>
      </c>
    </row>
    <row r="164" spans="1:8" x14ac:dyDescent="0.2">
      <c r="A164" s="30"/>
      <c r="B164" s="694" t="s">
        <v>326</v>
      </c>
      <c r="C164" s="695"/>
      <c r="D164" s="28">
        <v>4</v>
      </c>
      <c r="E164" s="28">
        <v>1</v>
      </c>
      <c r="F164" s="28">
        <v>0</v>
      </c>
      <c r="G164" s="27"/>
      <c r="H164" s="29">
        <v>0</v>
      </c>
    </row>
    <row r="165" spans="1:8" x14ac:dyDescent="0.2">
      <c r="A165" s="30"/>
      <c r="B165" s="694" t="s">
        <v>124</v>
      </c>
      <c r="C165" s="695"/>
      <c r="D165" s="28">
        <v>3</v>
      </c>
      <c r="E165" s="28">
        <v>1</v>
      </c>
      <c r="F165" s="28">
        <v>0</v>
      </c>
      <c r="G165" s="27"/>
      <c r="H165" s="29">
        <v>0</v>
      </c>
    </row>
    <row r="166" spans="1:8" x14ac:dyDescent="0.2">
      <c r="A166" s="30"/>
      <c r="B166" s="694" t="s">
        <v>327</v>
      </c>
      <c r="C166" s="695"/>
      <c r="D166" s="28">
        <v>8</v>
      </c>
      <c r="E166" s="28">
        <v>0</v>
      </c>
      <c r="F166" s="28">
        <v>0</v>
      </c>
      <c r="G166" s="27"/>
      <c r="H166" s="29">
        <v>0</v>
      </c>
    </row>
    <row r="167" spans="1:8" x14ac:dyDescent="0.2">
      <c r="A167" s="30"/>
      <c r="B167" s="694" t="s">
        <v>328</v>
      </c>
      <c r="C167" s="695"/>
      <c r="D167" s="28">
        <v>3</v>
      </c>
      <c r="E167" s="28">
        <v>2</v>
      </c>
      <c r="F167" s="28">
        <v>0</v>
      </c>
      <c r="G167" s="27"/>
      <c r="H167" s="29">
        <v>0</v>
      </c>
    </row>
    <row r="168" spans="1:8" x14ac:dyDescent="0.2">
      <c r="A168" s="30"/>
      <c r="B168" s="694" t="s">
        <v>299</v>
      </c>
      <c r="C168" s="695"/>
      <c r="D168" s="28">
        <v>3</v>
      </c>
      <c r="E168" s="28">
        <v>0</v>
      </c>
      <c r="F168" s="28">
        <v>0</v>
      </c>
      <c r="G168" s="27"/>
      <c r="H168" s="29">
        <v>0</v>
      </c>
    </row>
    <row r="169" spans="1:8" x14ac:dyDescent="0.2">
      <c r="A169" s="30"/>
      <c r="B169" s="694" t="s">
        <v>125</v>
      </c>
      <c r="C169" s="695"/>
      <c r="D169" s="28">
        <v>9</v>
      </c>
      <c r="E169" s="28">
        <v>2</v>
      </c>
      <c r="F169" s="28">
        <v>0</v>
      </c>
      <c r="G169" s="27"/>
      <c r="H169" s="29">
        <v>0</v>
      </c>
    </row>
    <row r="170" spans="1:8" x14ac:dyDescent="0.2">
      <c r="A170" s="30"/>
      <c r="B170" s="694" t="s">
        <v>329</v>
      </c>
      <c r="C170" s="695"/>
      <c r="D170" s="28">
        <v>13</v>
      </c>
      <c r="E170" s="28">
        <v>1</v>
      </c>
      <c r="F170" s="28">
        <v>0</v>
      </c>
      <c r="G170" s="27"/>
      <c r="H170" s="29">
        <v>0</v>
      </c>
    </row>
    <row r="171" spans="1:8" x14ac:dyDescent="0.2">
      <c r="A171" s="30"/>
      <c r="B171" s="694" t="s">
        <v>280</v>
      </c>
      <c r="C171" s="695"/>
      <c r="D171" s="28">
        <v>9</v>
      </c>
      <c r="E171" s="28">
        <v>3</v>
      </c>
      <c r="F171" s="28">
        <v>0</v>
      </c>
      <c r="G171" s="27"/>
      <c r="H171" s="29">
        <v>0</v>
      </c>
    </row>
    <row r="172" spans="1:8" x14ac:dyDescent="0.2">
      <c r="A172" s="169"/>
      <c r="B172" s="694" t="s">
        <v>330</v>
      </c>
      <c r="C172" s="695"/>
      <c r="D172" s="67">
        <v>4</v>
      </c>
      <c r="E172" s="28">
        <v>1</v>
      </c>
      <c r="F172" s="28">
        <v>0</v>
      </c>
      <c r="G172" s="27"/>
      <c r="H172" s="29">
        <v>0</v>
      </c>
    </row>
    <row r="173" spans="1:8" x14ac:dyDescent="0.2">
      <c r="A173" s="30"/>
      <c r="B173" s="694" t="s">
        <v>300</v>
      </c>
      <c r="C173" s="695"/>
      <c r="D173" s="28">
        <v>4</v>
      </c>
      <c r="E173" s="28">
        <v>1</v>
      </c>
      <c r="F173" s="28">
        <v>0</v>
      </c>
      <c r="G173" s="27"/>
      <c r="H173" s="29">
        <v>0</v>
      </c>
    </row>
    <row r="174" spans="1:8" x14ac:dyDescent="0.2">
      <c r="A174" s="30"/>
      <c r="B174" s="694" t="s">
        <v>143</v>
      </c>
      <c r="C174" s="695"/>
      <c r="D174" s="28">
        <v>1</v>
      </c>
      <c r="E174" s="28">
        <v>3</v>
      </c>
      <c r="F174" s="28">
        <v>0</v>
      </c>
      <c r="G174" s="27"/>
      <c r="H174" s="29">
        <v>0</v>
      </c>
    </row>
    <row r="175" spans="1:8" x14ac:dyDescent="0.2">
      <c r="A175" s="30"/>
      <c r="B175" s="694" t="s">
        <v>126</v>
      </c>
      <c r="C175" s="695"/>
      <c r="D175" s="28">
        <v>58</v>
      </c>
      <c r="E175" s="28">
        <v>60</v>
      </c>
      <c r="F175" s="28">
        <v>0</v>
      </c>
      <c r="G175" s="27"/>
      <c r="H175" s="29">
        <v>0</v>
      </c>
    </row>
    <row r="176" spans="1:8" x14ac:dyDescent="0.2">
      <c r="A176" s="30"/>
      <c r="B176" s="694" t="s">
        <v>127</v>
      </c>
      <c r="C176" s="695"/>
      <c r="D176" s="28">
        <v>18</v>
      </c>
      <c r="E176" s="28">
        <v>3</v>
      </c>
      <c r="F176" s="28">
        <v>0</v>
      </c>
      <c r="G176" s="27"/>
      <c r="H176" s="29">
        <v>0</v>
      </c>
    </row>
    <row r="177" spans="1:8" x14ac:dyDescent="0.2">
      <c r="A177" s="169"/>
      <c r="B177" s="694" t="s">
        <v>332</v>
      </c>
      <c r="C177" s="695"/>
      <c r="D177" s="67">
        <v>4</v>
      </c>
      <c r="E177" s="28">
        <v>1</v>
      </c>
      <c r="F177" s="28">
        <v>0</v>
      </c>
      <c r="G177" s="27"/>
      <c r="H177" s="29">
        <v>0</v>
      </c>
    </row>
    <row r="178" spans="1:8" x14ac:dyDescent="0.2">
      <c r="A178" s="30"/>
      <c r="B178" s="694" t="s">
        <v>281</v>
      </c>
      <c r="C178" s="695"/>
      <c r="D178" s="28">
        <v>5</v>
      </c>
      <c r="E178" s="28">
        <v>0</v>
      </c>
      <c r="F178" s="28">
        <v>0</v>
      </c>
      <c r="G178" s="27"/>
      <c r="H178" s="29">
        <v>0</v>
      </c>
    </row>
    <row r="179" spans="1:8" x14ac:dyDescent="0.2">
      <c r="A179" s="169"/>
      <c r="B179" s="694" t="s">
        <v>128</v>
      </c>
      <c r="C179" s="695"/>
      <c r="D179" s="67">
        <v>6</v>
      </c>
      <c r="E179" s="28">
        <v>2</v>
      </c>
      <c r="F179" s="28">
        <v>0</v>
      </c>
      <c r="G179" s="27"/>
      <c r="H179" s="29">
        <v>0</v>
      </c>
    </row>
    <row r="180" spans="1:8" x14ac:dyDescent="0.2">
      <c r="A180" s="169"/>
      <c r="B180" s="694" t="s">
        <v>405</v>
      </c>
      <c r="C180" s="695"/>
      <c r="D180" s="67">
        <v>1</v>
      </c>
      <c r="E180" s="28">
        <v>1</v>
      </c>
      <c r="F180" s="28">
        <v>0</v>
      </c>
      <c r="G180" s="27"/>
      <c r="H180" s="29">
        <v>0</v>
      </c>
    </row>
    <row r="181" spans="1:8" x14ac:dyDescent="0.2">
      <c r="A181" s="30"/>
      <c r="B181" s="694" t="s">
        <v>295</v>
      </c>
      <c r="C181" s="695"/>
      <c r="D181" s="28">
        <v>2</v>
      </c>
      <c r="E181" s="28">
        <v>0</v>
      </c>
      <c r="F181" s="28">
        <v>0</v>
      </c>
      <c r="G181" s="27"/>
      <c r="H181" s="29">
        <v>0</v>
      </c>
    </row>
    <row r="182" spans="1:8" x14ac:dyDescent="0.2">
      <c r="A182" s="30"/>
      <c r="B182" s="694" t="s">
        <v>282</v>
      </c>
      <c r="C182" s="695"/>
      <c r="D182" s="28">
        <v>4</v>
      </c>
      <c r="E182" s="28">
        <v>3</v>
      </c>
      <c r="F182" s="28">
        <v>0</v>
      </c>
      <c r="G182" s="27"/>
      <c r="H182" s="29">
        <v>0</v>
      </c>
    </row>
    <row r="183" spans="1:8" x14ac:dyDescent="0.2">
      <c r="A183" s="30"/>
      <c r="B183" s="694" t="s">
        <v>283</v>
      </c>
      <c r="C183" s="695"/>
      <c r="D183" s="28">
        <v>2</v>
      </c>
      <c r="E183" s="28">
        <v>0</v>
      </c>
      <c r="F183" s="28">
        <v>0</v>
      </c>
      <c r="G183" s="27"/>
      <c r="H183" s="29">
        <v>0</v>
      </c>
    </row>
    <row r="184" spans="1:8" x14ac:dyDescent="0.2">
      <c r="A184" s="30"/>
      <c r="B184" s="694" t="s">
        <v>284</v>
      </c>
      <c r="C184" s="695"/>
      <c r="D184" s="28">
        <v>7</v>
      </c>
      <c r="E184" s="28">
        <v>2</v>
      </c>
      <c r="F184" s="28">
        <v>0</v>
      </c>
      <c r="G184" s="27"/>
      <c r="H184" s="29">
        <v>0</v>
      </c>
    </row>
    <row r="185" spans="1:8" x14ac:dyDescent="0.2">
      <c r="A185" s="169"/>
      <c r="B185" s="694" t="s">
        <v>285</v>
      </c>
      <c r="C185" s="695"/>
      <c r="D185" s="67">
        <v>2</v>
      </c>
      <c r="E185" s="28">
        <v>1</v>
      </c>
      <c r="F185" s="28">
        <v>0</v>
      </c>
      <c r="G185" s="27"/>
      <c r="H185" s="29">
        <v>0</v>
      </c>
    </row>
    <row r="186" spans="1:8" x14ac:dyDescent="0.2">
      <c r="A186" s="30"/>
      <c r="B186" s="694" t="s">
        <v>301</v>
      </c>
      <c r="C186" s="695"/>
      <c r="D186" s="28">
        <v>2</v>
      </c>
      <c r="E186" s="28">
        <v>1</v>
      </c>
      <c r="F186" s="28">
        <v>0</v>
      </c>
      <c r="G186" s="27"/>
      <c r="H186" s="29">
        <v>0</v>
      </c>
    </row>
    <row r="187" spans="1:8" ht="14.25" customHeight="1" x14ac:dyDescent="0.2">
      <c r="A187" s="30"/>
      <c r="B187" s="694" t="s">
        <v>286</v>
      </c>
      <c r="C187" s="695"/>
      <c r="D187" s="28">
        <v>2</v>
      </c>
      <c r="E187" s="28">
        <v>2</v>
      </c>
      <c r="F187" s="28">
        <v>0</v>
      </c>
      <c r="G187" s="27"/>
      <c r="H187" s="29">
        <v>0</v>
      </c>
    </row>
    <row r="188" spans="1:8" x14ac:dyDescent="0.2">
      <c r="A188" s="30"/>
      <c r="B188" s="694" t="s">
        <v>310</v>
      </c>
      <c r="C188" s="695"/>
      <c r="D188" s="28">
        <v>1</v>
      </c>
      <c r="E188" s="28">
        <v>1</v>
      </c>
      <c r="F188" s="28">
        <v>0</v>
      </c>
      <c r="G188" s="27"/>
      <c r="H188" s="29">
        <v>0</v>
      </c>
    </row>
    <row r="189" spans="1:8" ht="14.25" customHeight="1" x14ac:dyDescent="0.2">
      <c r="A189" s="30"/>
      <c r="B189" s="694" t="s">
        <v>406</v>
      </c>
      <c r="C189" s="695"/>
      <c r="D189" s="28">
        <v>2</v>
      </c>
      <c r="E189" s="28">
        <v>0</v>
      </c>
      <c r="F189" s="28">
        <v>0</v>
      </c>
      <c r="G189" s="27"/>
      <c r="H189" s="29">
        <v>0</v>
      </c>
    </row>
    <row r="190" spans="1:8" ht="14.25" customHeight="1" x14ac:dyDescent="0.2">
      <c r="A190" s="30"/>
      <c r="B190" s="694" t="s">
        <v>129</v>
      </c>
      <c r="C190" s="695"/>
      <c r="D190" s="28">
        <v>657</v>
      </c>
      <c r="E190" s="28">
        <v>175</v>
      </c>
      <c r="F190" s="28">
        <v>0</v>
      </c>
      <c r="G190" s="27"/>
      <c r="H190" s="29">
        <v>0</v>
      </c>
    </row>
    <row r="191" spans="1:8" ht="14.25" customHeight="1" x14ac:dyDescent="0.2">
      <c r="A191" s="30"/>
      <c r="B191" s="694" t="s">
        <v>302</v>
      </c>
      <c r="C191" s="695"/>
      <c r="D191" s="28">
        <v>2</v>
      </c>
      <c r="E191" s="28">
        <v>1</v>
      </c>
      <c r="F191" s="28">
        <v>0</v>
      </c>
      <c r="G191" s="27"/>
      <c r="H191" s="29">
        <v>0</v>
      </c>
    </row>
    <row r="192" spans="1:8" ht="14.25" customHeight="1" x14ac:dyDescent="0.2">
      <c r="A192" s="30"/>
      <c r="B192" s="694" t="s">
        <v>130</v>
      </c>
      <c r="C192" s="695"/>
      <c r="D192" s="28">
        <v>115</v>
      </c>
      <c r="E192" s="28">
        <v>63</v>
      </c>
      <c r="F192" s="28">
        <v>0</v>
      </c>
      <c r="G192" s="27"/>
      <c r="H192" s="29">
        <v>0</v>
      </c>
    </row>
    <row r="193" spans="1:10" ht="14.25" customHeight="1" x14ac:dyDescent="0.2">
      <c r="A193" s="30"/>
      <c r="B193" s="694" t="s">
        <v>131</v>
      </c>
      <c r="C193" s="695"/>
      <c r="D193" s="28">
        <v>8</v>
      </c>
      <c r="E193" s="28">
        <v>2</v>
      </c>
      <c r="F193" s="28">
        <v>0</v>
      </c>
      <c r="G193" s="27"/>
      <c r="H193" s="29">
        <v>0</v>
      </c>
    </row>
    <row r="194" spans="1:10" ht="14.25" customHeight="1" x14ac:dyDescent="0.2">
      <c r="A194" s="30"/>
      <c r="B194" s="694" t="s">
        <v>287</v>
      </c>
      <c r="C194" s="695"/>
      <c r="D194" s="28">
        <v>1</v>
      </c>
      <c r="E194" s="28">
        <v>1</v>
      </c>
      <c r="F194" s="28">
        <v>0</v>
      </c>
      <c r="G194" s="27"/>
      <c r="H194" s="29">
        <v>0</v>
      </c>
    </row>
    <row r="195" spans="1:10" ht="14.25" customHeight="1" x14ac:dyDescent="0.2">
      <c r="A195" s="30"/>
      <c r="B195" s="694" t="s">
        <v>333</v>
      </c>
      <c r="C195" s="695"/>
      <c r="D195" s="28">
        <v>4</v>
      </c>
      <c r="E195" s="28">
        <v>0</v>
      </c>
      <c r="F195" s="28">
        <v>0</v>
      </c>
      <c r="G195" s="27"/>
      <c r="H195" s="29">
        <v>0</v>
      </c>
    </row>
    <row r="196" spans="1:10" ht="14.25" customHeight="1" x14ac:dyDescent="0.2">
      <c r="A196" s="30"/>
      <c r="B196" s="694" t="s">
        <v>288</v>
      </c>
      <c r="C196" s="695"/>
      <c r="D196" s="28">
        <v>1</v>
      </c>
      <c r="E196" s="28">
        <v>0</v>
      </c>
      <c r="F196" s="28">
        <v>0</v>
      </c>
      <c r="G196" s="27"/>
      <c r="H196" s="29">
        <v>0</v>
      </c>
    </row>
    <row r="197" spans="1:10" ht="14.25" customHeight="1" x14ac:dyDescent="0.2">
      <c r="A197" s="30"/>
      <c r="B197" s="694" t="s">
        <v>132</v>
      </c>
      <c r="C197" s="695"/>
      <c r="D197" s="28">
        <v>2</v>
      </c>
      <c r="E197" s="28">
        <v>2</v>
      </c>
      <c r="F197" s="28">
        <v>0</v>
      </c>
      <c r="G197" s="27"/>
      <c r="H197" s="29">
        <v>0</v>
      </c>
      <c r="J197" s="370" t="s">
        <v>356</v>
      </c>
    </row>
    <row r="198" spans="1:10" ht="38.25" customHeight="1" x14ac:dyDescent="0.2">
      <c r="A198" s="64" t="s">
        <v>410</v>
      </c>
      <c r="B198" s="64"/>
      <c r="C198" s="64"/>
      <c r="D198" s="64"/>
      <c r="E198" s="64"/>
      <c r="F198" s="64"/>
      <c r="G198" s="64"/>
      <c r="H198" s="64"/>
    </row>
    <row r="199" spans="1:10" ht="14.25" customHeight="1" x14ac:dyDescent="0.2">
      <c r="A199" s="698" t="s">
        <v>71</v>
      </c>
      <c r="B199" s="698"/>
      <c r="C199" s="698"/>
      <c r="D199" s="698"/>
      <c r="E199" s="698"/>
      <c r="F199" s="698"/>
      <c r="G199" s="698"/>
      <c r="H199" s="698"/>
    </row>
    <row r="200" spans="1:10" ht="51" customHeight="1" x14ac:dyDescent="0.2">
      <c r="A200" s="22" t="s">
        <v>72</v>
      </c>
      <c r="B200" s="454" t="s">
        <v>73</v>
      </c>
      <c r="C200" s="452" t="s">
        <v>68</v>
      </c>
      <c r="D200" s="23" t="s">
        <v>70</v>
      </c>
      <c r="E200" s="24"/>
      <c r="F200" s="25"/>
      <c r="G200" s="690" t="s">
        <v>188</v>
      </c>
      <c r="H200" s="686" t="s">
        <v>293</v>
      </c>
    </row>
    <row r="201" spans="1:10" ht="14.25" customHeight="1" x14ac:dyDescent="0.2">
      <c r="A201" s="26"/>
      <c r="B201" s="455"/>
      <c r="C201" s="457"/>
      <c r="D201" s="686" t="s">
        <v>184</v>
      </c>
      <c r="E201" s="688" t="s">
        <v>39</v>
      </c>
      <c r="F201" s="686" t="s">
        <v>185</v>
      </c>
      <c r="G201" s="691"/>
      <c r="H201" s="693"/>
    </row>
    <row r="202" spans="1:10" ht="14.25" customHeight="1" x14ac:dyDescent="0.2">
      <c r="A202" s="26"/>
      <c r="B202" s="456"/>
      <c r="C202" s="453"/>
      <c r="D202" s="687"/>
      <c r="E202" s="689"/>
      <c r="F202" s="687"/>
      <c r="G202" s="692"/>
      <c r="H202" s="687"/>
    </row>
    <row r="203" spans="1:10" ht="14.25" customHeight="1" x14ac:dyDescent="0.2">
      <c r="A203" s="30"/>
      <c r="B203" s="694" t="s">
        <v>133</v>
      </c>
      <c r="C203" s="695"/>
      <c r="D203" s="28">
        <v>12</v>
      </c>
      <c r="E203" s="28">
        <v>13</v>
      </c>
      <c r="F203" s="28">
        <v>0</v>
      </c>
      <c r="G203" s="27"/>
      <c r="H203" s="29">
        <v>0</v>
      </c>
    </row>
    <row r="204" spans="1:10" ht="14.25" customHeight="1" x14ac:dyDescent="0.2">
      <c r="A204" s="30"/>
      <c r="B204" s="694" t="s">
        <v>303</v>
      </c>
      <c r="C204" s="695"/>
      <c r="D204" s="28">
        <v>8</v>
      </c>
      <c r="E204" s="28">
        <v>2</v>
      </c>
      <c r="F204" s="28">
        <v>0</v>
      </c>
      <c r="G204" s="27"/>
      <c r="H204" s="29">
        <v>0</v>
      </c>
    </row>
    <row r="205" spans="1:10" ht="14.25" customHeight="1" x14ac:dyDescent="0.2">
      <c r="A205" s="30"/>
      <c r="B205" s="694" t="s">
        <v>304</v>
      </c>
      <c r="C205" s="695"/>
      <c r="D205" s="28">
        <v>1</v>
      </c>
      <c r="E205" s="28">
        <v>1</v>
      </c>
      <c r="F205" s="28">
        <v>0</v>
      </c>
      <c r="G205" s="27"/>
      <c r="H205" s="29">
        <v>0</v>
      </c>
    </row>
    <row r="206" spans="1:10" ht="14.25" customHeight="1" x14ac:dyDescent="0.2">
      <c r="A206" s="30"/>
      <c r="B206" s="694" t="s">
        <v>289</v>
      </c>
      <c r="C206" s="695"/>
      <c r="D206" s="28">
        <v>4</v>
      </c>
      <c r="E206" s="28">
        <v>0</v>
      </c>
      <c r="F206" s="28">
        <v>0</v>
      </c>
      <c r="G206" s="27"/>
      <c r="H206" s="29">
        <v>0</v>
      </c>
    </row>
    <row r="207" spans="1:10" ht="14.25" customHeight="1" x14ac:dyDescent="0.2">
      <c r="A207" s="30"/>
      <c r="B207" s="694" t="s">
        <v>134</v>
      </c>
      <c r="C207" s="695"/>
      <c r="D207" s="28">
        <v>6</v>
      </c>
      <c r="E207" s="28">
        <v>7</v>
      </c>
      <c r="F207" s="28">
        <v>0</v>
      </c>
      <c r="G207" s="27"/>
      <c r="H207" s="29">
        <v>0</v>
      </c>
    </row>
    <row r="208" spans="1:10" ht="14.25" customHeight="1" x14ac:dyDescent="0.2">
      <c r="A208" s="30"/>
      <c r="B208" s="694" t="s">
        <v>334</v>
      </c>
      <c r="C208" s="695"/>
      <c r="D208" s="28">
        <v>3</v>
      </c>
      <c r="E208" s="28">
        <v>1</v>
      </c>
      <c r="F208" s="28">
        <v>0</v>
      </c>
      <c r="G208" s="27"/>
      <c r="H208" s="29">
        <v>0</v>
      </c>
    </row>
    <row r="209" spans="1:8" ht="14.25" customHeight="1" x14ac:dyDescent="0.2">
      <c r="A209" s="30"/>
      <c r="B209" s="694" t="s">
        <v>46</v>
      </c>
      <c r="C209" s="695"/>
      <c r="D209" s="28">
        <v>2</v>
      </c>
      <c r="E209" s="28">
        <v>5</v>
      </c>
      <c r="F209" s="28">
        <v>0</v>
      </c>
      <c r="G209" s="27"/>
      <c r="H209" s="29">
        <v>0</v>
      </c>
    </row>
    <row r="210" spans="1:8" ht="14.25" customHeight="1" x14ac:dyDescent="0.2">
      <c r="A210" s="30"/>
      <c r="B210" s="694" t="s">
        <v>148</v>
      </c>
      <c r="C210" s="695"/>
      <c r="D210" s="28">
        <v>2</v>
      </c>
      <c r="E210" s="28">
        <v>0</v>
      </c>
      <c r="F210" s="28">
        <v>0</v>
      </c>
      <c r="G210" s="27"/>
      <c r="H210" s="29">
        <v>0</v>
      </c>
    </row>
    <row r="211" spans="1:8" ht="14.25" customHeight="1" x14ac:dyDescent="0.2">
      <c r="A211" s="30"/>
      <c r="B211" s="694" t="s">
        <v>407</v>
      </c>
      <c r="C211" s="695"/>
      <c r="D211" s="28">
        <v>1</v>
      </c>
      <c r="E211" s="28">
        <v>0</v>
      </c>
      <c r="F211" s="28">
        <v>0</v>
      </c>
      <c r="G211" s="27"/>
      <c r="H211" s="29">
        <v>0</v>
      </c>
    </row>
    <row r="212" spans="1:8" ht="14.25" customHeight="1" x14ac:dyDescent="0.2">
      <c r="A212" s="30"/>
      <c r="B212" s="694" t="s">
        <v>135</v>
      </c>
      <c r="C212" s="695"/>
      <c r="D212" s="28">
        <v>2</v>
      </c>
      <c r="E212" s="28">
        <v>0</v>
      </c>
      <c r="F212" s="28">
        <v>0</v>
      </c>
      <c r="G212" s="27"/>
      <c r="H212" s="29">
        <v>0</v>
      </c>
    </row>
    <row r="213" spans="1:8" ht="14.25" customHeight="1" x14ac:dyDescent="0.2">
      <c r="A213" s="30"/>
      <c r="B213" s="694" t="s">
        <v>336</v>
      </c>
      <c r="C213" s="695"/>
      <c r="D213" s="28">
        <v>1</v>
      </c>
      <c r="E213" s="28">
        <v>1</v>
      </c>
      <c r="F213" s="28">
        <v>0</v>
      </c>
      <c r="G213" s="27"/>
      <c r="H213" s="29">
        <v>0</v>
      </c>
    </row>
    <row r="214" spans="1:8" ht="14.25" customHeight="1" x14ac:dyDescent="0.2">
      <c r="A214" s="30"/>
      <c r="B214" s="694" t="s">
        <v>262</v>
      </c>
      <c r="C214" s="695"/>
      <c r="D214" s="28">
        <v>4</v>
      </c>
      <c r="E214" s="28">
        <v>0</v>
      </c>
      <c r="F214" s="28">
        <v>0</v>
      </c>
      <c r="G214" s="27"/>
      <c r="H214" s="29">
        <v>0</v>
      </c>
    </row>
    <row r="215" spans="1:8" ht="14.25" customHeight="1" x14ac:dyDescent="0.2">
      <c r="A215" s="30"/>
      <c r="B215" s="694" t="s">
        <v>136</v>
      </c>
      <c r="C215" s="695"/>
      <c r="D215" s="28">
        <v>1</v>
      </c>
      <c r="E215" s="28">
        <v>1</v>
      </c>
      <c r="F215" s="28">
        <v>0</v>
      </c>
      <c r="G215" s="27"/>
      <c r="H215" s="29">
        <v>0</v>
      </c>
    </row>
    <row r="216" spans="1:8" ht="14.25" customHeight="1" x14ac:dyDescent="0.2">
      <c r="A216" s="30"/>
      <c r="B216" s="694" t="s">
        <v>270</v>
      </c>
      <c r="C216" s="695"/>
      <c r="D216" s="28">
        <v>292</v>
      </c>
      <c r="E216" s="28">
        <v>57</v>
      </c>
      <c r="F216" s="28">
        <v>0</v>
      </c>
      <c r="G216" s="27"/>
      <c r="H216" s="29">
        <v>0</v>
      </c>
    </row>
    <row r="217" spans="1:8" ht="14.25" customHeight="1" x14ac:dyDescent="0.2">
      <c r="A217" s="30"/>
      <c r="B217" s="694" t="s">
        <v>408</v>
      </c>
      <c r="C217" s="695"/>
      <c r="D217" s="28">
        <v>1</v>
      </c>
      <c r="E217" s="28">
        <v>0</v>
      </c>
      <c r="F217" s="28">
        <v>0</v>
      </c>
      <c r="G217" s="27"/>
      <c r="H217" s="29">
        <v>0</v>
      </c>
    </row>
    <row r="218" spans="1:8" ht="14.25" customHeight="1" x14ac:dyDescent="0.2">
      <c r="A218" s="30"/>
      <c r="B218" s="694" t="s">
        <v>305</v>
      </c>
      <c r="C218" s="695"/>
      <c r="D218" s="28">
        <v>3</v>
      </c>
      <c r="E218" s="28">
        <v>1</v>
      </c>
      <c r="F218" s="28">
        <v>0</v>
      </c>
      <c r="G218" s="27"/>
      <c r="H218" s="29">
        <v>0</v>
      </c>
    </row>
    <row r="219" spans="1:8" ht="14.25" customHeight="1" x14ac:dyDescent="0.2">
      <c r="A219" s="30"/>
      <c r="B219" s="694" t="s">
        <v>137</v>
      </c>
      <c r="C219" s="695"/>
      <c r="D219" s="28">
        <v>479</v>
      </c>
      <c r="E219" s="28">
        <v>259</v>
      </c>
      <c r="F219" s="28">
        <v>0</v>
      </c>
      <c r="G219" s="27"/>
      <c r="H219" s="29">
        <v>0</v>
      </c>
    </row>
    <row r="220" spans="1:8" ht="14.25" customHeight="1" x14ac:dyDescent="0.2">
      <c r="A220" s="30"/>
      <c r="B220" s="694" t="s">
        <v>338</v>
      </c>
      <c r="C220" s="695"/>
      <c r="D220" s="28">
        <v>6</v>
      </c>
      <c r="E220" s="28">
        <v>8</v>
      </c>
      <c r="F220" s="28">
        <v>0</v>
      </c>
      <c r="G220" s="27"/>
      <c r="H220" s="29">
        <v>0</v>
      </c>
    </row>
    <row r="221" spans="1:8" ht="14.25" customHeight="1" x14ac:dyDescent="0.2">
      <c r="A221" s="30"/>
      <c r="B221" s="694" t="s">
        <v>138</v>
      </c>
      <c r="C221" s="695"/>
      <c r="D221" s="28">
        <v>17</v>
      </c>
      <c r="E221" s="28">
        <v>9</v>
      </c>
      <c r="F221" s="28">
        <v>0</v>
      </c>
      <c r="G221" s="27"/>
      <c r="H221" s="29">
        <v>0</v>
      </c>
    </row>
    <row r="222" spans="1:8" ht="14.25" customHeight="1" x14ac:dyDescent="0.2">
      <c r="A222" s="30"/>
      <c r="B222" s="694" t="s">
        <v>139</v>
      </c>
      <c r="C222" s="695"/>
      <c r="D222" s="28">
        <v>43</v>
      </c>
      <c r="E222" s="28">
        <v>9</v>
      </c>
      <c r="F222" s="28">
        <v>0</v>
      </c>
      <c r="G222" s="27"/>
      <c r="H222" s="29">
        <v>0</v>
      </c>
    </row>
    <row r="223" spans="1:8" ht="14.25" customHeight="1" x14ac:dyDescent="0.2">
      <c r="A223" s="30"/>
      <c r="B223" s="694" t="s">
        <v>140</v>
      </c>
      <c r="C223" s="695"/>
      <c r="D223" s="28">
        <v>1</v>
      </c>
      <c r="E223" s="28">
        <v>1</v>
      </c>
      <c r="F223" s="28">
        <v>0</v>
      </c>
      <c r="G223" s="27"/>
      <c r="H223" s="29">
        <v>0</v>
      </c>
    </row>
    <row r="224" spans="1:8" ht="14.25" customHeight="1" x14ac:dyDescent="0.2">
      <c r="A224" s="30"/>
      <c r="B224" s="694" t="s">
        <v>290</v>
      </c>
      <c r="C224" s="695"/>
      <c r="D224" s="28">
        <v>9</v>
      </c>
      <c r="E224" s="28">
        <v>22</v>
      </c>
      <c r="F224" s="28">
        <v>0</v>
      </c>
      <c r="G224" s="27"/>
      <c r="H224" s="29">
        <v>0</v>
      </c>
    </row>
    <row r="225" spans="1:10" ht="14.25" customHeight="1" x14ac:dyDescent="0.2">
      <c r="A225" s="30"/>
      <c r="B225" s="694" t="s">
        <v>339</v>
      </c>
      <c r="C225" s="695"/>
      <c r="D225" s="28">
        <v>6</v>
      </c>
      <c r="E225" s="28">
        <v>3</v>
      </c>
      <c r="F225" s="28">
        <v>0</v>
      </c>
      <c r="G225" s="27"/>
      <c r="H225" s="29">
        <v>0</v>
      </c>
    </row>
    <row r="226" spans="1:10" ht="14.25" customHeight="1" x14ac:dyDescent="0.2">
      <c r="A226" s="30"/>
      <c r="B226" s="694" t="s">
        <v>141</v>
      </c>
      <c r="C226" s="695"/>
      <c r="D226" s="28">
        <v>4</v>
      </c>
      <c r="E226" s="28">
        <v>3</v>
      </c>
      <c r="F226" s="28">
        <v>0</v>
      </c>
      <c r="G226" s="27"/>
      <c r="H226" s="29">
        <v>0</v>
      </c>
    </row>
    <row r="227" spans="1:10" ht="14.25" customHeight="1" x14ac:dyDescent="0.2">
      <c r="A227" s="30"/>
      <c r="B227" s="694" t="s">
        <v>308</v>
      </c>
      <c r="C227" s="695"/>
      <c r="D227" s="28">
        <v>12</v>
      </c>
      <c r="E227" s="28">
        <v>5</v>
      </c>
      <c r="F227" s="28">
        <v>0</v>
      </c>
      <c r="G227" s="27"/>
      <c r="H227" s="29">
        <v>0</v>
      </c>
    </row>
    <row r="228" spans="1:10" ht="14.25" customHeight="1" x14ac:dyDescent="0.2">
      <c r="A228" s="30"/>
      <c r="B228" s="694" t="s">
        <v>309</v>
      </c>
      <c r="C228" s="695"/>
      <c r="D228" s="28">
        <v>0</v>
      </c>
      <c r="E228" s="28">
        <v>3</v>
      </c>
      <c r="F228" s="28">
        <v>0</v>
      </c>
      <c r="G228" s="27"/>
      <c r="H228" s="29">
        <v>0</v>
      </c>
    </row>
    <row r="229" spans="1:10" ht="14.25" customHeight="1" x14ac:dyDescent="0.2">
      <c r="A229" s="30"/>
      <c r="B229" s="694" t="s">
        <v>331</v>
      </c>
      <c r="C229" s="695"/>
      <c r="D229" s="28">
        <v>0</v>
      </c>
      <c r="E229" s="28">
        <v>1</v>
      </c>
      <c r="F229" s="28">
        <v>0</v>
      </c>
      <c r="G229" s="27"/>
      <c r="H229" s="29">
        <v>0</v>
      </c>
    </row>
    <row r="230" spans="1:10" ht="14.25" customHeight="1" x14ac:dyDescent="0.2">
      <c r="A230" s="30"/>
      <c r="B230" s="694" t="s">
        <v>335</v>
      </c>
      <c r="C230" s="695"/>
      <c r="D230" s="28">
        <v>0</v>
      </c>
      <c r="E230" s="28">
        <v>5</v>
      </c>
      <c r="F230" s="28">
        <v>0</v>
      </c>
      <c r="G230" s="27"/>
      <c r="H230" s="29">
        <v>0</v>
      </c>
    </row>
    <row r="231" spans="1:10" ht="14.25" customHeight="1" x14ac:dyDescent="0.2">
      <c r="A231" s="30"/>
      <c r="B231" s="694" t="s">
        <v>337</v>
      </c>
      <c r="C231" s="695"/>
      <c r="D231" s="28">
        <v>0</v>
      </c>
      <c r="E231" s="28">
        <v>1</v>
      </c>
      <c r="F231" s="28">
        <v>0</v>
      </c>
      <c r="G231" s="27"/>
      <c r="H231" s="29">
        <v>0</v>
      </c>
    </row>
    <row r="233" spans="1:10" ht="25.5" customHeight="1" x14ac:dyDescent="0.2">
      <c r="A233" s="696" t="s">
        <v>291</v>
      </c>
      <c r="B233" s="696"/>
      <c r="C233" s="696"/>
      <c r="D233" s="696"/>
      <c r="E233" s="696"/>
      <c r="F233" s="696"/>
      <c r="G233" s="696"/>
      <c r="H233" s="696"/>
      <c r="I233" s="696"/>
    </row>
    <row r="234" spans="1:10" ht="26.25" customHeight="1" x14ac:dyDescent="0.2">
      <c r="A234" s="697" t="s">
        <v>414</v>
      </c>
      <c r="B234" s="697"/>
      <c r="C234" s="697"/>
      <c r="D234" s="697"/>
      <c r="E234" s="697"/>
      <c r="F234" s="697"/>
      <c r="G234" s="697"/>
      <c r="H234" s="697"/>
      <c r="I234" s="697"/>
    </row>
    <row r="235" spans="1:10" x14ac:dyDescent="0.2">
      <c r="A235" s="685" t="s">
        <v>415</v>
      </c>
      <c r="B235" s="685"/>
      <c r="C235" s="685"/>
      <c r="D235" s="685"/>
      <c r="E235" s="685"/>
      <c r="F235" s="685"/>
      <c r="G235" s="685"/>
      <c r="H235" s="685"/>
      <c r="I235" s="685"/>
    </row>
    <row r="236" spans="1:10" x14ac:dyDescent="0.2">
      <c r="A236" s="685" t="s">
        <v>292</v>
      </c>
      <c r="B236" s="685"/>
      <c r="C236" s="685"/>
      <c r="D236" s="685"/>
      <c r="E236" s="685"/>
      <c r="F236" s="685"/>
      <c r="G236" s="685"/>
      <c r="H236" s="685"/>
      <c r="I236" s="685"/>
    </row>
    <row r="237" spans="1:10" x14ac:dyDescent="0.2">
      <c r="A237" s="177" t="s">
        <v>142</v>
      </c>
      <c r="J237" s="10" t="s">
        <v>31</v>
      </c>
    </row>
  </sheetData>
  <mergeCells count="201">
    <mergeCell ref="B230:C230"/>
    <mergeCell ref="B231:C231"/>
    <mergeCell ref="B226:C226"/>
    <mergeCell ref="B227:C227"/>
    <mergeCell ref="B228:C228"/>
    <mergeCell ref="B229:C229"/>
    <mergeCell ref="B221:C221"/>
    <mergeCell ref="B222:C222"/>
    <mergeCell ref="B223:C223"/>
    <mergeCell ref="B224:C224"/>
    <mergeCell ref="B225:C225"/>
    <mergeCell ref="B216:C216"/>
    <mergeCell ref="B217:C217"/>
    <mergeCell ref="B218:C218"/>
    <mergeCell ref="B219:C219"/>
    <mergeCell ref="B220:C220"/>
    <mergeCell ref="B211:C211"/>
    <mergeCell ref="B212:C212"/>
    <mergeCell ref="B213:C213"/>
    <mergeCell ref="B214:C214"/>
    <mergeCell ref="B215:C215"/>
    <mergeCell ref="B206:C206"/>
    <mergeCell ref="B207:C207"/>
    <mergeCell ref="B208:C208"/>
    <mergeCell ref="B209:C209"/>
    <mergeCell ref="B210:C210"/>
    <mergeCell ref="B196:C196"/>
    <mergeCell ref="B197:C197"/>
    <mergeCell ref="B203:C203"/>
    <mergeCell ref="B204:C204"/>
    <mergeCell ref="B205:C205"/>
    <mergeCell ref="B191:C191"/>
    <mergeCell ref="B192:C192"/>
    <mergeCell ref="B193:C193"/>
    <mergeCell ref="B194:C194"/>
    <mergeCell ref="B195:C195"/>
    <mergeCell ref="A199:H199"/>
    <mergeCell ref="G200:G202"/>
    <mergeCell ref="H200:H202"/>
    <mergeCell ref="D201:D202"/>
    <mergeCell ref="E201:E202"/>
    <mergeCell ref="F201:F202"/>
    <mergeCell ref="B186:C186"/>
    <mergeCell ref="B187:C187"/>
    <mergeCell ref="B188:C188"/>
    <mergeCell ref="B189:C189"/>
    <mergeCell ref="B190:C190"/>
    <mergeCell ref="B181:C181"/>
    <mergeCell ref="B182:C182"/>
    <mergeCell ref="B183:C183"/>
    <mergeCell ref="B184:C184"/>
    <mergeCell ref="B185:C185"/>
    <mergeCell ref="B176:C176"/>
    <mergeCell ref="B177:C177"/>
    <mergeCell ref="B178:C178"/>
    <mergeCell ref="B179:C179"/>
    <mergeCell ref="B180:C180"/>
    <mergeCell ref="B171:C171"/>
    <mergeCell ref="B172:C172"/>
    <mergeCell ref="B173:C173"/>
    <mergeCell ref="B174:C174"/>
    <mergeCell ref="B175:C175"/>
    <mergeCell ref="B166:C166"/>
    <mergeCell ref="B167:C167"/>
    <mergeCell ref="B168:C168"/>
    <mergeCell ref="B169:C169"/>
    <mergeCell ref="B170:C170"/>
    <mergeCell ref="B161:C161"/>
    <mergeCell ref="B162:C162"/>
    <mergeCell ref="B163:C163"/>
    <mergeCell ref="B164:C164"/>
    <mergeCell ref="B165:C165"/>
    <mergeCell ref="B156:C156"/>
    <mergeCell ref="B157:C157"/>
    <mergeCell ref="B158:C158"/>
    <mergeCell ref="B159:C159"/>
    <mergeCell ref="B160:C160"/>
    <mergeCell ref="B151:C151"/>
    <mergeCell ref="B152:C152"/>
    <mergeCell ref="B153:C153"/>
    <mergeCell ref="B154:C154"/>
    <mergeCell ref="B155:C155"/>
    <mergeCell ref="B146:C146"/>
    <mergeCell ref="B147:C147"/>
    <mergeCell ref="B148:C148"/>
    <mergeCell ref="B149:C149"/>
    <mergeCell ref="B150:C150"/>
    <mergeCell ref="B141:C141"/>
    <mergeCell ref="B142:C142"/>
    <mergeCell ref="B143:C143"/>
    <mergeCell ref="B144:C144"/>
    <mergeCell ref="B145:C145"/>
    <mergeCell ref="B136:C136"/>
    <mergeCell ref="B137:C137"/>
    <mergeCell ref="B138:C138"/>
    <mergeCell ref="B139:C139"/>
    <mergeCell ref="B140:C140"/>
    <mergeCell ref="B126:C126"/>
    <mergeCell ref="B127:C127"/>
    <mergeCell ref="B133:C133"/>
    <mergeCell ref="B134:C134"/>
    <mergeCell ref="B135:C135"/>
    <mergeCell ref="A129:H129"/>
    <mergeCell ref="G130:G132"/>
    <mergeCell ref="H130:H132"/>
    <mergeCell ref="D131:D132"/>
    <mergeCell ref="E131:E132"/>
    <mergeCell ref="F131:F132"/>
    <mergeCell ref="B121:C121"/>
    <mergeCell ref="B122:C122"/>
    <mergeCell ref="B123:C123"/>
    <mergeCell ref="B124:C124"/>
    <mergeCell ref="B125:C125"/>
    <mergeCell ref="B116:C116"/>
    <mergeCell ref="B117:C117"/>
    <mergeCell ref="B118:C118"/>
    <mergeCell ref="B119:C119"/>
    <mergeCell ref="B120:C120"/>
    <mergeCell ref="B111:C111"/>
    <mergeCell ref="B112:C112"/>
    <mergeCell ref="B113:C113"/>
    <mergeCell ref="B114:C114"/>
    <mergeCell ref="B115:C115"/>
    <mergeCell ref="B106:C106"/>
    <mergeCell ref="B107:C107"/>
    <mergeCell ref="B108:C108"/>
    <mergeCell ref="B109:C109"/>
    <mergeCell ref="B110:C110"/>
    <mergeCell ref="B101:C101"/>
    <mergeCell ref="B102:C102"/>
    <mergeCell ref="B103:C103"/>
    <mergeCell ref="B104:C104"/>
    <mergeCell ref="B105:C105"/>
    <mergeCell ref="B96:C96"/>
    <mergeCell ref="B97:C97"/>
    <mergeCell ref="B98:C98"/>
    <mergeCell ref="B99:C99"/>
    <mergeCell ref="B100:C100"/>
    <mergeCell ref="B91:C91"/>
    <mergeCell ref="B92:C92"/>
    <mergeCell ref="B93:C93"/>
    <mergeCell ref="B94:C94"/>
    <mergeCell ref="B95:C95"/>
    <mergeCell ref="B86:C86"/>
    <mergeCell ref="B87:C87"/>
    <mergeCell ref="B88:C88"/>
    <mergeCell ref="B89:C89"/>
    <mergeCell ref="B90:C90"/>
    <mergeCell ref="B81:C81"/>
    <mergeCell ref="B82:C82"/>
    <mergeCell ref="B83:C83"/>
    <mergeCell ref="B84:C84"/>
    <mergeCell ref="B85:C85"/>
    <mergeCell ref="F50:F51"/>
    <mergeCell ref="G50:G51"/>
    <mergeCell ref="H50:H51"/>
    <mergeCell ref="D49:D51"/>
    <mergeCell ref="A57:K57"/>
    <mergeCell ref="A59:H59"/>
    <mergeCell ref="B79:C79"/>
    <mergeCell ref="B80:C80"/>
    <mergeCell ref="E49:G49"/>
    <mergeCell ref="A236:I236"/>
    <mergeCell ref="D61:D62"/>
    <mergeCell ref="E61:E62"/>
    <mergeCell ref="F61:F62"/>
    <mergeCell ref="G60:G62"/>
    <mergeCell ref="H60:H62"/>
    <mergeCell ref="B64:C64"/>
    <mergeCell ref="B65:C65"/>
    <mergeCell ref="B66:C66"/>
    <mergeCell ref="B67:C67"/>
    <mergeCell ref="B68:C68"/>
    <mergeCell ref="B69:C69"/>
    <mergeCell ref="A233:I233"/>
    <mergeCell ref="A234:I234"/>
    <mergeCell ref="A235:I235"/>
    <mergeCell ref="B70:C70"/>
    <mergeCell ref="B71:C71"/>
    <mergeCell ref="B72:C72"/>
    <mergeCell ref="B73:C73"/>
    <mergeCell ref="B74:C74"/>
    <mergeCell ref="B75:C75"/>
    <mergeCell ref="B76:C76"/>
    <mergeCell ref="B77:C77"/>
    <mergeCell ref="B78:C78"/>
    <mergeCell ref="A47:H47"/>
    <mergeCell ref="A48:H48"/>
    <mergeCell ref="A49:A51"/>
    <mergeCell ref="B49:B51"/>
    <mergeCell ref="C49:C51"/>
    <mergeCell ref="E50:E51"/>
    <mergeCell ref="A1:K1"/>
    <mergeCell ref="A2:K2"/>
    <mergeCell ref="A3:K3"/>
    <mergeCell ref="A4:K8"/>
    <mergeCell ref="B20:G20"/>
    <mergeCell ref="A10:E10"/>
    <mergeCell ref="A11:E11"/>
    <mergeCell ref="H20:K20"/>
    <mergeCell ref="B42:G42"/>
  </mergeCells>
  <hyperlinks>
    <hyperlink ref="J237" location="Contents!A1" display="Back to Contents"/>
  </hyperlinks>
  <pageMargins left="0.25" right="0.25" top="0.75" bottom="0.75" header="0.3" footer="0.3"/>
  <pageSetup scale="66" fitToHeight="0" orientation="portrait" r:id="rId1"/>
  <rowBreaks count="1" manualBreakCount="1">
    <brk id="57" max="10" man="1"/>
  </rowBreaks>
  <ignoredErrors>
    <ignoredError sqref="G6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Contents</vt:lpstr>
      <vt:lpstr>Map</vt:lpstr>
      <vt:lpstr>Occ. Growth</vt:lpstr>
      <vt:lpstr>Pop. Proj.</vt:lpstr>
      <vt:lpstr>Attainment</vt:lpstr>
      <vt:lpstr>Comp by Inst Reg-counts</vt:lpstr>
      <vt:lpstr>Comp by Inst Reg-percent</vt:lpstr>
      <vt:lpstr>6-Year Grad Rates</vt:lpstr>
      <vt:lpstr>HS to Coll. </vt:lpstr>
      <vt:lpstr>HS to Coll - College Readiness</vt:lpstr>
      <vt:lpstr>Enrollment-Region of Residence</vt:lpstr>
      <vt:lpstr>Enrollment at Inst in Region</vt:lpstr>
      <vt:lpstr>Enrollment In&amp;Out</vt:lpstr>
      <vt:lpstr>instregion7</vt:lpstr>
      <vt:lpstr>Attainment!Print_Area</vt:lpstr>
      <vt:lpstr>'Comp by Inst Reg-counts'!Print_Area</vt:lpstr>
      <vt:lpstr>'Comp by Inst Reg-percent'!Print_Area</vt:lpstr>
      <vt:lpstr>Contents!Print_Area</vt:lpstr>
      <vt:lpstr>'Enrollment at Inst in Region'!Print_Area</vt:lpstr>
      <vt:lpstr>'Enrollment In&amp;Out'!Print_Area</vt:lpstr>
      <vt:lpstr>'Enrollment-Region of Residence'!Print_Area</vt:lpstr>
      <vt:lpstr>'HS to Coll - College Readiness'!Print_Area</vt:lpstr>
      <vt:lpstr>'HS to Coll. '!Print_Area</vt:lpstr>
      <vt:lpstr>Map!Print_Area</vt:lpstr>
      <vt:lpstr>'Occ. Growth'!Print_Area</vt:lpstr>
      <vt:lpstr>'Pop. Proj.'!Print_Area</vt:lpstr>
      <vt:lpstr>total7</vt:lpstr>
    </vt:vector>
  </TitlesOfParts>
  <Manager/>
  <Company>THECB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Context Data Workbook - Central Texas</dc:title>
  <dc:subject>Regional Data</dc:subject>
  <dc:creator>Strategic Planning and Funding</dc:creator>
  <cp:keywords>regions, central texas</cp:keywords>
  <cp:lastModifiedBy>kingcd</cp:lastModifiedBy>
  <dcterms:created xsi:type="dcterms:W3CDTF">2006-09-16T00:00:00Z</dcterms:created>
  <dcterms:modified xsi:type="dcterms:W3CDTF">2019-08-05T19:40:34Z</dcterms:modified>
</cp:coreProperties>
</file>