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7"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cen">#REF!</definedName>
    <definedName name="instregion_pvt_gulf">#REF!</definedName>
    <definedName name="instregion_pvt_wtx">#REF!</definedName>
    <definedName name="instregion6">'Enrollment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Reg-counts'!$A$1:$K$98</definedName>
    <definedName name="_xlnm.Print_Area" localSheetId="6">'Comp by Inst Reg-percent'!$A$1:$K$89</definedName>
    <definedName name="_xlnm.Print_Area" localSheetId="0">Contents!$A$1:$H$31</definedName>
    <definedName name="_xlnm.Print_Area" localSheetId="11">'Enrollment at Inst in Region'!$A$1:$M$45</definedName>
    <definedName name="_xlnm.Print_Area" localSheetId="12">'Enrollment In&amp;Out'!$A$1:$G$79</definedName>
    <definedName name="_xlnm.Print_Area" localSheetId="10">'Enrollment-Region of Residence'!$A$1:$N$35</definedName>
    <definedName name="_xlnm.Print_Area" localSheetId="9">'HS to Coll - College Readiness'!$A$1:$I$74</definedName>
    <definedName name="_xlnm.Print_Area" localSheetId="8">'HS to Coll. '!$A$1:$K$239</definedName>
    <definedName name="_xlnm.Print_Area" localSheetId="1">Map!$A$1:$H$44</definedName>
    <definedName name="_xlnm.Print_Area" localSheetId="2">'Occ. Growth'!$A$1:$H$26</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#REF!</definedName>
    <definedName name="total_pvt_cen">#REF!</definedName>
    <definedName name="total_pvt_gulf">#REF!</definedName>
    <definedName name="total_pvt_wtx">#REF!</definedName>
    <definedName name="total10">#REF!</definedName>
    <definedName name="total6">'Enrollment In&amp;Out'!$M$12:$M$20</definedName>
    <definedName name="total7">#REF!</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63" i="12" l="1"/>
  <c r="F63" i="12"/>
  <c r="E92" i="17" l="1"/>
  <c r="B49" i="9" l="1"/>
  <c r="D43" i="21" l="1"/>
  <c r="C42" i="21"/>
  <c r="C41" i="21"/>
  <c r="C40" i="21"/>
  <c r="C39" i="21"/>
  <c r="C38" i="21"/>
  <c r="D37" i="21"/>
  <c r="C37" i="21"/>
  <c r="D36" i="21"/>
  <c r="C36" i="21"/>
  <c r="C43" i="21"/>
  <c r="D42" i="21"/>
  <c r="D41" i="21"/>
  <c r="D40" i="21"/>
  <c r="D39" i="21"/>
  <c r="D38" i="21"/>
  <c r="D91" i="17" l="1"/>
  <c r="E91" i="17" s="1"/>
  <c r="J60" i="17" l="1"/>
  <c r="J54" i="17"/>
  <c r="J43" i="17"/>
  <c r="C93" i="17" l="1"/>
  <c r="F60" i="17" l="1"/>
  <c r="B60" i="17"/>
  <c r="E60" i="17"/>
  <c r="D60" i="17"/>
  <c r="H60" i="17"/>
  <c r="C60" i="17"/>
  <c r="G60" i="17"/>
  <c r="B68" i="17"/>
  <c r="E54" i="17"/>
  <c r="C54" i="17"/>
  <c r="G54" i="17"/>
  <c r="B54" i="17"/>
  <c r="F54" i="17"/>
  <c r="D54" i="17"/>
  <c r="H54" i="17"/>
  <c r="E43" i="17"/>
  <c r="E71" i="17" s="1"/>
  <c r="E72" i="17" s="1"/>
  <c r="B43" i="17"/>
  <c r="G43" i="17"/>
  <c r="C43" i="17"/>
  <c r="D43" i="17"/>
  <c r="H43" i="17"/>
  <c r="F43" i="17"/>
  <c r="K44" i="4"/>
  <c r="J44" i="4" s="1"/>
  <c r="K43" i="4"/>
  <c r="F43" i="4" s="1"/>
  <c r="K42" i="4"/>
  <c r="F42" i="4" s="1"/>
  <c r="K41" i="4"/>
  <c r="J41" i="4" s="1"/>
  <c r="D37" i="4"/>
  <c r="K39" i="4"/>
  <c r="J39" i="4" s="1"/>
  <c r="K38" i="4"/>
  <c r="J38" i="4" s="1"/>
  <c r="K37" i="4"/>
  <c r="J37" i="4" s="1"/>
  <c r="K36" i="4"/>
  <c r="H36" i="4" s="1"/>
  <c r="K34" i="4"/>
  <c r="J34" i="4" s="1"/>
  <c r="K33" i="4"/>
  <c r="J33" i="4" s="1"/>
  <c r="K32" i="4"/>
  <c r="F32" i="4" s="1"/>
  <c r="K31" i="4"/>
  <c r="J31" i="4" s="1"/>
  <c r="D38" i="4" l="1"/>
  <c r="D39" i="4"/>
  <c r="H38" i="4"/>
  <c r="H39" i="4"/>
  <c r="D71" i="17"/>
  <c r="D72" i="17" s="1"/>
  <c r="C71" i="17"/>
  <c r="C72" i="17" s="1"/>
  <c r="G71" i="17"/>
  <c r="G72" i="17" s="1"/>
  <c r="H71" i="17"/>
  <c r="H72" i="17" s="1"/>
  <c r="B71" i="17"/>
  <c r="B72" i="17" s="1"/>
  <c r="B14" i="17" s="1"/>
  <c r="F71" i="17"/>
  <c r="F72" i="17" s="1"/>
  <c r="D31" i="4"/>
  <c r="D41" i="4"/>
  <c r="H31" i="4"/>
  <c r="H37" i="4"/>
  <c r="H41" i="4"/>
  <c r="J32" i="4"/>
  <c r="J42" i="4"/>
  <c r="F33" i="4"/>
  <c r="F36" i="4"/>
  <c r="J36" i="4"/>
  <c r="D32" i="4"/>
  <c r="H33" i="4"/>
  <c r="F37" i="4"/>
  <c r="D42" i="4"/>
  <c r="H42" i="4"/>
  <c r="D33" i="4"/>
  <c r="H34" i="4"/>
  <c r="F38" i="4"/>
  <c r="D43" i="4"/>
  <c r="H43" i="4"/>
  <c r="D34" i="4"/>
  <c r="H32" i="4"/>
  <c r="F39" i="4"/>
  <c r="D44" i="4"/>
  <c r="H44" i="4"/>
  <c r="F31" i="4"/>
  <c r="D36" i="4"/>
  <c r="F41" i="4"/>
  <c r="J43" i="4"/>
  <c r="F34" i="4"/>
  <c r="F44" i="4"/>
  <c r="J32" i="16"/>
  <c r="J28" i="16"/>
  <c r="J29" i="16"/>
  <c r="J30" i="16"/>
  <c r="J31" i="16"/>
  <c r="J27" i="16"/>
  <c r="J14" i="16"/>
  <c r="J15" i="16"/>
  <c r="J16" i="16"/>
  <c r="J17" i="16"/>
  <c r="J18" i="16"/>
  <c r="J19" i="16"/>
  <c r="J20" i="16"/>
  <c r="J21" i="16"/>
  <c r="J22" i="16"/>
  <c r="J23" i="16"/>
  <c r="J24" i="16"/>
  <c r="J13" i="16"/>
  <c r="C27" i="16"/>
  <c r="H31" i="16"/>
  <c r="G31" i="16"/>
  <c r="F31" i="16"/>
  <c r="E31" i="16"/>
  <c r="D31" i="16"/>
  <c r="C31" i="16"/>
  <c r="H30" i="16"/>
  <c r="G30" i="16"/>
  <c r="F30" i="16"/>
  <c r="E30" i="16"/>
  <c r="D30" i="16"/>
  <c r="C30" i="16"/>
  <c r="H29" i="16"/>
  <c r="G29" i="16"/>
  <c r="F29" i="16"/>
  <c r="E29" i="16"/>
  <c r="D29" i="16"/>
  <c r="C29" i="16"/>
  <c r="H28" i="16"/>
  <c r="G28" i="16"/>
  <c r="F28" i="16"/>
  <c r="E28" i="16"/>
  <c r="D28" i="16"/>
  <c r="C28" i="16"/>
  <c r="H27" i="16"/>
  <c r="G27" i="16"/>
  <c r="F27" i="16"/>
  <c r="E27" i="16"/>
  <c r="D27" i="16"/>
  <c r="C14" i="16"/>
  <c r="D14" i="16"/>
  <c r="E14" i="16"/>
  <c r="F14" i="16"/>
  <c r="G14" i="16"/>
  <c r="H14" i="16"/>
  <c r="C15" i="16"/>
  <c r="D15" i="16"/>
  <c r="E15" i="16"/>
  <c r="F15" i="16"/>
  <c r="G15" i="16"/>
  <c r="H15" i="16"/>
  <c r="C16" i="16"/>
  <c r="D16" i="16"/>
  <c r="E16" i="16"/>
  <c r="F16" i="16"/>
  <c r="G16" i="16"/>
  <c r="H16" i="16"/>
  <c r="C17" i="16"/>
  <c r="D17" i="16"/>
  <c r="E17" i="16"/>
  <c r="F17" i="16"/>
  <c r="G17" i="16"/>
  <c r="H17" i="16"/>
  <c r="C18" i="16"/>
  <c r="D18" i="16"/>
  <c r="E18" i="16"/>
  <c r="F18" i="16"/>
  <c r="G18" i="16"/>
  <c r="H18" i="16"/>
  <c r="C19" i="16"/>
  <c r="D19" i="16"/>
  <c r="E19" i="16"/>
  <c r="F19" i="16"/>
  <c r="G19" i="16"/>
  <c r="H19" i="16"/>
  <c r="C20" i="16"/>
  <c r="D20" i="16"/>
  <c r="E20" i="16"/>
  <c r="F20" i="16"/>
  <c r="G20" i="16"/>
  <c r="H20" i="16"/>
  <c r="C21" i="16"/>
  <c r="D21" i="16"/>
  <c r="E21" i="16"/>
  <c r="F21" i="16"/>
  <c r="G21" i="16"/>
  <c r="H21" i="16"/>
  <c r="C22" i="16"/>
  <c r="D22" i="16"/>
  <c r="E22" i="16"/>
  <c r="F22" i="16"/>
  <c r="G22" i="16"/>
  <c r="H22" i="16"/>
  <c r="C23" i="16"/>
  <c r="D23" i="16"/>
  <c r="E23" i="16"/>
  <c r="F23" i="16"/>
  <c r="G23" i="16"/>
  <c r="H23" i="16"/>
  <c r="C24" i="16"/>
  <c r="D24" i="16"/>
  <c r="E24" i="16"/>
  <c r="F24" i="16"/>
  <c r="G24" i="16"/>
  <c r="H24" i="16"/>
  <c r="G13" i="16"/>
  <c r="H13" i="16"/>
  <c r="D13" i="16"/>
  <c r="E13" i="16"/>
  <c r="F13" i="16"/>
  <c r="C13" i="16"/>
  <c r="B30" i="16"/>
  <c r="B31" i="16"/>
  <c r="B14" i="16"/>
  <c r="B15" i="16"/>
  <c r="B16" i="16"/>
  <c r="B17" i="16"/>
  <c r="B18" i="16"/>
  <c r="B19" i="16"/>
  <c r="B20" i="16"/>
  <c r="B21" i="16"/>
  <c r="B22" i="16"/>
  <c r="B23" i="16"/>
  <c r="B24" i="16"/>
  <c r="B27" i="16"/>
  <c r="B28" i="16"/>
  <c r="B29" i="16"/>
  <c r="B13" i="16"/>
  <c r="M68" i="17" l="1"/>
  <c r="N68" i="17"/>
  <c r="L68" i="17"/>
  <c r="N60" i="17" l="1"/>
  <c r="M60" i="17"/>
  <c r="L60" i="17" l="1"/>
  <c r="N54" i="17"/>
  <c r="M54" i="17"/>
  <c r="L54" i="17"/>
  <c r="N43" i="17"/>
  <c r="M43" i="17"/>
  <c r="L43" i="17"/>
  <c r="J84" i="17"/>
  <c r="D93" i="17" s="1"/>
  <c r="E93" i="17" s="1"/>
  <c r="J71" i="17"/>
  <c r="J72" i="17" s="1"/>
  <c r="N71" i="17" l="1"/>
  <c r="N72" i="17"/>
  <c r="L71" i="17"/>
  <c r="L72" i="17"/>
  <c r="M72" i="17"/>
  <c r="M71" i="17"/>
  <c r="H63" i="12"/>
  <c r="E63" i="12"/>
  <c r="G63" i="12" l="1"/>
  <c r="B41" i="9" l="1"/>
  <c r="B56" i="9" s="1"/>
  <c r="D56" i="9" s="1"/>
  <c r="E22" i="9" l="1"/>
  <c r="B31" i="9"/>
  <c r="B57" i="9" s="1"/>
  <c r="D57" i="9" s="1"/>
  <c r="F22" i="9"/>
  <c r="C58" i="9" s="1"/>
  <c r="B58" i="9"/>
  <c r="D58" i="9" l="1"/>
  <c r="D59" i="9" s="1"/>
  <c r="B51" i="9"/>
  <c r="C59" i="9"/>
  <c r="B59" i="9"/>
  <c r="F57" i="9"/>
  <c r="F58" i="9"/>
  <c r="F56" i="9"/>
  <c r="E57" i="9"/>
  <c r="E58" i="9"/>
  <c r="E56" i="9"/>
  <c r="B69" i="16"/>
  <c r="E69" i="16" s="1"/>
  <c r="B70" i="16"/>
  <c r="D70" i="16" s="1"/>
  <c r="B71" i="16"/>
  <c r="E71" i="16" s="1"/>
  <c r="B68" i="16"/>
  <c r="B53" i="16"/>
  <c r="B54" i="16"/>
  <c r="B55" i="16"/>
  <c r="B52" i="16"/>
  <c r="B47" i="16"/>
  <c r="J47" i="16" s="1"/>
  <c r="B48" i="16"/>
  <c r="G48" i="16" s="1"/>
  <c r="B46" i="16"/>
  <c r="E46" i="16" s="1"/>
  <c r="B37" i="16"/>
  <c r="J37" i="16" s="1"/>
  <c r="B38" i="16"/>
  <c r="G38" i="16" s="1"/>
  <c r="B39" i="16"/>
  <c r="F39" i="16" s="1"/>
  <c r="B40" i="16"/>
  <c r="E40" i="16" s="1"/>
  <c r="B41" i="16"/>
  <c r="J41" i="16" s="1"/>
  <c r="B42" i="16"/>
  <c r="G42" i="16" s="1"/>
  <c r="E59" i="9" l="1"/>
  <c r="F59" i="9"/>
  <c r="G70" i="16"/>
  <c r="J70" i="16"/>
  <c r="F70" i="16"/>
  <c r="C70" i="16"/>
  <c r="E70" i="16"/>
  <c r="H70" i="16"/>
  <c r="H69" i="16"/>
  <c r="D69" i="16"/>
  <c r="D71" i="16"/>
  <c r="C69" i="16"/>
  <c r="F69" i="16"/>
  <c r="J69" i="16"/>
  <c r="G69" i="16"/>
  <c r="G68" i="16"/>
  <c r="G47" i="16"/>
  <c r="C48" i="16"/>
  <c r="F47" i="16"/>
  <c r="C47" i="16"/>
  <c r="F48" i="16"/>
  <c r="B56" i="16"/>
  <c r="J56" i="16" s="1"/>
  <c r="C41" i="16"/>
  <c r="G41" i="16"/>
  <c r="D40" i="16"/>
  <c r="J40" i="16"/>
  <c r="C38" i="16"/>
  <c r="F41" i="16"/>
  <c r="F38" i="16"/>
  <c r="C37" i="16"/>
  <c r="H40" i="16"/>
  <c r="G37" i="16"/>
  <c r="C42" i="16"/>
  <c r="F42" i="16"/>
  <c r="G40" i="16"/>
  <c r="F37" i="16"/>
  <c r="B36" i="16"/>
  <c r="E36" i="16" s="1"/>
  <c r="D46" i="16"/>
  <c r="H39" i="16"/>
  <c r="E38" i="16"/>
  <c r="E48" i="16"/>
  <c r="G46" i="16"/>
  <c r="B49" i="16"/>
  <c r="F68" i="16"/>
  <c r="C40" i="16"/>
  <c r="H42" i="16"/>
  <c r="D42" i="16"/>
  <c r="E41" i="16"/>
  <c r="F40" i="16"/>
  <c r="G39" i="16"/>
  <c r="H38" i="16"/>
  <c r="D38" i="16"/>
  <c r="E37" i="16"/>
  <c r="J42" i="16"/>
  <c r="J38" i="16"/>
  <c r="H48" i="16"/>
  <c r="D48" i="16"/>
  <c r="E47" i="16"/>
  <c r="F46" i="16"/>
  <c r="J48" i="16"/>
  <c r="C68" i="16"/>
  <c r="H71" i="16"/>
  <c r="E68" i="16"/>
  <c r="E39" i="16"/>
  <c r="H46" i="16"/>
  <c r="E42" i="16"/>
  <c r="D39" i="16"/>
  <c r="J39" i="16"/>
  <c r="J46" i="16"/>
  <c r="C39" i="16"/>
  <c r="H41" i="16"/>
  <c r="D41" i="16"/>
  <c r="H37" i="16"/>
  <c r="D37" i="16"/>
  <c r="C46" i="16"/>
  <c r="H47" i="16"/>
  <c r="D47" i="16"/>
  <c r="C71" i="16"/>
  <c r="G71" i="16"/>
  <c r="H68" i="16"/>
  <c r="D68" i="16"/>
  <c r="F71" i="16"/>
  <c r="J68" i="16"/>
  <c r="H56" i="16" l="1"/>
  <c r="C56" i="16"/>
  <c r="G56" i="16"/>
  <c r="E56" i="16"/>
  <c r="F56" i="16"/>
  <c r="D56" i="16"/>
  <c r="J36" i="16"/>
  <c r="B43" i="16"/>
  <c r="F36" i="16"/>
  <c r="D36" i="16"/>
  <c r="C36" i="16"/>
  <c r="G36" i="16"/>
  <c r="H36" i="16"/>
  <c r="C14" i="3"/>
  <c r="J14" i="3" s="1"/>
  <c r="C15" i="3"/>
  <c r="I15" i="3" s="1"/>
  <c r="C12" i="3"/>
  <c r="K12" i="3" s="1"/>
  <c r="E14" i="12"/>
  <c r="C13" i="3"/>
  <c r="K13" i="3" s="1"/>
  <c r="G14" i="12"/>
  <c r="F14" i="12"/>
  <c r="I13" i="3" l="1"/>
  <c r="J13" i="3"/>
  <c r="K14" i="3"/>
  <c r="I14" i="3"/>
  <c r="H14" i="3"/>
  <c r="H12" i="3"/>
  <c r="H15" i="3"/>
  <c r="J15" i="3"/>
  <c r="B32" i="16"/>
  <c r="K15" i="3"/>
  <c r="J49" i="16"/>
  <c r="C49" i="16"/>
  <c r="D49" i="16"/>
  <c r="H49" i="16"/>
  <c r="E49" i="16"/>
  <c r="F49" i="16"/>
  <c r="G49" i="16"/>
  <c r="I12" i="3"/>
  <c r="H13" i="3"/>
  <c r="J12" i="3"/>
  <c r="H32" i="16" l="1"/>
  <c r="C32" i="16"/>
  <c r="G32" i="16"/>
  <c r="E32" i="16"/>
  <c r="F32" i="16"/>
  <c r="D32" i="16"/>
  <c r="B59" i="16"/>
  <c r="J59" i="16" s="1"/>
  <c r="G43" i="16"/>
  <c r="J43" i="16"/>
  <c r="D43" i="16"/>
  <c r="H43" i="16"/>
  <c r="E43" i="16"/>
  <c r="C43" i="16"/>
  <c r="F43" i="16"/>
  <c r="D59" i="16" l="1"/>
  <c r="G59" i="16"/>
  <c r="C59" i="16"/>
  <c r="E59" i="16"/>
  <c r="F59" i="16"/>
  <c r="B60" i="16"/>
  <c r="J60" i="16" s="1"/>
  <c r="H59" i="16"/>
  <c r="F60" i="16" l="1"/>
  <c r="D60" i="16"/>
  <c r="C60" i="16"/>
  <c r="H60" i="16"/>
  <c r="E60" i="16"/>
  <c r="G60" i="16"/>
</calcChain>
</file>

<file path=xl/sharedStrings.xml><?xml version="1.0" encoding="utf-8"?>
<sst xmlns="http://schemas.openxmlformats.org/spreadsheetml/2006/main" count="859" uniqueCount="431">
  <si>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</si>
  <si>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</si>
  <si>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</si>
  <si>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</si>
  <si>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</si>
  <si>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</si>
  <si>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</si>
  <si>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</si>
  <si>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</si>
  <si>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</si>
  <si>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</si>
  <si>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</si>
  <si>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</si>
  <si>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</si>
  <si>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</si>
  <si>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</si>
  <si>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</si>
  <si>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</si>
  <si>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</si>
  <si>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</si>
  <si>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</si>
  <si>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</si>
  <si>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</si>
  <si>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</si>
  <si>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</si>
  <si>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</si>
  <si>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</si>
  <si>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</si>
  <si>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</si>
  <si>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</si>
  <si>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</si>
  <si>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</si>
  <si>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</si>
  <si>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</si>
  <si>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</si>
  <si>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</si>
  <si>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</si>
  <si>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</si>
  <si>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</si>
  <si>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</si>
  <si>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</si>
  <si>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</si>
  <si>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</si>
  <si>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</si>
  <si>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</si>
  <si>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</si>
  <si>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</si>
  <si>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</si>
  <si>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</si>
  <si>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</si>
  <si>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</si>
  <si>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</si>
  <si>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</si>
  <si>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</si>
  <si>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</si>
  <si>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</si>
  <si>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</si>
  <si>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</si>
  <si>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</si>
  <si>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</si>
  <si>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</si>
  <si>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</si>
  <si>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</si>
  <si>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</si>
  <si>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</si>
  <si>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</si>
  <si>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</si>
  <si>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</si>
  <si>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</si>
  <si>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</si>
  <si>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</si>
  <si>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</si>
  <si>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</si>
  <si>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</si>
  <si>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</si>
  <si>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</si>
  <si>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</si>
  <si>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</si>
  <si>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</si>
  <si>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</si>
  <si>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</si>
  <si>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</si>
  <si>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</si>
  <si>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</si>
  <si>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</si>
  <si>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</si>
  <si>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</si>
  <si>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</si>
  <si>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</si>
  <si>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</si>
  <si>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</si>
  <si>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</si>
  <si>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</si>
  <si>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</si>
  <si>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</si>
  <si>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</si>
  <si>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</si>
  <si>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</si>
  <si>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</si>
  <si>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</si>
  <si>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</si>
  <si>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</si>
  <si>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</si>
  <si>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</si>
  <si>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</si>
  <si>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</si>
  <si>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</si>
  <si>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</si>
  <si>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</si>
  <si>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</si>
  <si>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</si>
  <si>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</si>
  <si>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</si>
  <si>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</si>
  <si>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</si>
  <si>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</si>
  <si>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</si>
  <si>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</si>
  <si>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</si>
  <si>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CENTRAL TEXAS COLLEGE</t>
  </si>
  <si>
    <t>CLARENDON COLLEGE</t>
  </si>
  <si>
    <t>DCCCD CEDAR VALLEY COLLEGE</t>
  </si>
  <si>
    <t>DCCCD NORTH LAKE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</si>
  <si>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</si>
  <si>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</si>
  <si>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</si>
  <si>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</si>
  <si>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</si>
  <si>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</si>
  <si>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</si>
  <si>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</si>
  <si>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</si>
  <si>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NORTHEAST CAMPUS</t>
  </si>
  <si>
    <t>TARRANT CO TRINITY RIVR CAMPUS</t>
  </si>
  <si>
    <t>TEXAS STATE T. C. WACO</t>
  </si>
  <si>
    <t>TRINITY VALLEY COMM COLLEGE</t>
  </si>
  <si>
    <t>TYLER JUNIOR COLLEGE</t>
  </si>
  <si>
    <t>VERNON COLLEGE</t>
  </si>
  <si>
    <t>WESTERN TEXAS COLLEGE</t>
  </si>
  <si>
    <t>Source: TEA, THECB</t>
  </si>
  <si>
    <t>GRAYSON COLLEGE</t>
  </si>
  <si>
    <t>Enrollment</t>
  </si>
  <si>
    <t>Gulf 
Coast</t>
  </si>
  <si>
    <t>Region 6</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</si>
  <si>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</si>
  <si>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</si>
  <si>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</si>
  <si>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</si>
  <si>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</si>
  <si>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</si>
  <si>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</si>
  <si>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</si>
  <si>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</si>
  <si>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</si>
  <si>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</si>
  <si>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</si>
  <si>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</si>
  <si>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</si>
  <si>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</si>
  <si>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</si>
  <si>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</si>
  <si>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</si>
  <si>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</si>
  <si>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</si>
  <si>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</si>
  <si>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</si>
  <si>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</si>
  <si>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</si>
  <si>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</si>
  <si>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</si>
  <si>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</si>
  <si>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</si>
  <si>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</si>
  <si>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</si>
  <si>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</si>
  <si>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</si>
  <si>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</si>
  <si>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</si>
  <si>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</si>
  <si>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</si>
  <si>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</si>
  <si>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</si>
  <si>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</si>
  <si>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</si>
  <si>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</si>
  <si>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</si>
  <si>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</si>
  <si>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</si>
  <si>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</si>
  <si>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</si>
  <si>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</si>
  <si>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</si>
  <si>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</si>
  <si>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</si>
  <si>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</si>
  <si>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</si>
  <si>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</si>
  <si>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</si>
  <si>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</si>
  <si>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</si>
  <si>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</si>
  <si>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</si>
  <si>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</si>
  <si>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</si>
  <si>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</si>
  <si>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</si>
  <si>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</si>
  <si>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</si>
  <si>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</si>
  <si>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</si>
  <si>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</si>
  <si>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</si>
  <si>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</si>
  <si>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</si>
  <si>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</si>
  <si>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</si>
  <si>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</si>
  <si>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</si>
  <si>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</si>
  <si>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</si>
  <si>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</si>
  <si>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</si>
  <si>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</si>
  <si>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</si>
  <si>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</si>
  <si>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</si>
  <si>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</si>
  <si>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</si>
  <si>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</si>
  <si>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</si>
  <si>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</si>
  <si>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</si>
  <si>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</si>
  <si>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</si>
  <si>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</si>
  <si>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</si>
  <si>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</si>
  <si>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</si>
  <si>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</si>
  <si>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</si>
  <si>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</si>
  <si>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</si>
  <si>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</si>
  <si>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</si>
  <si>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</si>
  <si>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</si>
  <si>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</si>
  <si>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</si>
  <si>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</si>
  <si>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</si>
  <si>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</si>
  <si>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</si>
  <si>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</si>
  <si>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</si>
  <si>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</si>
  <si>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</si>
  <si>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</si>
  <si>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t>
  </si>
  <si>
    <t>Region - Total Completions</t>
  </si>
  <si>
    <t xml:space="preserve">Statewide </t>
  </si>
  <si>
    <t>TARRANT CO SOUTHEAST CAMPUS</t>
  </si>
  <si>
    <t>Central</t>
  </si>
  <si>
    <t>West</t>
  </si>
  <si>
    <t>Students from Region's High Schools</t>
  </si>
  <si>
    <t>HS Grads in HE*</t>
  </si>
  <si>
    <t>HS Grads**</t>
  </si>
  <si>
    <t>% Public     2- yr</t>
  </si>
  <si>
    <t>UNIVERSITY OF ST THOMAS</t>
  </si>
  <si>
    <t>UT MEDICAL BRANCH GALVESTON</t>
  </si>
  <si>
    <t>LAMAR INSTITUTE OF TECHNOLOGY</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</si>
  <si>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</si>
  <si>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</si>
  <si>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</si>
  <si>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</si>
  <si>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</si>
  <si>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</si>
  <si>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</si>
  <si>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</si>
  <si>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</si>
  <si>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</si>
  <si>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</si>
  <si>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</si>
  <si>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</si>
  <si>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</si>
  <si>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</si>
  <si>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</si>
  <si>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</si>
  <si>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</si>
  <si>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</si>
  <si>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</si>
  <si>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VICTORIA COLLEGE</t>
  </si>
  <si>
    <t>LAMAR STATE COLL-ORANGE</t>
  </si>
  <si>
    <t>* Public high school students who graduate in the school year prior to entering public or independent higher education in the fall semester</t>
  </si>
  <si>
    <t>**** Associates degree could be earned at any institution.</t>
  </si>
  <si>
    <t xml:space="preserve">Earned Both Bachelor's or Higher &amp; Associate****  </t>
  </si>
  <si>
    <t>Who Earned a Degree or Certificate Within Six Years of HS Graduation **</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</si>
  <si>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</si>
  <si>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</si>
  <si>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</si>
  <si>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</si>
  <si>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</si>
  <si>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</si>
  <si>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</si>
  <si>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</si>
  <si>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</si>
  <si>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</si>
  <si>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</si>
  <si>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</si>
  <si>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</si>
  <si>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</si>
  <si>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BRAZOSPORT COLLEGE</t>
  </si>
  <si>
    <t>LONE STAR COLLEGE - TOMBALL</t>
  </si>
  <si>
    <t>LONE STAR COLLEGE - UNIV PARK</t>
  </si>
  <si>
    <t>TEXAS STATE T. C. FORT BEND</t>
  </si>
  <si>
    <t>UT M.D. ANDERSON CANCER CENTER</t>
  </si>
  <si>
    <t>BAYLOR COLLEGE OF MEDICINE</t>
  </si>
  <si>
    <t>Gulf Coast Totals</t>
  </si>
  <si>
    <t>ANGELO STATE UNIVERSITY</t>
  </si>
  <si>
    <t>LUBBOCK CHRISTIAN UNIVERSITY</t>
  </si>
  <si>
    <t>OUR LADY OF THE LAKE UNIV/SA</t>
  </si>
  <si>
    <t>PAUL QUINN COLLEGE</t>
  </si>
  <si>
    <t>SOUTH TEXAS COL OF LAW HOUSTON</t>
  </si>
  <si>
    <t>SOUTHWESTERN ADVENTIST UNIV</t>
  </si>
  <si>
    <t>TEXAS A&amp;M INTERNATIONAL UNIV</t>
  </si>
  <si>
    <t>TEXAS A&amp;M UNIV-CENTRAL TEXAS</t>
  </si>
  <si>
    <t>TEXAS A&amp;M UNIV-SAN ANTONIO</t>
  </si>
  <si>
    <t>TEXAS A&amp;M UNIVERSITY-TEXARKANA</t>
  </si>
  <si>
    <t>TEXAS CHIROPRACTIC COLLEGE</t>
  </si>
  <si>
    <t>U. OF TEXAS AT BROWNSVILLE</t>
  </si>
  <si>
    <t>U. OF TEXAS-RIO GRANDE VALLEY</t>
  </si>
  <si>
    <t>UNT HEALTH SCIENCE CENTER</t>
  </si>
  <si>
    <t>UT HEALTH SCIENCE CTR/SA</t>
  </si>
  <si>
    <t>ALAMO CCD PALO ALTO COLLEGE</t>
  </si>
  <si>
    <t>AMARILLO COLLEGE</t>
  </si>
  <si>
    <t>CISCO COLLEGE</t>
  </si>
  <si>
    <t>COLLIN CO COMM COLL DISTRICT</t>
  </si>
  <si>
    <t>DCCCD BROOKHAVEN COLLEGE</t>
  </si>
  <si>
    <t>DCCCD EASTFIELD COLLEGE</t>
  </si>
  <si>
    <t>DCCCD EL CENTRO COLLEGE</t>
  </si>
  <si>
    <t>DCCCD RICHLAND COLLEGE</t>
  </si>
  <si>
    <t>EL PASO COMMUNITY COLLEGE DIST</t>
  </si>
  <si>
    <t>FRANK PHILLIPS COLLEGE</t>
  </si>
  <si>
    <t>HOWARD COLLEGE</t>
  </si>
  <si>
    <t>ODESSA COLLEGE</t>
  </si>
  <si>
    <t>SOUTH TEXAS COLLEGE</t>
  </si>
  <si>
    <t>SOUTHWEST COLLEGIATE INSTITUTE</t>
  </si>
  <si>
    <t>TARRANT CO NORTHWEST CAMPUS</t>
  </si>
  <si>
    <t>TARRANT CO SOUTH CAMPUS</t>
  </si>
  <si>
    <t>TEXAS SOUTHMOST COLLEGE</t>
  </si>
  <si>
    <t>WEATHERFORD COLLEGE</t>
  </si>
  <si>
    <t>Gulf Coast To:</t>
  </si>
  <si>
    <t>Nurse Practitioners</t>
  </si>
  <si>
    <t>Diagnostic Medical Sonographers</t>
  </si>
  <si>
    <t>Enrollment in Gulf Coast Institutions and at Institutions Out of Region</t>
  </si>
  <si>
    <t xml:space="preserve"> </t>
  </si>
  <si>
    <t xml:space="preserve">Regional Context Data Workbook - Gulf Coast Region </t>
  </si>
  <si>
    <t>Content</t>
  </si>
  <si>
    <t>Population Projections</t>
  </si>
  <si>
    <t>Enrollment - Region of Residence</t>
  </si>
  <si>
    <t>Occupation Growth</t>
  </si>
  <si>
    <t>Enrollment In and Out</t>
  </si>
  <si>
    <t>Enrollment at Institution in Region</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</si>
  <si>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</si>
  <si>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</si>
  <si>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</si>
  <si>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the next page</t>
  </si>
  <si>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</si>
  <si>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</si>
  <si>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Projected educational attainment (% cert or higher postsecondary degree)</t>
  </si>
  <si>
    <t>BLINN COLLEGE DISTRICT</t>
  </si>
  <si>
    <t>LAREDO COLLEGE</t>
  </si>
  <si>
    <t>2017 Regional Residents' Enrollments in Higher Education</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</si>
  <si>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</si>
  <si>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</si>
  <si>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</si>
  <si>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</si>
  <si>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</si>
  <si>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</si>
  <si>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</si>
  <si>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</si>
  <si>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</si>
  <si>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</si>
  <si>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</si>
  <si>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</si>
  <si>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</si>
  <si>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Completion Targets Submitted to the THECB August 2018</t>
  </si>
  <si>
    <t>LONE STAR COLLEGE SYSTEM</t>
  </si>
  <si>
    <t xml:space="preserve">SAN JACINTO COLLEGE </t>
  </si>
  <si>
    <t>SOUTH TEXAS COLLEGE OF LAW</t>
  </si>
  <si>
    <t>https://www.census.gov/acs/www/data/data-tables-and-tools/data-profiles/2017/</t>
  </si>
  <si>
    <t>General and Operations Managers</t>
  </si>
  <si>
    <t>Elementary School Teachers, Except Special Ed.</t>
  </si>
  <si>
    <t>Accountants and Auditors</t>
  </si>
  <si>
    <t>Secondary School Teachers, Except Special and Career/Technical Education</t>
  </si>
  <si>
    <t>Physician Assistants</t>
  </si>
  <si>
    <t>Physical Therapist Assistants</t>
  </si>
  <si>
    <t>Occupational Therapy Assistants</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</si>
  <si>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</si>
  <si>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</si>
  <si>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Gulf Coast</t>
  </si>
  <si>
    <t>*Occupations with 500 or more jobs in 2016.</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</si>
  <si>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</si>
  <si>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</si>
  <si>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</si>
  <si>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</si>
  <si>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</si>
  <si>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</si>
  <si>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</si>
  <si>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 xml:space="preserve">8th Grade Cohort </t>
  </si>
  <si>
    <t>High School Graduate in FY11-13</t>
  </si>
  <si>
    <t>Enrolled in HE</t>
  </si>
  <si>
    <t>HE Degree or Certificate in Texas</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</si>
  <si>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</si>
  <si>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</si>
  <si>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</si>
  <si>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TX TECH HSC-EL PASO</t>
  </si>
  <si>
    <t>U. OF TEXAS PERMIAN BASIN</t>
  </si>
  <si>
    <t>TEXAS STATE T. C. MARSHALL</t>
  </si>
  <si>
    <t>2010, 2011, &amp; 2012 High School Graduates by Region</t>
  </si>
  <si>
    <t>FY 2010, 2011, &amp; 2012 Public HS Graduates who Earned a Degree or Certificate within Six Years of HS Graduation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</si>
  <si>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</si>
  <si>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</si>
  <si>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</si>
  <si>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</si>
  <si>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</si>
  <si>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</si>
  <si>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</si>
  <si>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</si>
  <si>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</si>
  <si>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r>
      <t xml:space="preserve">This workbook provides data relevant to the goals and targets of </t>
    </r>
    <r>
      <rPr>
        <i/>
        <sz val="10"/>
        <color theme="1"/>
        <rFont val="Tahoma"/>
        <family val="2"/>
      </rPr>
      <t xml:space="preserve">60x30TX </t>
    </r>
    <r>
      <rPr>
        <sz val="10"/>
        <color theme="1"/>
        <rFont val="Tahoma"/>
        <family val="2"/>
      </rPr>
      <t>for your region, as well as data on population, educational attainment, enrollment in higher education, higher education outcomes and labor market information.</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</si>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</sst>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65"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1A3B8E"/>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thin">
        <color theme="0"/>
      </left>
      <right style="thin">
        <color indexed="64"/>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rgb="FF005F8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ck">
        <color rgb="FF005F84"/>
      </right>
      <top style="medium">
        <color indexed="64"/>
      </top>
      <bottom style="thin">
        <color indexed="64"/>
      </bottom>
      <diagonal/>
    </border>
    <border>
      <left style="thin">
        <color indexed="64"/>
      </left>
      <right style="thick">
        <color rgb="FF005F84"/>
      </right>
      <top style="thin">
        <color indexed="64"/>
      </top>
      <bottom/>
      <diagonal/>
    </border>
    <border>
      <left style="thin">
        <color indexed="64"/>
      </left>
      <right style="thick">
        <color rgb="FF005F84"/>
      </right>
      <top style="thin">
        <color indexed="64"/>
      </top>
      <bottom style="medium">
        <color indexed="64"/>
      </bottom>
      <diagonal/>
    </border>
    <border>
      <left style="dotted">
        <color auto="1"/>
      </left>
      <right style="dotted">
        <color auto="1"/>
      </right>
      <top style="dotted">
        <color auto="1"/>
      </top>
      <bottom style="thick">
        <color auto="1"/>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68">
    <xf numFmtId="0" fontId="0" fillId="0" borderId="0" xfId="0"/>
    <xf numFmtId="0" fontId="49" fillId="0" borderId="0" xfId="0" applyFont="1"/>
    <xf numFmtId="0" fontId="50"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9" xfId="67" applyNumberFormat="1" applyFont="1" applyBorder="1" applyAlignment="1">
      <alignment horizontal="right" vertical="top" wrapText="1"/>
    </xf>
    <xf numFmtId="165" fontId="52" fillId="0" borderId="59" xfId="67" applyNumberFormat="1" applyFont="1" applyBorder="1" applyAlignment="1">
      <alignment horizontal="right" vertical="center" wrapText="1"/>
    </xf>
    <xf numFmtId="164" fontId="52" fillId="0" borderId="58" xfId="132"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9" xfId="67" applyNumberFormat="1" applyFont="1" applyFill="1" applyBorder="1" applyAlignment="1">
      <alignment horizontal="right" vertical="center" wrapText="1"/>
    </xf>
    <xf numFmtId="164" fontId="52" fillId="35" borderId="58" xfId="132"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62"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center" wrapText="1"/>
    </xf>
    <xf numFmtId="164" fontId="52" fillId="35" borderId="73"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164" fontId="52" fillId="0" borderId="1" xfId="132" applyNumberFormat="1" applyFont="1" applyBorder="1" applyAlignment="1">
      <alignment horizontal="center"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7" xfId="0" applyFont="1" applyBorder="1" applyAlignment="1">
      <alignment horizontal="center" vertical="center" wrapText="1"/>
    </xf>
    <xf numFmtId="0" fontId="51" fillId="0" borderId="78"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79" xfId="0" applyFont="1" applyFill="1" applyBorder="1" applyAlignment="1">
      <alignment horizontal="center" vertical="center" wrapText="1"/>
    </xf>
    <xf numFmtId="0" fontId="51" fillId="35" borderId="80"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83"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1" fillId="37" borderId="74"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1"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1" xfId="132" applyNumberFormat="1" applyFont="1" applyFill="1" applyBorder="1" applyAlignment="1">
      <alignment wrapText="1"/>
    </xf>
    <xf numFmtId="164" fontId="52" fillId="35" borderId="54" xfId="132" applyNumberFormat="1" applyFont="1" applyFill="1" applyBorder="1" applyAlignment="1"/>
    <xf numFmtId="165" fontId="52" fillId="37" borderId="75" xfId="0" applyNumberFormat="1" applyFont="1" applyFill="1" applyBorder="1" applyAlignment="1">
      <alignment wrapText="1"/>
    </xf>
    <xf numFmtId="165" fontId="52" fillId="37" borderId="68" xfId="0" applyNumberFormat="1" applyFont="1" applyFill="1" applyBorder="1" applyAlignment="1">
      <alignment wrapText="1"/>
    </xf>
    <xf numFmtId="164" fontId="52" fillId="37" borderId="75" xfId="132" applyNumberFormat="1" applyFont="1" applyFill="1" applyBorder="1"/>
    <xf numFmtId="164" fontId="52" fillId="37" borderId="68"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164" fontId="52" fillId="0" borderId="3" xfId="132" applyNumberFormat="1" applyFont="1" applyBorder="1" applyAlignment="1">
      <alignment horizontal="center" vertical="center"/>
    </xf>
    <xf numFmtId="0" fontId="51" fillId="36" borderId="85"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4" xfId="100" applyNumberFormat="1" applyFont="1" applyBorder="1" applyAlignment="1">
      <alignment horizontal="center" wrapText="1"/>
    </xf>
    <xf numFmtId="165" fontId="52" fillId="0" borderId="51"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7" xfId="67" applyNumberFormat="1" applyFont="1" applyBorder="1" applyAlignment="1">
      <alignment horizontal="center"/>
    </xf>
    <xf numFmtId="165" fontId="51" fillId="0" borderId="83" xfId="67" applyNumberFormat="1" applyFont="1" applyBorder="1" applyAlignment="1">
      <alignment horizontal="center"/>
    </xf>
    <xf numFmtId="165" fontId="51" fillId="0" borderId="84"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81"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7" xfId="111" applyFont="1" applyFill="1" applyBorder="1" applyAlignment="1">
      <alignment horizontal="right" vertical="center"/>
    </xf>
    <xf numFmtId="0" fontId="6" fillId="0" borderId="84"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7" xfId="67" applyNumberFormat="1" applyFont="1" applyBorder="1" applyAlignment="1">
      <alignment horizontal="center"/>
    </xf>
    <xf numFmtId="1" fontId="51" fillId="36" borderId="85" xfId="67" applyNumberFormat="1" applyFont="1" applyFill="1" applyBorder="1" applyAlignment="1">
      <alignment horizontal="center"/>
    </xf>
    <xf numFmtId="164" fontId="52" fillId="0" borderId="11" xfId="132" applyNumberFormat="1" applyFont="1" applyFill="1" applyBorder="1" applyAlignment="1">
      <alignment horizontal="center"/>
    </xf>
    <xf numFmtId="0" fontId="4" fillId="0" borderId="90" xfId="0" applyFont="1" applyFill="1" applyBorder="1" applyAlignment="1">
      <alignment horizontal="left"/>
    </xf>
    <xf numFmtId="0" fontId="7" fillId="0" borderId="53" xfId="0" applyFont="1" applyFill="1" applyBorder="1" applyAlignment="1">
      <alignment horizontal="center"/>
    </xf>
    <xf numFmtId="164" fontId="52" fillId="0" borderId="86"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91"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1" xfId="67" applyNumberFormat="1" applyFont="1" applyFill="1" applyBorder="1" applyAlignment="1">
      <alignment horizontal="right" vertical="center" wrapText="1"/>
    </xf>
    <xf numFmtId="164" fontId="52" fillId="0" borderId="72" xfId="132" applyNumberFormat="1" applyFont="1" applyFill="1" applyBorder="1" applyAlignment="1">
      <alignment horizontal="right" vertical="top" wrapText="1"/>
    </xf>
    <xf numFmtId="165" fontId="52" fillId="0" borderId="71" xfId="67" applyNumberFormat="1" applyFont="1" applyFill="1" applyBorder="1" applyAlignment="1">
      <alignment horizontal="right" vertical="top" wrapText="1"/>
    </xf>
    <xf numFmtId="164" fontId="52" fillId="0" borderId="93" xfId="132" applyNumberFormat="1" applyFont="1" applyFill="1" applyBorder="1" applyAlignment="1">
      <alignment horizontal="right" vertical="top" wrapText="1"/>
    </xf>
    <xf numFmtId="165" fontId="52" fillId="0" borderId="65" xfId="67" applyNumberFormat="1" applyFont="1" applyFill="1" applyBorder="1" applyAlignment="1">
      <alignment horizontal="right" vertical="top" wrapText="1"/>
    </xf>
    <xf numFmtId="0" fontId="7" fillId="0" borderId="8" xfId="0" applyFont="1" applyBorder="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164" fontId="7" fillId="0" borderId="1" xfId="132" applyNumberFormat="1" applyFont="1" applyBorder="1"/>
    <xf numFmtId="165" fontId="52" fillId="35" borderId="94" xfId="67" applyNumberFormat="1" applyFont="1" applyFill="1" applyBorder="1" applyAlignment="1">
      <alignment horizontal="right" vertical="top" wrapText="1"/>
    </xf>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167" fontId="52" fillId="0" borderId="0" xfId="0" applyNumberFormat="1" applyFont="1"/>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0" fontId="51" fillId="0" borderId="1" xfId="0" applyFont="1" applyBorder="1" applyAlignment="1">
      <alignment horizontal="center" wrapText="1"/>
    </xf>
    <xf numFmtId="3" fontId="52" fillId="0" borderId="1" xfId="0" applyNumberFormat="1" applyFont="1" applyFill="1" applyBorder="1" applyAlignment="1">
      <alignment horizontal="right"/>
    </xf>
    <xf numFmtId="0" fontId="52" fillId="0" borderId="13" xfId="0" applyFont="1" applyFill="1" applyBorder="1"/>
    <xf numFmtId="3" fontId="52" fillId="0" borderId="11" xfId="67" applyNumberFormat="1" applyFont="1" applyBorder="1"/>
    <xf numFmtId="9" fontId="52" fillId="0" borderId="0" xfId="132" applyFont="1"/>
    <xf numFmtId="9" fontId="52" fillId="0" borderId="0" xfId="0" applyNumberFormat="1" applyFont="1"/>
    <xf numFmtId="0" fontId="51" fillId="0" borderId="11" xfId="0" applyFont="1" applyBorder="1" applyAlignment="1"/>
    <xf numFmtId="0" fontId="51" fillId="0" borderId="10" xfId="0" applyFont="1" applyBorder="1" applyAlignment="1"/>
    <xf numFmtId="0" fontId="60" fillId="0" borderId="0" xfId="0" applyFont="1"/>
    <xf numFmtId="0" fontId="52" fillId="0" borderId="1" xfId="0" applyFont="1" applyFill="1" applyBorder="1" applyAlignment="1">
      <alignment horizontal="right"/>
    </xf>
    <xf numFmtId="0" fontId="52" fillId="0" borderId="5" xfId="0" applyFont="1" applyFill="1" applyBorder="1" applyAlignment="1">
      <alignment horizontal="right"/>
    </xf>
    <xf numFmtId="9" fontId="52" fillId="0" borderId="0" xfId="132" applyFont="1" applyBorder="1"/>
    <xf numFmtId="3" fontId="52" fillId="36" borderId="96" xfId="0" applyNumberFormat="1" applyFont="1" applyFill="1" applyBorder="1" applyAlignment="1">
      <alignment horizontal="left"/>
    </xf>
    <xf numFmtId="3" fontId="52" fillId="36" borderId="96" xfId="0" applyNumberFormat="1" applyFont="1" applyFill="1" applyBorder="1"/>
    <xf numFmtId="3" fontId="52" fillId="36" borderId="97" xfId="0" applyNumberFormat="1" applyFont="1" applyFill="1" applyBorder="1"/>
    <xf numFmtId="3" fontId="52" fillId="36" borderId="99" xfId="0" applyNumberFormat="1" applyFont="1" applyFill="1" applyBorder="1"/>
    <xf numFmtId="164" fontId="52" fillId="36" borderId="99" xfId="0" applyNumberFormat="1" applyFont="1" applyFill="1" applyBorder="1"/>
    <xf numFmtId="0" fontId="52" fillId="36" borderId="104" xfId="0" applyFont="1" applyFill="1" applyBorder="1"/>
    <xf numFmtId="164" fontId="52" fillId="36" borderId="105" xfId="0" applyNumberFormat="1" applyFont="1" applyFill="1" applyBorder="1"/>
    <xf numFmtId="164" fontId="52" fillId="36" borderId="106" xfId="0" applyNumberFormat="1" applyFont="1" applyFill="1" applyBorder="1"/>
    <xf numFmtId="0" fontId="58" fillId="34" borderId="8" xfId="0" applyFont="1" applyFill="1" applyBorder="1" applyAlignment="1">
      <alignment vertical="top"/>
    </xf>
    <xf numFmtId="0" fontId="58" fillId="34" borderId="13" xfId="0" applyFont="1" applyFill="1" applyBorder="1" applyAlignment="1">
      <alignment horizontal="center" vertical="top"/>
    </xf>
    <xf numFmtId="3" fontId="52" fillId="0" borderId="5" xfId="0" applyNumberFormat="1" applyFont="1" applyBorder="1" applyAlignment="1">
      <alignment horizontal="left"/>
    </xf>
    <xf numFmtId="165" fontId="51" fillId="0" borderId="108" xfId="67" applyNumberFormat="1" applyFont="1" applyBorder="1" applyAlignment="1">
      <alignment horizontal="center"/>
    </xf>
    <xf numFmtId="0" fontId="7" fillId="0" borderId="11" xfId="0" applyFont="1" applyBorder="1" applyAlignment="1">
      <alignment horizontal="center"/>
    </xf>
    <xf numFmtId="0" fontId="7" fillId="0" borderId="8" xfId="0" applyFont="1" applyBorder="1" applyAlignment="1">
      <alignment horizontal="center"/>
    </xf>
    <xf numFmtId="3" fontId="52" fillId="0" borderId="13" xfId="67" applyNumberFormat="1" applyFont="1" applyBorder="1"/>
    <xf numFmtId="164" fontId="52" fillId="0" borderId="14" xfId="132" applyNumberFormat="1" applyFont="1" applyFill="1" applyBorder="1"/>
    <xf numFmtId="0" fontId="7" fillId="0" borderId="0" xfId="112" applyFont="1" applyAlignment="1">
      <alignment horizontal="left"/>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3" fontId="52" fillId="0" borderId="10" xfId="67" applyNumberFormat="1" applyFont="1" applyBorder="1"/>
    <xf numFmtId="3" fontId="52" fillId="0" borderId="5" xfId="67" applyNumberFormat="1" applyFont="1" applyBorder="1"/>
    <xf numFmtId="3" fontId="52" fillId="0" borderId="10" xfId="0" applyNumberFormat="1" applyFont="1" applyBorder="1"/>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52" fillId="0" borderId="11" xfId="0" applyFont="1" applyBorder="1" applyAlignment="1">
      <alignment horizontal="center"/>
    </xf>
    <xf numFmtId="0" fontId="52" fillId="0" borderId="10" xfId="0" applyFont="1" applyBorder="1" applyAlignment="1">
      <alignment horizont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3" fontId="52" fillId="0" borderId="1" xfId="67" applyNumberFormat="1" applyFont="1" applyBorder="1" applyAlignment="1">
      <alignment horizontal="right" vertical="center"/>
    </xf>
    <xf numFmtId="3" fontId="52" fillId="0" borderId="1" xfId="67" applyNumberFormat="1" applyFont="1" applyFill="1" applyBorder="1" applyAlignment="1">
      <alignment horizontal="right"/>
    </xf>
    <xf numFmtId="3" fontId="4" fillId="0" borderId="4" xfId="0" applyNumberFormat="1" applyFont="1" applyBorder="1"/>
    <xf numFmtId="0" fontId="7" fillId="0" borderId="9"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9" fontId="4" fillId="0" borderId="10" xfId="132" applyFont="1" applyBorder="1" applyAlignment="1">
      <alignment horizontal="right"/>
    </xf>
    <xf numFmtId="9" fontId="4" fillId="35" borderId="109" xfId="132" applyFont="1" applyFill="1" applyBorder="1" applyAlignment="1">
      <alignment horizontal="right"/>
    </xf>
    <xf numFmtId="3" fontId="52" fillId="35" borderId="1" xfId="0" applyNumberFormat="1" applyFont="1" applyFill="1" applyBorder="1"/>
    <xf numFmtId="3" fontId="52" fillId="35" borderId="81" xfId="0" applyNumberFormat="1" applyFont="1" applyFill="1" applyBorder="1"/>
    <xf numFmtId="3" fontId="52" fillId="0" borderId="52" xfId="0" applyNumberFormat="1" applyFont="1" applyBorder="1"/>
    <xf numFmtId="3" fontId="52" fillId="35" borderId="54" xfId="0" applyNumberFormat="1" applyFont="1" applyFill="1" applyBorder="1"/>
    <xf numFmtId="165" fontId="4" fillId="0" borderId="0" xfId="67" applyNumberFormat="1" applyFont="1" applyBorder="1" applyAlignment="1">
      <alignment horizontal="right"/>
    </xf>
    <xf numFmtId="165" fontId="4" fillId="35" borderId="90" xfId="67" applyNumberFormat="1" applyFont="1" applyFill="1" applyBorder="1" applyAlignment="1">
      <alignment horizontal="right" wrapText="1"/>
    </xf>
    <xf numFmtId="165" fontId="4" fillId="35" borderId="63" xfId="67" applyNumberFormat="1" applyFont="1" applyFill="1" applyBorder="1" applyAlignment="1">
      <alignment horizontal="right" wrapText="1"/>
    </xf>
    <xf numFmtId="165" fontId="4" fillId="35" borderId="90" xfId="67" applyNumberFormat="1" applyFont="1" applyFill="1" applyBorder="1" applyAlignment="1">
      <alignment horizontal="right"/>
    </xf>
    <xf numFmtId="165" fontId="4" fillId="35" borderId="63" xfId="67" applyNumberFormat="1" applyFont="1" applyFill="1" applyBorder="1" applyAlignment="1">
      <alignment horizontal="right"/>
    </xf>
    <xf numFmtId="3" fontId="4" fillId="35" borderId="90" xfId="0" applyNumberFormat="1" applyFont="1" applyFill="1" applyBorder="1" applyAlignment="1">
      <alignment horizontal="right"/>
    </xf>
    <xf numFmtId="3" fontId="4" fillId="35" borderId="63" xfId="0" applyNumberFormat="1" applyFont="1" applyFill="1" applyBorder="1" applyAlignment="1">
      <alignment horizontal="right"/>
    </xf>
    <xf numFmtId="165" fontId="4" fillId="0" borderId="0" xfId="67" applyNumberFormat="1" applyFont="1" applyFill="1" applyBorder="1" applyAlignment="1">
      <alignment horizontal="right"/>
    </xf>
    <xf numFmtId="3" fontId="52" fillId="0" borderId="1" xfId="67" applyNumberFormat="1" applyFont="1" applyFill="1" applyBorder="1" applyAlignment="1">
      <alignment horizontal="right" vertic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58" fillId="38" borderId="107" xfId="0" applyFont="1" applyFill="1" applyBorder="1" applyAlignment="1">
      <alignment horizontal="center" vertical="center"/>
    </xf>
    <xf numFmtId="0" fontId="58" fillId="38" borderId="44" xfId="0" applyFont="1" applyFill="1" applyBorder="1" applyAlignment="1">
      <alignment horizontal="center" vertical="center" wrapText="1"/>
    </xf>
    <xf numFmtId="9" fontId="52" fillId="0" borderId="0" xfId="132" applyFont="1" applyFill="1" applyBorder="1"/>
    <xf numFmtId="0" fontId="55" fillId="38" borderId="4" xfId="0" applyFont="1" applyFill="1" applyBorder="1" applyAlignment="1">
      <alignment vertical="center"/>
    </xf>
    <xf numFmtId="0" fontId="10" fillId="38" borderId="92" xfId="0" applyFont="1" applyFill="1" applyBorder="1" applyAlignment="1">
      <alignment vertical="center"/>
    </xf>
    <xf numFmtId="0" fontId="55" fillId="38" borderId="10" xfId="92" applyFont="1" applyFill="1" applyBorder="1" applyAlignment="1">
      <alignment horizontal="center" vertical="center"/>
    </xf>
    <xf numFmtId="0" fontId="58" fillId="38" borderId="11" xfId="92" applyFont="1" applyFill="1" applyBorder="1" applyAlignment="1">
      <alignment horizontal="left"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0" fontId="58" fillId="38" borderId="8" xfId="105" applyFont="1" applyFill="1" applyBorder="1" applyAlignment="1">
      <alignment horizontal="lef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15" xfId="0" applyNumberFormat="1" applyFont="1" applyBorder="1"/>
    <xf numFmtId="0" fontId="7" fillId="0" borderId="125" xfId="0" applyFont="1" applyFill="1" applyBorder="1" applyAlignment="1">
      <alignment horizontal="center"/>
    </xf>
    <xf numFmtId="165" fontId="52" fillId="0" borderId="7" xfId="67" applyNumberFormat="1" applyFont="1" applyFill="1" applyBorder="1" applyAlignment="1">
      <alignment horizontal="center"/>
    </xf>
    <xf numFmtId="0" fontId="7" fillId="0" borderId="77" xfId="0" applyFont="1" applyFill="1" applyBorder="1" applyAlignment="1">
      <alignment horizontal="center"/>
    </xf>
    <xf numFmtId="0" fontId="7" fillId="0" borderId="126" xfId="0" applyFont="1" applyFill="1" applyBorder="1" applyAlignment="1">
      <alignment horizontal="center"/>
    </xf>
    <xf numFmtId="0" fontId="7" fillId="0" borderId="127" xfId="0" applyFont="1" applyFill="1" applyBorder="1" applyAlignment="1">
      <alignment horizontal="center"/>
    </xf>
    <xf numFmtId="0" fontId="7" fillId="0" borderId="128" xfId="0" applyFont="1" applyFill="1" applyBorder="1" applyAlignment="1">
      <alignment horizontal="center"/>
    </xf>
    <xf numFmtId="164" fontId="52" fillId="0" borderId="39" xfId="132" applyNumberFormat="1" applyFont="1" applyFill="1" applyBorder="1" applyAlignment="1">
      <alignment horizontal="center"/>
    </xf>
    <xf numFmtId="3" fontId="52" fillId="0" borderId="129" xfId="67" applyNumberFormat="1" applyFont="1" applyFill="1" applyBorder="1" applyAlignment="1">
      <alignment horizontal="center"/>
    </xf>
    <xf numFmtId="3" fontId="52" fillId="0" borderId="129" xfId="132" applyNumberFormat="1" applyFont="1" applyFill="1" applyBorder="1" applyAlignment="1">
      <alignment horizontal="center"/>
    </xf>
    <xf numFmtId="164" fontId="52" fillId="0" borderId="130" xfId="132" applyNumberFormat="1" applyFont="1" applyFill="1" applyBorder="1" applyAlignment="1">
      <alignment horizontal="center"/>
    </xf>
    <xf numFmtId="0" fontId="52" fillId="0" borderId="11" xfId="0" applyFont="1" applyBorder="1" applyAlignment="1">
      <alignment horizontal="right"/>
    </xf>
    <xf numFmtId="3" fontId="52" fillId="0" borderId="13" xfId="0" applyNumberFormat="1" applyFont="1" applyBorder="1"/>
    <xf numFmtId="3" fontId="52" fillId="0" borderId="12" xfId="0" applyNumberFormat="1" applyFont="1" applyBorder="1"/>
    <xf numFmtId="0" fontId="52" fillId="0" borderId="57" xfId="0" applyFont="1" applyBorder="1"/>
    <xf numFmtId="0" fontId="51" fillId="0" borderId="115" xfId="0" applyFont="1" applyBorder="1" applyAlignment="1">
      <alignment wrapText="1"/>
    </xf>
    <xf numFmtId="168" fontId="51" fillId="0" borderId="1" xfId="133" applyNumberFormat="1" applyFont="1" applyBorder="1" applyAlignment="1">
      <alignment horizontal="center" wrapText="1"/>
    </xf>
    <xf numFmtId="0" fontId="51" fillId="0" borderId="115" xfId="0" applyFont="1" applyBorder="1"/>
    <xf numFmtId="168" fontId="52" fillId="0" borderId="1" xfId="133" applyNumberFormat="1" applyFont="1" applyBorder="1" applyAlignment="1">
      <alignment horizontal="center"/>
    </xf>
    <xf numFmtId="165" fontId="52" fillId="0" borderId="1" xfId="67" applyNumberFormat="1" applyFont="1" applyBorder="1" applyAlignment="1">
      <alignment horizontal="center"/>
    </xf>
    <xf numFmtId="9" fontId="52" fillId="0" borderId="114" xfId="132" applyFont="1" applyBorder="1" applyAlignment="1">
      <alignment horizontal="center"/>
    </xf>
    <xf numFmtId="0" fontId="51" fillId="0" borderId="116" xfId="0" applyFont="1" applyBorder="1"/>
    <xf numFmtId="168" fontId="52" fillId="0" borderId="110" xfId="133" applyNumberFormat="1" applyFont="1" applyBorder="1" applyAlignment="1">
      <alignment horizontal="center"/>
    </xf>
    <xf numFmtId="165" fontId="52" fillId="0" borderId="110" xfId="67" applyNumberFormat="1" applyFont="1" applyBorder="1" applyAlignment="1">
      <alignment horizontal="center"/>
    </xf>
    <xf numFmtId="9" fontId="52" fillId="0" borderId="117" xfId="132" applyFont="1" applyBorder="1" applyAlignment="1">
      <alignment horizontal="center"/>
    </xf>
    <xf numFmtId="0" fontId="0" fillId="0" borderId="0" xfId="0"/>
    <xf numFmtId="0" fontId="0" fillId="0" borderId="0" xfId="0" applyNumberFormat="1"/>
    <xf numFmtId="49" fontId="0" fillId="0" borderId="0" xfId="0" applyNumberFormat="1"/>
    <xf numFmtId="165" fontId="7" fillId="0" borderId="131" xfId="67" applyNumberFormat="1" applyFont="1" applyBorder="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2" fillId="0" borderId="0" xfId="0" applyFont="1" applyFill="1" applyBorder="1" applyAlignment="1">
      <alignment horizontal="left"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7" fillId="0" borderId="51" xfId="0" applyFont="1" applyFill="1" applyBorder="1" applyAlignment="1">
      <alignment horizontal="center"/>
    </xf>
    <xf numFmtId="0" fontId="7" fillId="0" borderId="1"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1" fillId="0" borderId="11" xfId="0" applyFont="1" applyFill="1" applyBorder="1" applyAlignment="1">
      <alignment horizontal="center"/>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49" fillId="0" borderId="0" xfId="0" applyFont="1" applyFill="1" applyBorder="1" applyAlignment="1">
      <alignment vertical="top" wrapText="1"/>
    </xf>
    <xf numFmtId="0" fontId="49" fillId="0" borderId="0" xfId="0" applyFont="1" applyFill="1" applyBorder="1" applyAlignment="1">
      <alignment horizontal="left" vertical="top" wrapText="1"/>
    </xf>
    <xf numFmtId="165" fontId="52" fillId="0" borderId="8" xfId="67" applyNumberFormat="1" applyFont="1" applyBorder="1"/>
    <xf numFmtId="165" fontId="52" fillId="0" borderId="6" xfId="67" applyNumberFormat="1" applyFont="1" applyBorder="1"/>
    <xf numFmtId="3" fontId="52" fillId="0" borderId="3" xfId="67" applyNumberFormat="1" applyFont="1" applyBorder="1"/>
    <xf numFmtId="3" fontId="52" fillId="0" borderId="4" xfId="67" applyNumberFormat="1" applyFont="1" applyBorder="1"/>
    <xf numFmtId="3" fontId="52" fillId="0" borderId="4" xfId="0" applyNumberFormat="1" applyFont="1" applyBorder="1"/>
    <xf numFmtId="37" fontId="52" fillId="0" borderId="2" xfId="67" applyNumberFormat="1" applyFont="1" applyBorder="1"/>
    <xf numFmtId="0" fontId="52" fillId="0" borderId="13" xfId="0" applyFont="1" applyBorder="1"/>
    <xf numFmtId="0" fontId="52" fillId="0" borderId="8" xfId="0" applyFont="1" applyBorder="1"/>
    <xf numFmtId="165" fontId="52" fillId="0" borderId="3" xfId="67" applyNumberFormat="1" applyFont="1" applyBorder="1"/>
    <xf numFmtId="165" fontId="52" fillId="0" borderId="4" xfId="67" applyNumberFormat="1" applyFont="1" applyBorder="1"/>
    <xf numFmtId="165" fontId="52" fillId="0" borderId="13" xfId="67" applyNumberFormat="1" applyFont="1" applyBorder="1"/>
    <xf numFmtId="165" fontId="52" fillId="0" borderId="14" xfId="67" applyNumberFormat="1" applyFont="1" applyBorder="1"/>
    <xf numFmtId="165" fontId="52" fillId="0" borderId="12" xfId="67" applyNumberFormat="1" applyFont="1" applyBorder="1"/>
    <xf numFmtId="3" fontId="52" fillId="0" borderId="1" xfId="0" applyNumberFormat="1" applyFont="1" applyBorder="1" applyAlignment="1">
      <alignment horizontal="right"/>
    </xf>
    <xf numFmtId="0" fontId="52" fillId="0" borderId="3" xfId="0" applyFont="1" applyBorder="1"/>
    <xf numFmtId="164" fontId="52" fillId="0" borderId="6" xfId="132" applyNumberFormat="1" applyFont="1" applyBorder="1"/>
    <xf numFmtId="164" fontId="52" fillId="0" borderId="3" xfId="132" applyNumberFormat="1" applyFont="1" applyBorder="1"/>
    <xf numFmtId="164" fontId="63" fillId="0" borderId="0" xfId="0" applyNumberFormat="1" applyFont="1" applyFill="1" applyBorder="1" applyAlignment="1">
      <alignment vertical="center"/>
    </xf>
    <xf numFmtId="0" fontId="52" fillId="0" borderId="4" xfId="0" applyFont="1" applyBorder="1"/>
    <xf numFmtId="164" fontId="52" fillId="0" borderId="2" xfId="132" applyNumberFormat="1" applyFont="1" applyBorder="1"/>
    <xf numFmtId="164" fontId="52" fillId="0" borderId="4" xfId="132" applyNumberFormat="1" applyFont="1" applyBorder="1"/>
    <xf numFmtId="0" fontId="52" fillId="0" borderId="5" xfId="0" applyFont="1" applyBorder="1"/>
    <xf numFmtId="164" fontId="52" fillId="0" borderId="14" xfId="132" applyNumberFormat="1" applyFont="1" applyBorder="1"/>
    <xf numFmtId="164" fontId="52" fillId="0" borderId="12" xfId="132" applyNumberFormat="1" applyFont="1" applyBorder="1"/>
    <xf numFmtId="164" fontId="52" fillId="0" borderId="5" xfId="132" applyNumberFormat="1" applyFont="1" applyBorder="1"/>
    <xf numFmtId="164" fontId="52" fillId="0" borderId="15" xfId="132" applyNumberFormat="1" applyFont="1" applyBorder="1"/>
    <xf numFmtId="164" fontId="52" fillId="0" borderId="10" xfId="132" applyNumberFormat="1" applyFont="1" applyBorder="1"/>
    <xf numFmtId="0" fontId="51" fillId="0" borderId="1" xfId="0" applyFont="1" applyFill="1" applyBorder="1" applyAlignment="1">
      <alignment horizontal="center" wrapText="1"/>
    </xf>
    <xf numFmtId="0" fontId="51" fillId="0" borderId="1" xfId="0" applyFont="1" applyFill="1" applyBorder="1" applyAlignment="1">
      <alignment horizontal="center"/>
    </xf>
    <xf numFmtId="165" fontId="51" fillId="0" borderId="5" xfId="67" applyNumberFormat="1" applyFont="1" applyBorder="1" applyAlignment="1">
      <alignment horizontal="center" wrapText="1"/>
    </xf>
    <xf numFmtId="165" fontId="51" fillId="0" borderId="83" xfId="67" applyNumberFormat="1" applyFont="1" applyBorder="1" applyAlignment="1">
      <alignment horizontal="center" wrapText="1"/>
    </xf>
    <xf numFmtId="0" fontId="52" fillId="0" borderId="0" xfId="0" applyNumberFormat="1" applyFont="1"/>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11" xfId="0" applyFont="1" applyBorder="1" applyAlignment="1">
      <alignment horizontal="center"/>
    </xf>
    <xf numFmtId="0" fontId="51" fillId="0" borderId="112" xfId="0" applyFont="1" applyBorder="1" applyAlignment="1">
      <alignment horizontal="center"/>
    </xf>
    <xf numFmtId="0" fontId="51" fillId="0" borderId="113"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4"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3" xfId="107" applyFont="1" applyFill="1" applyBorder="1" applyAlignment="1">
      <alignment horizontal="center" vertical="center"/>
    </xf>
    <xf numFmtId="0" fontId="6" fillId="0" borderId="89" xfId="107" applyFont="1" applyFill="1" applyBorder="1" applyAlignment="1">
      <alignment horizontal="center" vertical="center"/>
    </xf>
    <xf numFmtId="0" fontId="51" fillId="0" borderId="118" xfId="0" applyFont="1" applyBorder="1" applyAlignment="1">
      <alignment horizontal="left"/>
    </xf>
    <xf numFmtId="0" fontId="51" fillId="0" borderId="119" xfId="0" applyFont="1" applyBorder="1" applyAlignment="1">
      <alignment horizontal="left"/>
    </xf>
    <xf numFmtId="0" fontId="51" fillId="0" borderId="120" xfId="0" applyFont="1" applyBorder="1" applyAlignment="1">
      <alignment horizontal="left"/>
    </xf>
    <xf numFmtId="0" fontId="55" fillId="38" borderId="121" xfId="0" applyFont="1" applyFill="1" applyBorder="1" applyAlignment="1">
      <alignment horizontal="center" vertical="center"/>
    </xf>
    <xf numFmtId="0" fontId="55" fillId="38" borderId="55" xfId="0" applyFont="1" applyFill="1" applyBorder="1" applyAlignment="1">
      <alignment horizontal="center" vertical="center"/>
    </xf>
    <xf numFmtId="0" fontId="55" fillId="38" borderId="122"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3" xfId="0" applyFont="1" applyBorder="1" applyAlignment="1">
      <alignment horizontal="left" vertical="top" wrapText="1"/>
    </xf>
    <xf numFmtId="0" fontId="52" fillId="0" borderId="56" xfId="0" applyFont="1" applyBorder="1" applyAlignment="1">
      <alignment horizontal="left" vertical="top" wrapText="1"/>
    </xf>
    <xf numFmtId="0" fontId="52" fillId="0" borderId="124" xfId="0" applyFont="1" applyBorder="1" applyAlignment="1">
      <alignment horizontal="left" vertical="top" wrapText="1"/>
    </xf>
    <xf numFmtId="0" fontId="6" fillId="0" borderId="69"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66" xfId="107" applyFont="1" applyFill="1" applyBorder="1" applyAlignment="1">
      <alignment horizontal="center" vertical="center"/>
    </xf>
    <xf numFmtId="0" fontId="6" fillId="0" borderId="67" xfId="107" applyFont="1" applyFill="1" applyBorder="1" applyAlignment="1">
      <alignment horizontal="center" vertical="center"/>
    </xf>
    <xf numFmtId="0" fontId="51" fillId="0" borderId="4" xfId="0" applyFont="1" applyBorder="1" applyAlignment="1">
      <alignment horizontal="center" vertical="center"/>
    </xf>
    <xf numFmtId="0" fontId="51" fillId="36" borderId="95" xfId="0" applyFont="1" applyFill="1" applyBorder="1" applyAlignment="1">
      <alignment horizontal="center" vertical="center"/>
    </xf>
    <xf numFmtId="0" fontId="51" fillId="36" borderId="98" xfId="0" applyFont="1" applyFill="1" applyBorder="1" applyAlignment="1">
      <alignment horizontal="center" vertical="center"/>
    </xf>
    <xf numFmtId="0" fontId="51" fillId="36" borderId="100"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36" borderId="103"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6" xfId="0" applyFont="1" applyFill="1" applyBorder="1" applyAlignment="1">
      <alignment horizontal="center" vertical="center" wrapText="1"/>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55"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51" fillId="0" borderId="0" xfId="0" applyFont="1" applyAlignment="1">
      <alignment horizontal="center" vertical="center"/>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7" fillId="33" borderId="9" xfId="0" applyFont="1" applyFill="1" applyBorder="1" applyAlignment="1">
      <alignment horizontal="center" wrapText="1"/>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5" xfId="0" applyFont="1" applyBorder="1" applyAlignment="1">
      <alignment horizontal="center" vertical="center" wrapText="1"/>
    </xf>
    <xf numFmtId="0" fontId="4" fillId="0" borderId="8" xfId="0" applyFont="1" applyBorder="1" applyAlignment="1">
      <alignment horizontal="left"/>
    </xf>
    <xf numFmtId="0" fontId="4" fillId="0" borderId="6" xfId="0" applyFont="1" applyBorder="1" applyAlignment="1">
      <alignment horizontal="left"/>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11" xfId="0" applyFont="1" applyBorder="1" applyAlignment="1">
      <alignment horizontal="left"/>
    </xf>
    <xf numFmtId="0" fontId="4" fillId="0" borderId="10" xfId="0" applyFont="1" applyBorder="1" applyAlignment="1">
      <alignment horizontal="left"/>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4" fillId="0" borderId="0" xfId="112" applyFont="1" applyAlignment="1">
      <alignment horizontal="left"/>
    </xf>
    <xf numFmtId="0" fontId="52" fillId="0" borderId="0" xfId="0" applyFont="1" applyBorder="1" applyAlignment="1">
      <alignment horizontal="left"/>
    </xf>
    <xf numFmtId="0" fontId="52" fillId="0" borderId="0" xfId="0" applyFont="1" applyAlignment="1">
      <alignment horizontal="left" wrapText="1"/>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51" fillId="0" borderId="3" xfId="0" applyFont="1" applyBorder="1" applyAlignment="1">
      <alignment horizontal="center"/>
    </xf>
    <xf numFmtId="0" fontId="7" fillId="0" borderId="77" xfId="0" applyFont="1" applyFill="1" applyBorder="1" applyAlignment="1">
      <alignment horizontal="center" wrapText="1"/>
    </xf>
    <xf numFmtId="0" fontId="7" fillId="0" borderId="83" xfId="0" applyFont="1" applyFill="1" applyBorder="1" applyAlignment="1">
      <alignment horizontal="center" wrapText="1"/>
    </xf>
    <xf numFmtId="0" fontId="7" fillId="0" borderId="84"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8" xfId="0" applyNumberFormat="1" applyFont="1" applyBorder="1" applyAlignment="1">
      <alignment horizont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75" xfId="100" applyNumberFormat="1" applyFont="1" applyBorder="1" applyAlignment="1">
      <alignment horizontal="center" vertical="center" wrapText="1"/>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1A3B8E"/>
      <color rgb="FF005F84"/>
      <color rgb="FF93B5FF"/>
      <color rgb="FFD1E0B2"/>
      <color rgb="FF7DBD3D"/>
      <color rgb="FFBD92DE"/>
      <color rgb="FFB7DEE8"/>
      <color rgb="FFFC9E4C"/>
      <color rgb="FFDFACA9"/>
      <color rgb="FF01B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20072962678445683"/>
          <c:y val="8.078538855209468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8583945390511891"/>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36941.405244690701</c:v>
              </c:pt>
              <c:pt idx="1">
                <c:v>42166.718262032096</c:v>
              </c:pt>
              <c:pt idx="2">
                <c:v>41547.778267961199</c:v>
              </c:pt>
              <c:pt idx="3">
                <c:v>61333.170746436997</c:v>
              </c:pt>
              <c:pt idx="4">
                <c:v>68665.648907103896</c:v>
              </c:pt>
              <c:pt idx="5">
                <c:v>73893.167222221993</c:v>
              </c:pt>
            </c:numLit>
          </c:val>
          <c:extLst xmlns:c16r2="http://schemas.microsoft.com/office/drawing/2015/06/chart">
            <c:ext xmlns:c16="http://schemas.microsoft.com/office/drawing/2014/chart" uri="{C3380CC4-5D6E-409C-BE32-E72D297353CC}">
              <c16:uniqueId val="{00000000-A3B7-4D02-9786-EF46250C00E6}"/>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47769.617682291799</c:v>
              </c:pt>
              <c:pt idx="1">
                <c:v>53635.194877820701</c:v>
              </c:pt>
              <c:pt idx="2">
                <c:v>55336.1866072681</c:v>
              </c:pt>
              <c:pt idx="3">
                <c:v>75120.604448664802</c:v>
              </c:pt>
              <c:pt idx="4">
                <c:v>83480.622563176803</c:v>
              </c:pt>
              <c:pt idx="5">
                <c:v>123527.073073541</c:v>
              </c:pt>
            </c:numLit>
          </c:val>
          <c:extLst xmlns:c16r2="http://schemas.microsoft.com/office/drawing/2015/06/chart">
            <c:ext xmlns:c16="http://schemas.microsoft.com/office/drawing/2014/chart" uri="{C3380CC4-5D6E-409C-BE32-E72D297353CC}">
              <c16:uniqueId val="{00000001-A3B7-4D02-9786-EF46250C00E6}"/>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59119.015451433501</c:v>
              </c:pt>
              <c:pt idx="1">
                <c:v>67947.278718799993</c:v>
              </c:pt>
              <c:pt idx="2">
                <c:v>74297.778020267506</c:v>
              </c:pt>
              <c:pt idx="3">
                <c:v>93064.167464857601</c:v>
              </c:pt>
              <c:pt idx="4">
                <c:v>101567.816639118</c:v>
              </c:pt>
              <c:pt idx="5">
                <c:v>202158.387212851</c:v>
              </c:pt>
            </c:numLit>
          </c:val>
          <c:extLst xmlns:c16r2="http://schemas.microsoft.com/office/drawing/2015/06/chart">
            <c:ext xmlns:c16="http://schemas.microsoft.com/office/drawing/2014/chart" uri="{C3380CC4-5D6E-409C-BE32-E72D297353CC}">
              <c16:uniqueId val="{00000002-A3B7-4D02-9786-EF46250C00E6}"/>
            </c:ext>
          </c:extLst>
        </c:ser>
        <c:dLbls>
          <c:showLegendKey val="0"/>
          <c:showVal val="0"/>
          <c:showCatName val="0"/>
          <c:showSerName val="0"/>
          <c:showPercent val="0"/>
          <c:showBubbleSize val="0"/>
        </c:dLbls>
        <c:gapWidth val="50"/>
        <c:axId val="275216448"/>
        <c:axId val="275217008"/>
      </c:barChart>
      <c:catAx>
        <c:axId val="275216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5217008"/>
        <c:crosses val="autoZero"/>
        <c:auto val="1"/>
        <c:lblAlgn val="ctr"/>
        <c:lblOffset val="100"/>
        <c:noMultiLvlLbl val="0"/>
      </c:catAx>
      <c:valAx>
        <c:axId val="275217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5216448"/>
        <c:crosses val="autoZero"/>
        <c:crossBetween val="between"/>
      </c:valAx>
      <c:spPr>
        <a:noFill/>
        <a:ln>
          <a:noFill/>
        </a:ln>
        <a:effectLst/>
      </c:spPr>
    </c:plotArea>
    <c:legend>
      <c:legendPos val="r"/>
      <c:layout>
        <c:manualLayout>
          <c:xMode val="edge"/>
          <c:yMode val="edge"/>
          <c:x val="0.82837926509186355"/>
          <c:y val="0.38938908498506652"/>
          <c:w val="0.15284659695722516"/>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Gulf Coast</c:v>
                </c:pt>
              </c:strCache>
            </c:strRef>
          </c:tx>
          <c:spPr>
            <a:solidFill>
              <a:srgbClr val="1A3B8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31-4284-86FC-97EC8D609BBF}"/>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31-4284-86FC-97EC8D609BBF}"/>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31-4284-86FC-97EC8D609BBF}"/>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0.25468346857121488</c:v>
                </c:pt>
                <c:pt idx="1">
                  <c:v>0.2457216218574331</c:v>
                </c:pt>
                <c:pt idx="2">
                  <c:v>3.0799336898129106E-2</c:v>
                </c:pt>
                <c:pt idx="3">
                  <c:v>0.53120442732677708</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31-4284-86FC-97EC8D609BBF}"/>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31-4284-86FC-97EC8D609BBF}"/>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77749712"/>
        <c:axId val="277750272"/>
      </c:barChart>
      <c:catAx>
        <c:axId val="27774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50272"/>
        <c:crosses val="autoZero"/>
        <c:auto val="1"/>
        <c:lblAlgn val="ctr"/>
        <c:lblOffset val="100"/>
        <c:noMultiLvlLbl val="0"/>
      </c:catAx>
      <c:valAx>
        <c:axId val="277750272"/>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49712"/>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C042-4B4A-8908-48AA138E7C43}"/>
            </c:ext>
          </c:extLst>
        </c:ser>
        <c:ser>
          <c:idx val="1"/>
          <c:order val="1"/>
          <c:tx>
            <c:strRef>
              <c:f>'HS to Coll - College Readiness'!$B$65</c:f>
              <c:strCache>
                <c:ptCount val="1"/>
                <c:pt idx="0">
                  <c:v>Gulf Coast</c:v>
                </c:pt>
              </c:strCache>
            </c:strRef>
          </c:tx>
          <c:spPr>
            <a:ln w="28575" cap="rnd">
              <a:solidFill>
                <a:srgbClr val="1A3B8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0.61276641148070099</c:v>
                </c:pt>
                <c:pt idx="1">
                  <c:v>0.63022715539494101</c:v>
                </c:pt>
                <c:pt idx="2">
                  <c:v>0.64841103805538947</c:v>
                </c:pt>
              </c:numCache>
            </c:numRef>
          </c:val>
          <c:smooth val="0"/>
          <c:extLst xmlns:c16r2="http://schemas.microsoft.com/office/drawing/2015/06/chart">
            <c:ext xmlns:c16="http://schemas.microsoft.com/office/drawing/2014/chart" uri="{C3380CC4-5D6E-409C-BE32-E72D297353CC}">
              <c16:uniqueId val="{00000001-C042-4B4A-8908-48AA138E7C43}"/>
            </c:ext>
          </c:extLst>
        </c:ser>
        <c:dLbls>
          <c:showLegendKey val="0"/>
          <c:showVal val="0"/>
          <c:showCatName val="0"/>
          <c:showSerName val="0"/>
          <c:showPercent val="0"/>
          <c:showBubbleSize val="0"/>
        </c:dLbls>
        <c:smooth val="0"/>
        <c:axId val="277753632"/>
        <c:axId val="277754192"/>
      </c:lineChart>
      <c:catAx>
        <c:axId val="277753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54192"/>
        <c:crosses val="autoZero"/>
        <c:auto val="1"/>
        <c:lblAlgn val="ctr"/>
        <c:lblOffset val="100"/>
        <c:noMultiLvlLbl val="0"/>
      </c:catAx>
      <c:valAx>
        <c:axId val="2777541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536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5459-443B-8B30-A3D450113556}"/>
            </c:ext>
          </c:extLst>
        </c:ser>
        <c:ser>
          <c:idx val="1"/>
          <c:order val="1"/>
          <c:tx>
            <c:strRef>
              <c:f>'HS to Coll - College Readiness'!$B$67</c:f>
              <c:strCache>
                <c:ptCount val="1"/>
                <c:pt idx="0">
                  <c:v>Gulf Coast</c:v>
                </c:pt>
              </c:strCache>
            </c:strRef>
          </c:tx>
          <c:spPr>
            <a:ln w="28575" cap="rnd">
              <a:solidFill>
                <a:srgbClr val="1A3B8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0.66942303075568832</c:v>
                </c:pt>
                <c:pt idx="1">
                  <c:v>0.68487351574599897</c:v>
                </c:pt>
                <c:pt idx="2">
                  <c:v>0.6837766487348077</c:v>
                </c:pt>
              </c:numCache>
            </c:numRef>
          </c:val>
          <c:smooth val="0"/>
          <c:extLst xmlns:c16r2="http://schemas.microsoft.com/office/drawing/2015/06/chart">
            <c:ext xmlns:c16="http://schemas.microsoft.com/office/drawing/2014/chart" uri="{C3380CC4-5D6E-409C-BE32-E72D297353CC}">
              <c16:uniqueId val="{00000001-5459-443B-8B30-A3D450113556}"/>
            </c:ext>
          </c:extLst>
        </c:ser>
        <c:dLbls>
          <c:showLegendKey val="0"/>
          <c:showVal val="0"/>
          <c:showCatName val="0"/>
          <c:showSerName val="0"/>
          <c:showPercent val="0"/>
          <c:showBubbleSize val="0"/>
        </c:dLbls>
        <c:smooth val="0"/>
        <c:axId val="277757552"/>
        <c:axId val="277758112"/>
      </c:lineChart>
      <c:catAx>
        <c:axId val="27775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58112"/>
        <c:crosses val="autoZero"/>
        <c:auto val="1"/>
        <c:lblAlgn val="ctr"/>
        <c:lblOffset val="100"/>
        <c:noMultiLvlLbl val="0"/>
      </c:catAx>
      <c:valAx>
        <c:axId val="2777581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575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2893-42A2-89B9-705296306631}"/>
            </c:ext>
          </c:extLst>
        </c:ser>
        <c:ser>
          <c:idx val="1"/>
          <c:order val="1"/>
          <c:tx>
            <c:strRef>
              <c:f>'HS to Coll - College Readiness'!$B$69</c:f>
              <c:strCache>
                <c:ptCount val="1"/>
                <c:pt idx="0">
                  <c:v>Gulf Coast</c:v>
                </c:pt>
              </c:strCache>
            </c:strRef>
          </c:tx>
          <c:spPr>
            <a:ln w="28575" cap="rnd">
              <a:solidFill>
                <a:srgbClr val="1A3B8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0.78201605804369279</c:v>
                </c:pt>
                <c:pt idx="1">
                  <c:v>0.82325761486835303</c:v>
                </c:pt>
                <c:pt idx="2">
                  <c:v>0.89178621239290701</c:v>
                </c:pt>
              </c:numCache>
            </c:numRef>
          </c:val>
          <c:smooth val="0"/>
          <c:extLst xmlns:c16r2="http://schemas.microsoft.com/office/drawing/2015/06/chart">
            <c:ext xmlns:c16="http://schemas.microsoft.com/office/drawing/2014/chart" uri="{C3380CC4-5D6E-409C-BE32-E72D297353CC}">
              <c16:uniqueId val="{00000001-2893-42A2-89B9-705296306631}"/>
            </c:ext>
          </c:extLst>
        </c:ser>
        <c:dLbls>
          <c:showLegendKey val="0"/>
          <c:showVal val="0"/>
          <c:showCatName val="0"/>
          <c:showSerName val="0"/>
          <c:showPercent val="0"/>
          <c:showBubbleSize val="0"/>
        </c:dLbls>
        <c:smooth val="0"/>
        <c:axId val="279268688"/>
        <c:axId val="279269248"/>
      </c:lineChart>
      <c:catAx>
        <c:axId val="279268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69248"/>
        <c:crosses val="autoZero"/>
        <c:auto val="1"/>
        <c:lblAlgn val="ctr"/>
        <c:lblOffset val="100"/>
        <c:noMultiLvlLbl val="0"/>
      </c:catAx>
      <c:valAx>
        <c:axId val="27926924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6868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BFD6-401B-B639-670308B06F2E}"/>
            </c:ext>
          </c:extLst>
        </c:ser>
        <c:ser>
          <c:idx val="1"/>
          <c:order val="1"/>
          <c:tx>
            <c:strRef>
              <c:f>'HS to Coll - College Readiness'!$B$71</c:f>
              <c:strCache>
                <c:ptCount val="1"/>
                <c:pt idx="0">
                  <c:v>Gulf Coast</c:v>
                </c:pt>
              </c:strCache>
            </c:strRef>
          </c:tx>
          <c:spPr>
            <a:ln w="28575" cap="rnd">
              <a:solidFill>
                <a:srgbClr val="1A3B8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0.73430735930735935</c:v>
                </c:pt>
                <c:pt idx="1">
                  <c:v>0.80921528136293197</c:v>
                </c:pt>
                <c:pt idx="2">
                  <c:v>0.81268679019725043</c:v>
                </c:pt>
              </c:numCache>
            </c:numRef>
          </c:val>
          <c:smooth val="0"/>
          <c:extLst xmlns:c16r2="http://schemas.microsoft.com/office/drawing/2015/06/chart">
            <c:ext xmlns:c16="http://schemas.microsoft.com/office/drawing/2014/chart" uri="{C3380CC4-5D6E-409C-BE32-E72D297353CC}">
              <c16:uniqueId val="{00000001-BFD6-401B-B639-670308B06F2E}"/>
            </c:ext>
          </c:extLst>
        </c:ser>
        <c:dLbls>
          <c:showLegendKey val="0"/>
          <c:showVal val="0"/>
          <c:showCatName val="0"/>
          <c:showSerName val="0"/>
          <c:showPercent val="0"/>
          <c:showBubbleSize val="0"/>
        </c:dLbls>
        <c:smooth val="0"/>
        <c:axId val="279272608"/>
        <c:axId val="279273168"/>
      </c:lineChart>
      <c:catAx>
        <c:axId val="279272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73168"/>
        <c:crosses val="autoZero"/>
        <c:auto val="1"/>
        <c:lblAlgn val="ctr"/>
        <c:lblOffset val="100"/>
        <c:noMultiLvlLbl val="0"/>
      </c:catAx>
      <c:valAx>
        <c:axId val="27927316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7260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a:t>
            </a:r>
            <a:r>
              <a:rPr lang="en-US" baseline="0"/>
              <a:t> 8th Grade Cohort (FY2008) that Graduate from HS, Enroll in HE &amp; Complete HE (FY2018)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0.82402081119701021</c:v>
                </c:pt>
                <c:pt idx="1">
                  <c:v>0.73575554879902705</c:v>
                </c:pt>
                <c:pt idx="2">
                  <c:v>0.73400653747373334</c:v>
                </c:pt>
                <c:pt idx="3">
                  <c:v>0.88430626057529615</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0.63148059942109702</c:v>
                </c:pt>
                <c:pt idx="1">
                  <c:v>0.44046822742474917</c:v>
                </c:pt>
                <c:pt idx="2">
                  <c:v>0.55866215269670794</c:v>
                </c:pt>
                <c:pt idx="3">
                  <c:v>0.71658206429780036</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0.32664053053896602</c:v>
                </c:pt>
                <c:pt idx="1">
                  <c:v>0.1596533900881727</c:v>
                </c:pt>
                <c:pt idx="2">
                  <c:v>0.15269670791501283</c:v>
                </c:pt>
                <c:pt idx="3">
                  <c:v>0.47525380710659898</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79277088"/>
        <c:axId val="279277648"/>
      </c:barChart>
      <c:catAx>
        <c:axId val="27927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77648"/>
        <c:crosses val="autoZero"/>
        <c:auto val="1"/>
        <c:lblAlgn val="ctr"/>
        <c:lblOffset val="100"/>
        <c:noMultiLvlLbl val="0"/>
      </c:catAx>
      <c:valAx>
        <c:axId val="2792776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7708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[3]GulfCoast!$A$3</c:f>
              <c:strCache>
                <c:ptCount val="1"/>
                <c:pt idx="0">
                  <c:v>Gulf Coast</c:v>
                </c:pt>
              </c:strCache>
            </c:strRef>
          </c:tx>
          <c:spPr>
            <a:solidFill>
              <a:srgbClr val="1A3B8E"/>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[3]GulfCoast!$B$2:$E$2</c:f>
              <c:strCache>
                <c:ptCount val="4"/>
                <c:pt idx="0">
                  <c:v>All areas</c:v>
                </c:pt>
                <c:pt idx="1">
                  <c:v>Math</c:v>
                </c:pt>
                <c:pt idx="2">
                  <c:v>Writing</c:v>
                </c:pt>
                <c:pt idx="3">
                  <c:v>Reading</c:v>
                </c:pt>
              </c:strCache>
            </c:strRef>
          </c:cat>
          <c:val>
            <c:numRef>
              <c:f>[3]GulfCoast!$B$3:$E$3</c:f>
              <c:numCache>
                <c:formatCode>General</c:formatCode>
                <c:ptCount val="4"/>
                <c:pt idx="0">
                  <c:v>0.64841103805538947</c:v>
                </c:pt>
                <c:pt idx="1">
                  <c:v>0.6837766487348077</c:v>
                </c:pt>
                <c:pt idx="2">
                  <c:v>0.89178621239290701</c:v>
                </c:pt>
                <c:pt idx="3">
                  <c:v>0.81268679019725043</c:v>
                </c:pt>
              </c:numCache>
            </c:numRef>
          </c:val>
          <c:extLst xmlns:c16r2="http://schemas.microsoft.com/office/drawing/2015/06/chart">
            <c:ext xmlns:c16="http://schemas.microsoft.com/office/drawing/2014/chart" uri="{C3380CC4-5D6E-409C-BE32-E72D297353CC}">
              <c16:uniqueId val="{00000000-B5F0-42D9-8870-8AFA838E2E73}"/>
            </c:ext>
          </c:extLst>
        </c:ser>
        <c:ser>
          <c:idx val="1"/>
          <c:order val="1"/>
          <c:tx>
            <c:strRef>
              <c:f>[3]GulfCoast!$A$4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[3]GulfCoast!$B$2:$E$2</c:f>
              <c:strCache>
                <c:ptCount val="4"/>
                <c:pt idx="0">
                  <c:v>All areas</c:v>
                </c:pt>
                <c:pt idx="1">
                  <c:v>Math</c:v>
                </c:pt>
                <c:pt idx="2">
                  <c:v>Writing</c:v>
                </c:pt>
                <c:pt idx="3">
                  <c:v>Reading</c:v>
                </c:pt>
              </c:strCache>
            </c:strRef>
          </c:cat>
          <c:val>
            <c:numRef>
              <c:f>[3]GulfCoast!$B$4:$E$4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B5F0-42D9-8870-8AFA838E2E73}"/>
            </c:ext>
          </c:extLst>
        </c:ser>
        <c:dLbls>
          <c:dLblPos val="outEnd"/>
          <c:showLegendKey val="0"/>
          <c:showVal val="1"/>
          <c:showCatName val="0"/>
          <c:showSerName val="0"/>
          <c:showPercent val="0"/>
          <c:showBubbleSize val="0"/>
        </c:dLbls>
        <c:gapWidth val="219"/>
        <c:overlap val="-27"/>
        <c:axId val="279281008"/>
        <c:axId val="279281568"/>
      </c:barChart>
      <c:catAx>
        <c:axId val="279281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81568"/>
        <c:crosses val="autoZero"/>
        <c:auto val="1"/>
        <c:lblAlgn val="ctr"/>
        <c:lblOffset val="100"/>
        <c:noMultiLvlLbl val="0"/>
      </c:catAx>
      <c:valAx>
        <c:axId val="279281568"/>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281008"/>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#,##0</c:formatCode>
                <c:ptCount val="4"/>
                <c:pt idx="0">
                  <c:v>52910</c:v>
                </c:pt>
                <c:pt idx="1">
                  <c:v>58189</c:v>
                </c:pt>
                <c:pt idx="2">
                  <c:v>54553</c:v>
                </c:pt>
                <c:pt idx="3">
                  <c:v>54268</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#,##0</c:formatCode>
                <c:ptCount val="4"/>
                <c:pt idx="0">
                  <c:v>18161</c:v>
                </c:pt>
                <c:pt idx="1">
                  <c:v>20651</c:v>
                </c:pt>
                <c:pt idx="2">
                  <c:v>45604</c:v>
                </c:pt>
                <c:pt idx="3">
                  <c:v>83525</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#,##0</c:formatCode>
                <c:ptCount val="4"/>
                <c:pt idx="0">
                  <c:v>12551</c:v>
                </c:pt>
                <c:pt idx="1">
                  <c:v>16272</c:v>
                </c:pt>
                <c:pt idx="2">
                  <c:v>30754</c:v>
                </c:pt>
                <c:pt idx="3">
                  <c:v>33344</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#,##0</c:formatCode>
                <c:ptCount val="4"/>
                <c:pt idx="0">
                  <c:v>11850</c:v>
                </c:pt>
                <c:pt idx="1">
                  <c:v>6131</c:v>
                </c:pt>
                <c:pt idx="2">
                  <c:v>25850</c:v>
                </c:pt>
                <c:pt idx="3">
                  <c:v>22122</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79646672"/>
        <c:axId val="279647232"/>
      </c:barChart>
      <c:catAx>
        <c:axId val="279646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647232"/>
        <c:crosses val="autoZero"/>
        <c:auto val="1"/>
        <c:lblAlgn val="ctr"/>
        <c:lblOffset val="100"/>
        <c:noMultiLvlLbl val="0"/>
      </c:catAx>
      <c:valAx>
        <c:axId val="279647232"/>
        <c:scaling>
          <c:orientation val="minMax"/>
          <c:max val="20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646672"/>
        <c:crosses val="autoZero"/>
        <c:crossBetween val="between"/>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0F08-4E9F-8612-A335ADD2CCB8}"/>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0F08-4E9F-8612-A335ADD2CCB8}"/>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0F08-4E9F-8612-A335ADD2CCB8}"/>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0F08-4E9F-8612-A335ADD2CCB8}"/>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0F08-4E9F-8612-A335ADD2CCB8}"/>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0F08-4E9F-8612-A335ADD2CCB8}"/>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0F08-4E9F-8612-A335ADD2CCB8}"/>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F08-4E9F-8612-A335ADD2CCB8}"/>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F08-4E9F-8612-A335ADD2CCB8}"/>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F08-4E9F-8612-A335ADD2CCB8}"/>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F08-4E9F-8612-A335ADD2CCB8}"/>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F08-4E9F-8612-A335ADD2CCB8}"/>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0F08-4E9F-8612-A335ADD2CCB8}"/>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0F08-4E9F-8612-A335ADD2CCB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0.55709932967702624</c:v>
                </c:pt>
                <c:pt idx="1">
                  <c:v>0.55622478217648086</c:v>
                </c:pt>
                <c:pt idx="2">
                  <c:v>0.5964590241591663</c:v>
                </c:pt>
                <c:pt idx="3">
                  <c:v>0.59049405730162308</c:v>
                </c:pt>
                <c:pt idx="4">
                  <c:v>0.5964590241591663</c:v>
                </c:pt>
                <c:pt idx="5">
                  <c:v>0.59049405730162308</c:v>
                </c:pt>
                <c:pt idx="6">
                  <c:v>0.48084518167456558</c:v>
                </c:pt>
                <c:pt idx="7">
                  <c:v>0.55208407807249593</c:v>
                </c:pt>
              </c:numCache>
            </c:numRef>
          </c:val>
          <c:extLst xmlns:c16r2="http://schemas.microsoft.com/office/drawing/2015/06/chart">
            <c:ext xmlns:c16="http://schemas.microsoft.com/office/drawing/2014/chart" uri="{C3380CC4-5D6E-409C-BE32-E72D297353CC}">
              <c16:uniqueId val="{0000000E-0F08-4E9F-8612-A335ADD2CCB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0F08-4E9F-8612-A335ADD2CCB8}"/>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0F08-4E9F-8612-A335ADD2CCB8}"/>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0F08-4E9F-8612-A335ADD2CCB8}"/>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0F08-4E9F-8612-A335ADD2CCB8}"/>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0F08-4E9F-8612-A335ADD2CCB8}"/>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0F08-4E9F-8612-A335ADD2CCB8}"/>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0F08-4E9F-8612-A335ADD2CCB8}"/>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0F08-4E9F-8612-A335ADD2CCB8}"/>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F08-4E9F-8612-A335ADD2CCB8}"/>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F08-4E9F-8612-A335ADD2CCB8}"/>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0F08-4E9F-8612-A335ADD2CCB8}"/>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0F08-4E9F-8612-A335ADD2CCB8}"/>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0F08-4E9F-8612-A335ADD2CCB8}"/>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0F08-4E9F-8612-A335ADD2CCB8}"/>
                </c:ext>
                <c:ext xmlns:c15="http://schemas.microsoft.com/office/drawing/2012/chart" uri="{CE6537A1-D6FC-4f65-9D91-7224C49458BB}"/>
              </c:extLst>
            </c:dLbl>
            <c:dLbl>
              <c:idx val="6"/>
              <c:layout>
                <c:manualLayout>
                  <c:x val="1.3888888888888888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0F08-4E9F-8612-A335ADD2CCB8}"/>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0F08-4E9F-8612-A335ADD2CCB8}"/>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0.44290067032297381</c:v>
                </c:pt>
                <c:pt idx="1">
                  <c:v>0.44377521782351909</c:v>
                </c:pt>
                <c:pt idx="2">
                  <c:v>0.4035409758408337</c:v>
                </c:pt>
                <c:pt idx="3">
                  <c:v>0.40950594269837687</c:v>
                </c:pt>
                <c:pt idx="4">
                  <c:v>0.4035409758408337</c:v>
                </c:pt>
                <c:pt idx="5">
                  <c:v>0.40950594269837687</c:v>
                </c:pt>
                <c:pt idx="6">
                  <c:v>0.51915481832543442</c:v>
                </c:pt>
                <c:pt idx="7">
                  <c:v>0.44791592192750412</c:v>
                </c:pt>
              </c:numCache>
            </c:numRef>
          </c:val>
          <c:extLst xmlns:c16r2="http://schemas.microsoft.com/office/drawing/2015/06/chart">
            <c:ext xmlns:c16="http://schemas.microsoft.com/office/drawing/2014/chart" uri="{C3380CC4-5D6E-409C-BE32-E72D297353CC}">
              <c16:uniqueId val="{0000001F-0F08-4E9F-8612-A335ADD2CCB8}"/>
            </c:ext>
          </c:extLst>
        </c:ser>
        <c:dLbls>
          <c:showLegendKey val="0"/>
          <c:showVal val="0"/>
          <c:showCatName val="0"/>
          <c:showSerName val="0"/>
          <c:showPercent val="0"/>
          <c:showBubbleSize val="0"/>
        </c:dLbls>
        <c:gapWidth val="219"/>
        <c:overlap val="-27"/>
        <c:axId val="279650592"/>
        <c:axId val="279651152"/>
      </c:barChart>
      <c:catAx>
        <c:axId val="279650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651152"/>
        <c:crosses val="autoZero"/>
        <c:auto val="1"/>
        <c:lblAlgn val="ctr"/>
        <c:lblOffset val="100"/>
        <c:noMultiLvlLbl val="0"/>
      </c:catAx>
      <c:valAx>
        <c:axId val="279651152"/>
        <c:scaling>
          <c:orientation val="minMax"/>
        </c:scaling>
        <c:delete val="1"/>
        <c:axPos val="l"/>
        <c:numFmt formatCode="0.0%" sourceLinked="1"/>
        <c:majorTickMark val="none"/>
        <c:minorTickMark val="none"/>
        <c:tickLblPos val="nextTo"/>
        <c:crossAx val="279650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In&amp;Out'!$E$55</c:f>
              <c:strCache>
                <c:ptCount val="1"/>
                <c:pt idx="0">
                  <c:v>In Region</c:v>
                </c:pt>
              </c:strCache>
            </c:strRef>
          </c:tx>
          <c:spPr>
            <a:solidFill>
              <a:srgbClr val="1A3B8E"/>
            </a:solidFill>
            <a:ln>
              <a:noFill/>
            </a:ln>
            <a:effectLst/>
          </c:spPr>
          <c:invertIfNegative val="0"/>
          <c:cat>
            <c:strRef>
              <c:f>'Enrollment In&amp;Out'!$A$56:$A$59</c:f>
              <c:strCache>
                <c:ptCount val="4"/>
                <c:pt idx="0">
                  <c:v>Public 4-yr</c:v>
                </c:pt>
                <c:pt idx="1">
                  <c:v>Public 2-yr</c:v>
                </c:pt>
                <c:pt idx="2">
                  <c:v>Independent</c:v>
                </c:pt>
                <c:pt idx="3">
                  <c:v>Total</c:v>
                </c:pt>
              </c:strCache>
            </c:strRef>
          </c:cat>
          <c:val>
            <c:numRef>
              <c:f>'Enrollment In&amp;Out'!$E$56:$E$59</c:f>
              <c:numCache>
                <c:formatCode>0.0%</c:formatCode>
                <c:ptCount val="4"/>
                <c:pt idx="0">
                  <c:v>0.53494172657740124</c:v>
                </c:pt>
                <c:pt idx="1">
                  <c:v>0.94573603299199516</c:v>
                </c:pt>
                <c:pt idx="2">
                  <c:v>0.43132517182130586</c:v>
                </c:pt>
                <c:pt idx="3">
                  <c:v>0.74506298759779077</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In&amp;Out'!$F$55</c:f>
              <c:strCache>
                <c:ptCount val="1"/>
                <c:pt idx="0">
                  <c:v>Out of Region</c:v>
                </c:pt>
              </c:strCache>
            </c:strRef>
          </c:tx>
          <c:spPr>
            <a:solidFill>
              <a:schemeClr val="tx1">
                <a:lumMod val="75000"/>
                <a:lumOff val="25000"/>
              </a:schemeClr>
            </a:solidFill>
            <a:ln>
              <a:noFill/>
            </a:ln>
            <a:effectLst/>
          </c:spPr>
          <c:invertIfNegative val="0"/>
          <c:cat>
            <c:strRef>
              <c:f>'Enrollment In&amp;Out'!$A$56:$A$59</c:f>
              <c:strCache>
                <c:ptCount val="4"/>
                <c:pt idx="0">
                  <c:v>Public 4-yr</c:v>
                </c:pt>
                <c:pt idx="1">
                  <c:v>Public 2-yr</c:v>
                </c:pt>
                <c:pt idx="2">
                  <c:v>Independent</c:v>
                </c:pt>
                <c:pt idx="3">
                  <c:v>Total</c:v>
                </c:pt>
              </c:strCache>
            </c:strRef>
          </c:cat>
          <c:val>
            <c:numRef>
              <c:f>'Enrollment In&amp;Out'!$F$56:$F$59</c:f>
              <c:numCache>
                <c:formatCode>0.0%</c:formatCode>
                <c:ptCount val="4"/>
                <c:pt idx="0">
                  <c:v>0.46505827342259876</c:v>
                </c:pt>
                <c:pt idx="1">
                  <c:v>5.4263967008004801E-2</c:v>
                </c:pt>
                <c:pt idx="2">
                  <c:v>0.56867482817869419</c:v>
                </c:pt>
                <c:pt idx="3">
                  <c:v>0.25493701240220917</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79654512"/>
        <c:axId val="279655072"/>
      </c:barChart>
      <c:catAx>
        <c:axId val="279654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655072"/>
        <c:crosses val="autoZero"/>
        <c:auto val="1"/>
        <c:lblAlgn val="ctr"/>
        <c:lblOffset val="100"/>
        <c:noMultiLvlLbl val="0"/>
      </c:catAx>
      <c:valAx>
        <c:axId val="2796550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6545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524002</c:v>
                </c:pt>
                <c:pt idx="1">
                  <c:v>532025</c:v>
                </c:pt>
                <c:pt idx="2">
                  <c:v>555119</c:v>
                </c:pt>
                <c:pt idx="3">
                  <c:v>579551</c:v>
                </c:pt>
                <c:pt idx="5">
                  <c:v>206145</c:v>
                </c:pt>
                <c:pt idx="6">
                  <c:v>203190</c:v>
                </c:pt>
                <c:pt idx="7">
                  <c:v>201678</c:v>
                </c:pt>
                <c:pt idx="8">
                  <c:v>204711</c:v>
                </c:pt>
                <c:pt idx="10">
                  <c:v>354941</c:v>
                </c:pt>
                <c:pt idx="11">
                  <c:v>366001</c:v>
                </c:pt>
                <c:pt idx="12">
                  <c:v>390278</c:v>
                </c:pt>
                <c:pt idx="13">
                  <c:v>390251</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873228</c:v>
                </c:pt>
                <c:pt idx="1">
                  <c:v>898402</c:v>
                </c:pt>
                <c:pt idx="2">
                  <c:v>961421</c:v>
                </c:pt>
                <c:pt idx="3">
                  <c:v>1038901</c:v>
                </c:pt>
                <c:pt idx="5">
                  <c:v>291838</c:v>
                </c:pt>
                <c:pt idx="6">
                  <c:v>308425</c:v>
                </c:pt>
                <c:pt idx="7">
                  <c:v>353654</c:v>
                </c:pt>
                <c:pt idx="8">
                  <c:v>381992</c:v>
                </c:pt>
                <c:pt idx="10">
                  <c:v>410199</c:v>
                </c:pt>
                <c:pt idx="11">
                  <c:v>421459</c:v>
                </c:pt>
                <c:pt idx="12">
                  <c:v>463343</c:v>
                </c:pt>
                <c:pt idx="13">
                  <c:v>521293</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315618</c:v>
                </c:pt>
                <c:pt idx="1">
                  <c:v>325197</c:v>
                </c:pt>
                <c:pt idx="2">
                  <c:v>350584</c:v>
                </c:pt>
                <c:pt idx="3">
                  <c:v>377440</c:v>
                </c:pt>
                <c:pt idx="5">
                  <c:v>132073</c:v>
                </c:pt>
                <c:pt idx="6">
                  <c:v>132639</c:v>
                </c:pt>
                <c:pt idx="7">
                  <c:v>138164</c:v>
                </c:pt>
                <c:pt idx="8">
                  <c:v>145371</c:v>
                </c:pt>
                <c:pt idx="10">
                  <c:v>202058</c:v>
                </c:pt>
                <c:pt idx="11">
                  <c:v>216705</c:v>
                </c:pt>
                <c:pt idx="12">
                  <c:v>238323</c:v>
                </c:pt>
                <c:pt idx="13">
                  <c:v>239795</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190410</c:v>
                </c:pt>
                <c:pt idx="1">
                  <c:v>206586</c:v>
                </c:pt>
                <c:pt idx="2">
                  <c:v>253623</c:v>
                </c:pt>
                <c:pt idx="3">
                  <c:v>310913</c:v>
                </c:pt>
                <c:pt idx="5">
                  <c:v>68363</c:v>
                </c:pt>
                <c:pt idx="6">
                  <c:v>75214</c:v>
                </c:pt>
                <c:pt idx="7">
                  <c:v>94637</c:v>
                </c:pt>
                <c:pt idx="8">
                  <c:v>114211</c:v>
                </c:pt>
                <c:pt idx="10">
                  <c:v>117780</c:v>
                </c:pt>
                <c:pt idx="11">
                  <c:v>129491</c:v>
                </c:pt>
                <c:pt idx="12">
                  <c:v>162878</c:v>
                </c:pt>
                <c:pt idx="13">
                  <c:v>202222</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75220928"/>
        <c:axId val="275221488"/>
      </c:barChart>
      <c:catAx>
        <c:axId val="275220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5221488"/>
        <c:crosses val="autoZero"/>
        <c:auto val="1"/>
        <c:lblAlgn val="ctr"/>
        <c:lblOffset val="100"/>
        <c:noMultiLvlLbl val="0"/>
      </c:catAx>
      <c:valAx>
        <c:axId val="2752214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522092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Reg-percent'!$C$67</c:f>
              <c:strCache>
                <c:ptCount val="1"/>
                <c:pt idx="0">
                  <c:v>White</c:v>
                </c:pt>
              </c:strCache>
            </c:strRef>
          </c:tx>
          <c:spPr>
            <a:solidFill>
              <a:srgbClr val="005F8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Reg-percent'!$C$68:$C$71</c:f>
              <c:numCache>
                <c:formatCode>0.0%</c:formatCode>
                <c:ptCount val="4"/>
                <c:pt idx="0">
                  <c:v>0.3407600208224883</c:v>
                </c:pt>
                <c:pt idx="1">
                  <c:v>0.29303565779364577</c:v>
                </c:pt>
                <c:pt idx="2">
                  <c:v>0.31903775539026458</c:v>
                </c:pt>
                <c:pt idx="3">
                  <c:v>0.33288277217989676</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Reg-percent'!$D$67</c:f>
              <c:strCache>
                <c:ptCount val="1"/>
                <c:pt idx="0">
                  <c:v>Hispanic</c:v>
                </c:pt>
              </c:strCache>
            </c:strRef>
          </c:tx>
          <c:spPr>
            <a:solidFill>
              <a:srgbClr val="00B189"/>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Reg-percent'!$D$68:$D$71</c:f>
              <c:numCache>
                <c:formatCode>0.0%</c:formatCode>
                <c:ptCount val="4"/>
                <c:pt idx="0">
                  <c:v>0.39479437792816241</c:v>
                </c:pt>
                <c:pt idx="1">
                  <c:v>0.3812084783296425</c:v>
                </c:pt>
                <c:pt idx="2">
                  <c:v>0.27808115996610488</c:v>
                </c:pt>
                <c:pt idx="3">
                  <c:v>0.14954534283607765</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Reg-percent'!$E$67</c:f>
              <c:strCache>
                <c:ptCount val="1"/>
                <c:pt idx="0">
                  <c:v>African American</c:v>
                </c:pt>
              </c:strCache>
            </c:strRef>
          </c:tx>
          <c:spPr>
            <a:solidFill>
              <a:srgbClr val="F6B11A"/>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Reg-percent'!$E$68:$E$71</c:f>
              <c:numCache>
                <c:formatCode>0.0%</c:formatCode>
                <c:ptCount val="4"/>
                <c:pt idx="0">
                  <c:v>0.18511192087454451</c:v>
                </c:pt>
                <c:pt idx="1">
                  <c:v>0.15505942965607628</c:v>
                </c:pt>
                <c:pt idx="2">
                  <c:v>0.19315507014405423</c:v>
                </c:pt>
                <c:pt idx="3">
                  <c:v>0.17399852543622513</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Reg-percent'!$F$67</c:f>
              <c:strCache>
                <c:ptCount val="1"/>
                <c:pt idx="0">
                  <c:v>Other</c:v>
                </c:pt>
              </c:strCache>
            </c:strRef>
          </c:tx>
          <c:spPr>
            <a:solidFill>
              <a:srgbClr val="8BD1E5"/>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Reg-percent'!$F$68:$F$71</c:f>
              <c:numCache>
                <c:formatCode>0.0%</c:formatCode>
                <c:ptCount val="4"/>
                <c:pt idx="0">
                  <c:v>7.9333680374804788E-2</c:v>
                </c:pt>
                <c:pt idx="1">
                  <c:v>0.17069643422063543</c:v>
                </c:pt>
                <c:pt idx="2">
                  <c:v>0.20972601449957631</c:v>
                </c:pt>
                <c:pt idx="3">
                  <c:v>0.34357335954780044</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77726752"/>
        <c:axId val="277727312"/>
      </c:barChart>
      <c:catAx>
        <c:axId val="277726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27312"/>
        <c:crosses val="autoZero"/>
        <c:auto val="1"/>
        <c:lblAlgn val="ctr"/>
        <c:lblOffset val="100"/>
        <c:noMultiLvlLbl val="0"/>
      </c:catAx>
      <c:valAx>
        <c:axId val="2777273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267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Reg-percent'!$G$67</c:f>
              <c:strCache>
                <c:ptCount val="1"/>
                <c:pt idx="0">
                  <c:v>Male</c:v>
                </c:pt>
              </c:strCache>
            </c:strRef>
          </c:tx>
          <c:spPr>
            <a:solidFill>
              <a:srgbClr val="005F8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Reg-percent'!$G$68:$G$71</c:f>
              <c:numCache>
                <c:formatCode>0.0%</c:formatCode>
                <c:ptCount val="4"/>
                <c:pt idx="0">
                  <c:v>0.61644976574700672</c:v>
                </c:pt>
                <c:pt idx="1">
                  <c:v>0.39625796538166042</c:v>
                </c:pt>
                <c:pt idx="2">
                  <c:v>0.40758873929008566</c:v>
                </c:pt>
                <c:pt idx="3">
                  <c:v>0.40501351683460307</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Reg-percent'!$H$67</c:f>
              <c:strCache>
                <c:ptCount val="1"/>
                <c:pt idx="0">
                  <c:v>Female</c:v>
                </c:pt>
              </c:strCache>
            </c:strRef>
          </c:tx>
          <c:spPr>
            <a:solidFill>
              <a:srgbClr val="F8E0A4"/>
            </a:solidFill>
            <a:ln>
              <a:noFill/>
            </a:ln>
            <a:effectLst/>
          </c:spPr>
          <c:invertIfNegative val="0"/>
          <c:cat>
            <c:strRef>
              <c:f>'Comp by Inst Reg-percent'!$A$68:$A$71</c:f>
              <c:strCache>
                <c:ptCount val="4"/>
                <c:pt idx="0">
                  <c:v>Certificate</c:v>
                </c:pt>
                <c:pt idx="1">
                  <c:v>Associate</c:v>
                </c:pt>
                <c:pt idx="2">
                  <c:v>Bachelor's</c:v>
                </c:pt>
                <c:pt idx="3">
                  <c:v>Master's</c:v>
                </c:pt>
              </c:strCache>
            </c:strRef>
          </c:cat>
          <c:val>
            <c:numRef>
              <c:f>'Comp by Inst Reg-percent'!$H$68:$H$71</c:f>
              <c:numCache>
                <c:formatCode>0.0%</c:formatCode>
                <c:ptCount val="4"/>
                <c:pt idx="0">
                  <c:v>0.38355023425299323</c:v>
                </c:pt>
                <c:pt idx="1">
                  <c:v>0.60374203461833964</c:v>
                </c:pt>
                <c:pt idx="2">
                  <c:v>0.59241126070991434</c:v>
                </c:pt>
                <c:pt idx="3">
                  <c:v>0.59498648316539693</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77730672"/>
        <c:axId val="277731232"/>
      </c:barChart>
      <c:catAx>
        <c:axId val="27773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31232"/>
        <c:crosses val="autoZero"/>
        <c:auto val="1"/>
        <c:lblAlgn val="ctr"/>
        <c:lblOffset val="100"/>
        <c:noMultiLvlLbl val="0"/>
      </c:catAx>
      <c:valAx>
        <c:axId val="2777312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3067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Reg-percent'!$J$67</c:f>
              <c:strCache>
                <c:ptCount val="1"/>
                <c:pt idx="0">
                  <c:v>*Economically Disadvantaged</c:v>
                </c:pt>
              </c:strCache>
            </c:strRef>
          </c:tx>
          <c:spPr>
            <a:solidFill>
              <a:srgbClr val="8BD1E5"/>
            </a:solidFill>
            <a:ln>
              <a:noFill/>
            </a:ln>
            <a:effectLst/>
          </c:spPr>
          <c:invertIfNegative val="0"/>
          <c:cat>
            <c:strRef>
              <c:f>'Comp by Inst Reg-percent'!$A$68:$A$70</c:f>
              <c:strCache>
                <c:ptCount val="3"/>
                <c:pt idx="0">
                  <c:v>Certificate</c:v>
                </c:pt>
                <c:pt idx="1">
                  <c:v>Associate</c:v>
                </c:pt>
                <c:pt idx="2">
                  <c:v>Bachelor's</c:v>
                </c:pt>
              </c:strCache>
            </c:strRef>
          </c:cat>
          <c:val>
            <c:numRef>
              <c:f>'Comp by Inst Reg-percent'!$J$68:$J$70</c:f>
              <c:numCache>
                <c:formatCode>0.0%</c:formatCode>
                <c:ptCount val="3"/>
                <c:pt idx="0">
                  <c:v>0.30255075481520044</c:v>
                </c:pt>
                <c:pt idx="1">
                  <c:v>0.49948027296967507</c:v>
                </c:pt>
                <c:pt idx="2">
                  <c:v>0.55442048771302133</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77734592"/>
        <c:axId val="277735152"/>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Reg-percent'!$K$67</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Reg-percent'!$A$68:$A$70</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Reg-percent'!$K$68:$K$70</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77734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35152"/>
        <c:crosses val="autoZero"/>
        <c:auto val="1"/>
        <c:lblAlgn val="ctr"/>
        <c:lblOffset val="100"/>
        <c:noMultiLvlLbl val="0"/>
      </c:catAx>
      <c:valAx>
        <c:axId val="2777351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345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A64D-40A7-A48A-7B9809D30B03}"/>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A64D-40A7-A48A-7B9809D30B03}"/>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A64D-40A7-A48A-7B9809D30B03}"/>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A64D-40A7-A48A-7B9809D30B03}"/>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A64D-40A7-A48A-7B9809D30B03}"/>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A64D-40A7-A48A-7B9809D30B03}"/>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A64D-40A7-A48A-7B9809D30B03}"/>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A64D-40A7-A48A-7B9809D30B0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A64D-40A7-A48A-7B9809D30B03}"/>
            </c:ext>
          </c:extLst>
        </c:ser>
        <c:dLbls>
          <c:dLblPos val="outEnd"/>
          <c:showLegendKey val="0"/>
          <c:showVal val="1"/>
          <c:showCatName val="0"/>
          <c:showSerName val="0"/>
          <c:showPercent val="0"/>
          <c:showBubbleSize val="0"/>
        </c:dLbls>
        <c:gapWidth val="75"/>
        <c:axId val="277737952"/>
        <c:axId val="277738512"/>
      </c:barChart>
      <c:catAx>
        <c:axId val="27773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7738512"/>
        <c:crosses val="autoZero"/>
        <c:auto val="1"/>
        <c:lblAlgn val="ctr"/>
        <c:lblOffset val="100"/>
        <c:noMultiLvlLbl val="0"/>
      </c:catAx>
      <c:valAx>
        <c:axId val="2777385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77379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AFE4-4D7C-A373-6BD9615C5599}"/>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AFE4-4D7C-A373-6BD9615C5599}"/>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AFE4-4D7C-A373-6BD9615C5599}"/>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AFE4-4D7C-A373-6BD9615C5599}"/>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AFE4-4D7C-A373-6BD9615C5599}"/>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AFE4-4D7C-A373-6BD9615C5599}"/>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AFE4-4D7C-A373-6BD9615C5599}"/>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AFE4-4D7C-A373-6BD9615C5599}"/>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AFE4-4D7C-A373-6BD9615C559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Gulf Coast</c:v>
                  </c:pt>
                </c:lvl>
              </c:multiLvlStrCache>
            </c:multiLvlStrRef>
          </c:cat>
          <c:val>
            <c:numRef>
              <c:f>'6-Year Grad Rates'!$D$55:$D$65</c:f>
              <c:numCache>
                <c:formatCode>0.0%</c:formatCode>
                <c:ptCount val="11"/>
                <c:pt idx="0">
                  <c:v>0.4325631380977969</c:v>
                </c:pt>
                <c:pt idx="1">
                  <c:v>0.40578918623702892</c:v>
                </c:pt>
                <c:pt idx="3">
                  <c:v>0.42481511914543962</c:v>
                </c:pt>
                <c:pt idx="4">
                  <c:v>0.38847385272145146</c:v>
                </c:pt>
                <c:pt idx="6">
                  <c:v>0.26927138331573391</c:v>
                </c:pt>
                <c:pt idx="7">
                  <c:v>0.26631158455392812</c:v>
                </c:pt>
                <c:pt idx="9">
                  <c:v>0.48279952550415184</c:v>
                </c:pt>
                <c:pt idx="10">
                  <c:v>0.40514469453376206</c:v>
                </c:pt>
              </c:numCache>
            </c:numRef>
          </c:val>
          <c:extLst xmlns:c16r2="http://schemas.microsoft.com/office/drawing/2015/06/chart">
            <c:ext xmlns:c16="http://schemas.microsoft.com/office/drawing/2014/chart" uri="{C3380CC4-5D6E-409C-BE32-E72D297353CC}">
              <c16:uniqueId val="{00000012-AFE4-4D7C-A373-6BD9615C5599}"/>
            </c:ext>
          </c:extLst>
        </c:ser>
        <c:dLbls>
          <c:dLblPos val="outEnd"/>
          <c:showLegendKey val="0"/>
          <c:showVal val="1"/>
          <c:showCatName val="0"/>
          <c:showSerName val="0"/>
          <c:showPercent val="0"/>
          <c:showBubbleSize val="0"/>
        </c:dLbls>
        <c:gapWidth val="75"/>
        <c:axId val="277740752"/>
        <c:axId val="277741312"/>
      </c:barChart>
      <c:catAx>
        <c:axId val="27774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7741312"/>
        <c:crosses val="autoZero"/>
        <c:auto val="1"/>
        <c:lblAlgn val="ctr"/>
        <c:lblOffset val="100"/>
        <c:noMultiLvlLbl val="0"/>
      </c:catAx>
      <c:valAx>
        <c:axId val="2777413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407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930-4EF2-9853-701A90E09A22}"/>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930-4EF2-9853-701A90E09A22}"/>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930-4EF2-9853-701A90E09A22}"/>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930-4EF2-9853-701A90E09A22}"/>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930-4EF2-9853-701A90E09A22}"/>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8930-4EF2-9853-701A90E09A22}"/>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930-4EF2-9853-701A90E09A22}"/>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930-4EF2-9853-701A90E09A2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8930-4EF2-9853-701A90E09A22}"/>
            </c:ext>
          </c:extLst>
        </c:ser>
        <c:dLbls>
          <c:showLegendKey val="0"/>
          <c:showVal val="0"/>
          <c:showCatName val="0"/>
          <c:showSerName val="0"/>
          <c:showPercent val="0"/>
          <c:showBubbleSize val="0"/>
        </c:dLbls>
        <c:gapWidth val="75"/>
        <c:axId val="277743552"/>
        <c:axId val="277744112"/>
      </c:barChart>
      <c:catAx>
        <c:axId val="277743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7744112"/>
        <c:crosses val="autoZero"/>
        <c:auto val="1"/>
        <c:lblAlgn val="ctr"/>
        <c:lblOffset val="100"/>
        <c:noMultiLvlLbl val="0"/>
      </c:catAx>
      <c:valAx>
        <c:axId val="2777441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4355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FA9F-409C-988F-A599D7E9B282}"/>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FA9F-409C-988F-A599D7E9B282}"/>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FA9F-409C-988F-A599D7E9B282}"/>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FA9F-409C-988F-A599D7E9B282}"/>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FA9F-409C-988F-A599D7E9B282}"/>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FA9F-409C-988F-A599D7E9B282}"/>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FA9F-409C-988F-A599D7E9B282}"/>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FA9F-409C-988F-A599D7E9B28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Gulf Coast</c:v>
                  </c:pt>
                </c:lvl>
              </c:multiLvlStrCache>
            </c:multiLvlStrRef>
          </c:cat>
          <c:val>
            <c:numRef>
              <c:f>'6-Year Grad Rates'!$D$24:$D$34</c:f>
              <c:numCache>
                <c:formatCode>0.0%</c:formatCode>
                <c:ptCount val="11"/>
                <c:pt idx="0">
                  <c:v>0.70015455950540961</c:v>
                </c:pt>
                <c:pt idx="1">
                  <c:v>0.57590361445783134</c:v>
                </c:pt>
                <c:pt idx="3">
                  <c:v>0.56976744186046513</c:v>
                </c:pt>
                <c:pt idx="4">
                  <c:v>0.44080604534005041</c:v>
                </c:pt>
                <c:pt idx="6">
                  <c:v>0.4095032397408207</c:v>
                </c:pt>
                <c:pt idx="7">
                  <c:v>0.31622746185852979</c:v>
                </c:pt>
                <c:pt idx="9">
                  <c:v>0.71282798833819239</c:v>
                </c:pt>
                <c:pt idx="10">
                  <c:v>0.63469119579500655</c:v>
                </c:pt>
              </c:numCache>
            </c:numRef>
          </c:val>
          <c:extLst xmlns:c16r2="http://schemas.microsoft.com/office/drawing/2015/06/chart">
            <c:ext xmlns:c16="http://schemas.microsoft.com/office/drawing/2014/chart" uri="{C3380CC4-5D6E-409C-BE32-E72D297353CC}">
              <c16:uniqueId val="{00000010-FA9F-409C-988F-A599D7E9B282}"/>
            </c:ext>
          </c:extLst>
        </c:ser>
        <c:dLbls>
          <c:showLegendKey val="0"/>
          <c:showVal val="0"/>
          <c:showCatName val="0"/>
          <c:showSerName val="0"/>
          <c:showPercent val="0"/>
          <c:showBubbleSize val="0"/>
        </c:dLbls>
        <c:gapWidth val="75"/>
        <c:axId val="277746352"/>
        <c:axId val="277746912"/>
      </c:barChart>
      <c:catAx>
        <c:axId val="277746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7746912"/>
        <c:crosses val="autoZero"/>
        <c:auto val="1"/>
        <c:lblAlgn val="ctr"/>
        <c:lblOffset val="100"/>
        <c:noMultiLvlLbl val="0"/>
      </c:catAx>
      <c:valAx>
        <c:axId val="277746912"/>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77463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10</xdr:row>
      <xdr:rowOff>4319</xdr:rowOff>
    </xdr:from>
    <xdr:to>
      <xdr:col>3</xdr:col>
      <xdr:colOff>142875</xdr:colOff>
      <xdr:row>16</xdr:row>
      <xdr:rowOff>138555</xdr:rowOff>
    </xdr:to>
    <xdr:pic>
      <xdr:nvPicPr>
        <xdr:cNvPr id="3" name="Picture 2">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28850" y="1909319"/>
          <a:ext cx="2105025" cy="1277236"/>
        </a:xfrm>
        <a:prstGeom prst="rect">
          <a:avLst/>
        </a:prstGeom>
        <a:noFill/>
        <a:ln w="9525">
          <a:solidFill>
            <a:srgbClr val="1A3B8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942975</xdr:colOff>
      <xdr:row>20</xdr:row>
      <xdr:rowOff>95250</xdr:rowOff>
    </xdr:from>
    <xdr:to>
      <xdr:col>3</xdr:col>
      <xdr:colOff>466725</xdr:colOff>
      <xdr:row>36</xdr:row>
      <xdr:rowOff>19050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95250</xdr:rowOff>
    </xdr:from>
    <xdr:to>
      <xdr:col>6</xdr:col>
      <xdr:colOff>361950</xdr:colOff>
      <xdr:row>36</xdr:row>
      <xdr:rowOff>19050</xdr:rowOff>
    </xdr:to>
    <xdr:graphicFrame macro="">
      <xdr:nvGraphicFramePr>
        <xdr:cNvPr id="13" name="Chart 12">
          <a:extLst>
            <a:ext uri="{FF2B5EF4-FFF2-40B4-BE49-F238E27FC236}">
              <a16:creationId xmlns:a16="http://schemas.microsoft.com/office/drawing/2014/main" xmlns=""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933450</xdr:colOff>
      <xdr:row>36</xdr:row>
      <xdr:rowOff>114300</xdr:rowOff>
    </xdr:from>
    <xdr:to>
      <xdr:col>3</xdr:col>
      <xdr:colOff>457200</xdr:colOff>
      <xdr:row>52</xdr:row>
      <xdr:rowOff>38100</xdr:rowOff>
    </xdr:to>
    <xdr:graphicFrame macro="">
      <xdr:nvGraphicFramePr>
        <xdr:cNvPr id="15" name="Chart 14">
          <a:extLst>
            <a:ext uri="{FF2B5EF4-FFF2-40B4-BE49-F238E27FC236}">
              <a16:creationId xmlns:a16="http://schemas.microsoft.com/office/drawing/2014/main" xmlns="" id="{00000000-0008-0000-09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36</xdr:row>
      <xdr:rowOff>114300</xdr:rowOff>
    </xdr:from>
    <xdr:to>
      <xdr:col>6</xdr:col>
      <xdr:colOff>381000</xdr:colOff>
      <xdr:row>52</xdr:row>
      <xdr:rowOff>38100</xdr:rowOff>
    </xdr:to>
    <xdr:graphicFrame macro="">
      <xdr:nvGraphicFramePr>
        <xdr:cNvPr id="16" name="Chart 15">
          <a:extLst>
            <a:ext uri="{FF2B5EF4-FFF2-40B4-BE49-F238E27FC236}">
              <a16:creationId xmlns:a16="http://schemas.microsoft.com/office/drawing/2014/main" xmlns=""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8</xdr:row>
      <xdr:rowOff>80962</xdr:rowOff>
    </xdr:from>
    <xdr:to>
      <xdr:col>3</xdr:col>
      <xdr:colOff>514350</xdr:colOff>
      <xdr:row>20</xdr:row>
      <xdr:rowOff>4762</xdr:rowOff>
    </xdr:to>
    <xdr:graphicFrame macro="">
      <xdr:nvGraphicFramePr>
        <xdr:cNvPr id="3" name="Chart 2">
          <a:extLst>
            <a:ext uri="{FF2B5EF4-FFF2-40B4-BE49-F238E27FC236}">
              <a16:creationId xmlns:a16="http://schemas.microsoft.com/office/drawing/2014/main" xmlns="" id="{E4577D39-0A21-404C-9FA7-3301F863CD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600075</xdr:colOff>
      <xdr:row>8</xdr:row>
      <xdr:rowOff>85725</xdr:rowOff>
    </xdr:from>
    <xdr:to>
      <xdr:col>8</xdr:col>
      <xdr:colOff>133350</xdr:colOff>
      <xdr:row>20</xdr:row>
      <xdr:rowOff>9525</xdr:rowOff>
    </xdr:to>
    <xdr:graphicFrame macro="">
      <xdr:nvGraphicFramePr>
        <xdr:cNvPr id="8" name="Chart 7">
          <a:extLst>
            <a:ext uri="{FF2B5EF4-FFF2-40B4-BE49-F238E27FC236}">
              <a16:creationId xmlns:a16="http://schemas.microsoft.com/office/drawing/2014/main" xmlns="" id="{3B70DCB6-07AD-4470-A37D-12BFD544C3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0.35694</cdr:x>
      <cdr:y>0.18171</cdr:y>
    </cdr:from>
    <cdr:to>
      <cdr:x>0.69444</cdr:x>
      <cdr:y>0.27546</cdr:y>
    </cdr:to>
    <cdr:grpSp>
      <cdr:nvGrpSpPr>
        <cdr:cNvPr id="2" name="Group 1">
          <a:extLst xmlns:a="http://schemas.openxmlformats.org/drawingml/2006/main">
            <a:ext uri="{FF2B5EF4-FFF2-40B4-BE49-F238E27FC236}">
              <a16:creationId xmlns:a16="http://schemas.microsoft.com/office/drawing/2014/main" xmlns="" id="{DFECE9E3-53A5-4565-B4F5-CC7897973DB5}"/>
            </a:ext>
          </a:extLst>
        </cdr:cNvPr>
        <cdr:cNvGrpSpPr/>
      </cdr:nvGrpSpPr>
      <cdr:grpSpPr>
        <a:xfrm xmlns:a="http://schemas.openxmlformats.org/drawingml/2006/main">
          <a:off x="1631930" y="498467"/>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9525</xdr:colOff>
      <xdr:row>61</xdr:row>
      <xdr:rowOff>85724</xdr:rowOff>
    </xdr:from>
    <xdr:to>
      <xdr:col>3</xdr:col>
      <xdr:colOff>314325</xdr:colOff>
      <xdr:row>76</xdr:row>
      <xdr:rowOff>167639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xdr:row>
      <xdr:rowOff>180975</xdr:rowOff>
    </xdr:from>
    <xdr:to>
      <xdr:col>7</xdr:col>
      <xdr:colOff>1028700</xdr:colOff>
      <xdr:row>42</xdr:row>
      <xdr:rowOff>166255</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04975"/>
          <a:ext cx="8362950" cy="6462280"/>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38</xdr:row>
      <xdr:rowOff>19050</xdr:rowOff>
    </xdr:from>
    <xdr:to>
      <xdr:col>4</xdr:col>
      <xdr:colOff>0</xdr:colOff>
      <xdr:row>55</xdr:row>
      <xdr:rowOff>9525</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0.32774</cdr:x>
      <cdr:y>0.88624</cdr:y>
    </cdr:from>
    <cdr:to>
      <cdr:x>0.64575</cdr:x>
      <cdr:y>0.96998</cdr:y>
    </cdr:to>
    <cdr:sp macro="" textlink="">
      <cdr:nvSpPr>
        <cdr:cNvPr id="3" name="TextBox 2"/>
        <cdr:cNvSpPr txBox="1"/>
      </cdr:nvSpPr>
      <cdr:spPr>
        <a:xfrm xmlns:a="http://schemas.openxmlformats.org/drawingml/2006/main">
          <a:off x="2047875" y="2861650"/>
          <a:ext cx="1987041" cy="2703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0.86248</cdr:x>
      <cdr:y>0.69951</cdr:y>
    </cdr:from>
    <cdr:to>
      <cdr:x>0.98858</cdr:x>
      <cdr:y>0.82991</cdr:y>
    </cdr:to>
    <cdr:sp macro="" textlink="">
      <cdr:nvSpPr>
        <cdr:cNvPr id="4" name="TextBox 3"/>
        <cdr:cNvSpPr txBox="1"/>
      </cdr:nvSpPr>
      <cdr:spPr>
        <a:xfrm xmlns:a="http://schemas.openxmlformats.org/drawingml/2006/main">
          <a:off x="5495926" y="2272025"/>
          <a:ext cx="803530" cy="4235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71</xdr:row>
      <xdr:rowOff>176211</xdr:rowOff>
    </xdr:from>
    <xdr:to>
      <xdr:col>2</xdr:col>
      <xdr:colOff>480058</xdr:colOff>
      <xdr:row>84</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71</xdr:row>
      <xdr:rowOff>171450</xdr:rowOff>
    </xdr:from>
    <xdr:to>
      <xdr:col>6</xdr:col>
      <xdr:colOff>394334</xdr:colOff>
      <xdr:row>84</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71</xdr:row>
      <xdr:rowOff>171450</xdr:rowOff>
    </xdr:from>
    <xdr:to>
      <xdr:col>10</xdr:col>
      <xdr:colOff>1013459</xdr:colOff>
      <xdr:row>84</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57FE06F2-DD5C-4E76-B2AA-B917E3EC5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2F9C1877-3E33-427F-8F58-EA06F347E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6DFD885F-2281-457B-AA79-7026DB4D45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D009B611-9A8B-4764-8E1C-E04501E56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sheetData sheetId="7">
        <row r="2">
          <cell r="B2" t="str">
            <v>All areas</v>
          </cell>
          <cell r="C2" t="str">
            <v>Math</v>
          </cell>
          <cell r="D2" t="str">
            <v>Writing</v>
          </cell>
          <cell r="E2" t="str">
            <v>Reading</v>
          </cell>
        </row>
        <row r="3">
          <cell r="A3" t="str">
            <v>Gulf Coast</v>
          </cell>
          <cell r="B3">
            <v>0.64841103805538947</v>
          </cell>
          <cell r="C3">
            <v>0.6837766487348077</v>
          </cell>
          <cell r="D3">
            <v>0.89178621239290701</v>
          </cell>
          <cell r="E3">
            <v>0.81268679019725043</v>
          </cell>
        </row>
        <row r="4">
          <cell r="A4" t="str">
            <v>Statewide</v>
          </cell>
          <cell r="B4">
            <v>0.61657016940163278</v>
          </cell>
          <cell r="C4">
            <v>0.65129024314785233</v>
          </cell>
          <cell r="D4">
            <v>0.88040232098547178</v>
          </cell>
          <cell r="E4">
            <v>0.78861100763349135</v>
          </cell>
        </row>
      </sheetData>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9" customWidth="1"/>
    <col min="2" max="2" width="20.7109375" style="9" customWidth="1"/>
    <col min="3" max="4" width="9.140625" style="9"/>
    <col min="5" max="5" width="9.140625" style="9" customWidth="1"/>
    <col min="6" max="6" width="21.85546875" style="9" customWidth="1"/>
    <col min="7" max="7" width="14.28515625" style="9" customWidth="1"/>
    <col min="8" max="8" width="9.140625" style="9"/>
    <col min="9" max="11" width="9.140625" style="1"/>
  </cols>
  <sheetData>
    <row r="1" spans="1:13" s="21" customFormat="1" ht="15" customHeight="1" x14ac:dyDescent="0.25">
      <c r="A1" s="542" t="s">
        <v>355</v>
      </c>
      <c r="B1" s="543"/>
      <c r="C1" s="543"/>
      <c r="D1" s="543"/>
      <c r="E1" s="543"/>
      <c r="F1" s="543"/>
      <c r="G1" s="543"/>
      <c r="H1" s="544"/>
      <c r="I1" s="11"/>
      <c r="J1" s="12"/>
      <c r="K1" s="1"/>
    </row>
    <row r="2" spans="1:13" s="21" customFormat="1" ht="15" customHeight="1" x14ac:dyDescent="0.25">
      <c r="A2" s="545"/>
      <c r="B2" s="546"/>
      <c r="C2" s="546"/>
      <c r="D2" s="546"/>
      <c r="E2" s="546"/>
      <c r="F2" s="546"/>
      <c r="G2" s="546"/>
      <c r="H2" s="547"/>
      <c r="I2" s="13"/>
      <c r="J2" s="6"/>
      <c r="K2" s="1"/>
    </row>
    <row r="3" spans="1:13" s="21" customFormat="1" ht="15" customHeight="1" x14ac:dyDescent="0.25">
      <c r="A3" s="542" t="s">
        <v>193</v>
      </c>
      <c r="B3" s="543"/>
      <c r="C3" s="543"/>
      <c r="D3" s="543"/>
      <c r="E3" s="543"/>
      <c r="F3" s="543"/>
      <c r="G3" s="543"/>
      <c r="H3" s="544"/>
      <c r="I3" s="13"/>
      <c r="J3" s="6"/>
      <c r="K3" s="1"/>
    </row>
    <row r="4" spans="1:13" s="21" customFormat="1" ht="15" customHeight="1" x14ac:dyDescent="0.25">
      <c r="A4" s="548" t="s">
        <v>429</v>
      </c>
      <c r="B4" s="549"/>
      <c r="C4" s="549"/>
      <c r="D4" s="549"/>
      <c r="E4" s="549"/>
      <c r="F4" s="549"/>
      <c r="G4" s="549"/>
      <c r="H4" s="550"/>
      <c r="I4" s="13"/>
      <c r="J4" s="6"/>
      <c r="K4" s="1"/>
    </row>
    <row r="5" spans="1:13" s="21" customFormat="1" ht="15" customHeight="1" x14ac:dyDescent="0.25">
      <c r="A5" s="551"/>
      <c r="B5" s="552"/>
      <c r="C5" s="552"/>
      <c r="D5" s="552"/>
      <c r="E5" s="552"/>
      <c r="F5" s="552"/>
      <c r="G5" s="552"/>
      <c r="H5" s="553"/>
      <c r="I5" s="13"/>
      <c r="J5" s="6"/>
      <c r="K5" s="1"/>
    </row>
    <row r="6" spans="1:13" s="8" customFormat="1" ht="15" customHeight="1" x14ac:dyDescent="0.25">
      <c r="A6" s="551"/>
      <c r="B6" s="552"/>
      <c r="C6" s="552"/>
      <c r="D6" s="552"/>
      <c r="E6" s="552"/>
      <c r="F6" s="552"/>
      <c r="G6" s="552"/>
      <c r="H6" s="553"/>
      <c r="I6" s="13"/>
      <c r="J6" s="6"/>
      <c r="K6" s="75"/>
    </row>
    <row r="7" spans="1:13" s="8" customFormat="1" ht="15" customHeight="1" x14ac:dyDescent="0.25">
      <c r="A7" s="551"/>
      <c r="B7" s="552"/>
      <c r="C7" s="552"/>
      <c r="D7" s="552"/>
      <c r="E7" s="552"/>
      <c r="F7" s="552"/>
      <c r="G7" s="552"/>
      <c r="H7" s="553"/>
      <c r="I7" s="13"/>
      <c r="J7" s="6"/>
      <c r="K7" s="75"/>
    </row>
    <row r="8" spans="1:13" x14ac:dyDescent="0.25">
      <c r="A8" s="554"/>
      <c r="B8" s="555"/>
      <c r="C8" s="555"/>
      <c r="D8" s="555"/>
      <c r="E8" s="555"/>
      <c r="F8" s="555"/>
      <c r="G8" s="555"/>
      <c r="H8" s="556"/>
    </row>
    <row r="9" spans="1:13" s="21" customFormat="1" x14ac:dyDescent="0.25">
      <c r="A9" s="503"/>
      <c r="B9" s="503"/>
      <c r="C9" s="503"/>
      <c r="D9" s="503"/>
      <c r="E9" s="503"/>
      <c r="F9" s="503"/>
      <c r="G9" s="503"/>
      <c r="H9" s="503"/>
      <c r="I9" s="1"/>
      <c r="J9" s="1"/>
      <c r="K9" s="1"/>
    </row>
    <row r="10" spans="1:13" x14ac:dyDescent="0.25">
      <c r="E10" s="22"/>
    </row>
    <row r="11" spans="1:13" x14ac:dyDescent="0.25">
      <c r="C11" s="22"/>
      <c r="L11" s="1"/>
      <c r="M11" s="1"/>
    </row>
    <row r="12" spans="1:13" x14ac:dyDescent="0.25">
      <c r="F12" s="22"/>
      <c r="L12" s="1"/>
      <c r="M12" s="1"/>
    </row>
    <row r="13" spans="1:13" x14ac:dyDescent="0.25">
      <c r="B13" s="279"/>
      <c r="C13" s="22"/>
      <c r="L13" s="1"/>
      <c r="M13" s="1"/>
    </row>
    <row r="14" spans="1:13" x14ac:dyDescent="0.25">
      <c r="B14" s="279"/>
      <c r="F14" s="22"/>
      <c r="G14" s="22"/>
      <c r="H14" s="22"/>
      <c r="I14" s="2"/>
      <c r="L14" s="1"/>
      <c r="M14" s="1"/>
    </row>
    <row r="15" spans="1:13" x14ac:dyDescent="0.25">
      <c r="A15" s="279"/>
      <c r="B15" s="279"/>
      <c r="G15" s="22"/>
      <c r="I15" s="9"/>
      <c r="J15" s="9"/>
      <c r="K15" s="9"/>
      <c r="L15" s="3"/>
      <c r="M15" s="3"/>
    </row>
    <row r="16" spans="1:13" x14ac:dyDescent="0.25">
      <c r="A16" s="475" t="s">
        <v>24</v>
      </c>
      <c r="B16" s="279"/>
      <c r="L16" s="1"/>
      <c r="M16" s="1"/>
    </row>
    <row r="17" spans="1:13" x14ac:dyDescent="0.25">
      <c r="A17" s="475"/>
      <c r="B17" s="279"/>
      <c r="F17" s="504"/>
      <c r="G17" s="505"/>
      <c r="H17" s="506"/>
      <c r="I17" s="4"/>
      <c r="J17" s="4"/>
      <c r="K17" s="4"/>
      <c r="L17" s="4"/>
      <c r="M17" s="4"/>
    </row>
    <row r="18" spans="1:13" x14ac:dyDescent="0.25">
      <c r="A18" s="279"/>
      <c r="B18" s="279"/>
    </row>
    <row r="19" spans="1:13" ht="15" customHeight="1" x14ac:dyDescent="0.25">
      <c r="A19" s="10" t="s">
        <v>356</v>
      </c>
      <c r="B19" s="558" t="s">
        <v>14</v>
      </c>
      <c r="C19" s="558"/>
      <c r="D19" s="558"/>
      <c r="E19" s="558"/>
      <c r="F19" s="558"/>
      <c r="G19" s="558"/>
      <c r="H19" s="558"/>
    </row>
    <row r="20" spans="1:13" ht="15" customHeight="1" x14ac:dyDescent="0.25">
      <c r="A20" s="11" t="s">
        <v>41</v>
      </c>
      <c r="B20" s="559" t="s">
        <v>214</v>
      </c>
      <c r="C20" s="559"/>
      <c r="D20" s="559"/>
      <c r="E20" s="559"/>
      <c r="F20" s="559"/>
      <c r="G20" s="559"/>
      <c r="H20" s="559"/>
    </row>
    <row r="21" spans="1:13" ht="15" customHeight="1" x14ac:dyDescent="0.25">
      <c r="A21" s="11" t="s">
        <v>359</v>
      </c>
      <c r="B21" s="557" t="s">
        <v>420</v>
      </c>
      <c r="C21" s="557"/>
      <c r="D21" s="557"/>
      <c r="E21" s="557"/>
      <c r="F21" s="557"/>
      <c r="G21" s="557"/>
      <c r="H21" s="557"/>
    </row>
    <row r="22" spans="1:13" ht="15" customHeight="1" x14ac:dyDescent="0.25">
      <c r="A22" s="11" t="s">
        <v>357</v>
      </c>
      <c r="B22" s="557" t="s">
        <v>211</v>
      </c>
      <c r="C22" s="557"/>
      <c r="D22" s="557"/>
      <c r="E22" s="557"/>
      <c r="F22" s="557"/>
      <c r="G22" s="557"/>
      <c r="H22" s="557"/>
    </row>
    <row r="23" spans="1:13" ht="15" customHeight="1" x14ac:dyDescent="0.25">
      <c r="A23" s="11" t="s">
        <v>194</v>
      </c>
      <c r="B23" s="560" t="s">
        <v>212</v>
      </c>
      <c r="C23" s="560"/>
      <c r="D23" s="560"/>
      <c r="E23" s="560"/>
      <c r="F23" s="560"/>
      <c r="G23" s="560"/>
      <c r="H23" s="560"/>
      <c r="M23" s="1"/>
    </row>
    <row r="24" spans="1:13" s="21" customFormat="1" ht="15" customHeight="1" x14ac:dyDescent="0.25">
      <c r="A24" s="11" t="s">
        <v>215</v>
      </c>
      <c r="B24" s="560" t="s">
        <v>244</v>
      </c>
      <c r="C24" s="560"/>
      <c r="D24" s="560"/>
      <c r="E24" s="560"/>
      <c r="F24" s="560"/>
      <c r="G24" s="560"/>
      <c r="H24" s="560"/>
      <c r="I24" s="1"/>
      <c r="J24" s="1"/>
      <c r="K24" s="1"/>
      <c r="M24" s="1"/>
    </row>
    <row r="25" spans="1:13" s="21" customFormat="1" ht="15" customHeight="1" x14ac:dyDescent="0.25">
      <c r="A25" s="11" t="s">
        <v>216</v>
      </c>
      <c r="B25" s="560" t="s">
        <v>245</v>
      </c>
      <c r="C25" s="560"/>
      <c r="D25" s="560"/>
      <c r="E25" s="560"/>
      <c r="F25" s="560"/>
      <c r="G25" s="560"/>
      <c r="H25" s="560"/>
      <c r="I25" s="1"/>
      <c r="J25" s="1"/>
      <c r="K25" s="1"/>
      <c r="M25" s="1"/>
    </row>
    <row r="26" spans="1:13" ht="15" customHeight="1" x14ac:dyDescent="0.25">
      <c r="A26" s="11" t="s">
        <v>170</v>
      </c>
      <c r="B26" s="557" t="s">
        <v>231</v>
      </c>
      <c r="C26" s="557"/>
      <c r="D26" s="557"/>
      <c r="E26" s="557"/>
      <c r="F26" s="557"/>
      <c r="G26" s="557"/>
      <c r="H26" s="557"/>
      <c r="M26" s="1"/>
    </row>
    <row r="27" spans="1:13" ht="15" customHeight="1" x14ac:dyDescent="0.25">
      <c r="A27" s="11" t="s">
        <v>230</v>
      </c>
      <c r="B27" s="560" t="s">
        <v>213</v>
      </c>
      <c r="C27" s="560"/>
      <c r="D27" s="560"/>
      <c r="E27" s="560"/>
      <c r="F27" s="560"/>
      <c r="G27" s="560"/>
      <c r="H27" s="560"/>
      <c r="M27" s="1"/>
    </row>
    <row r="28" spans="1:13" s="21" customFormat="1" ht="15" customHeight="1" x14ac:dyDescent="0.25">
      <c r="A28" s="11" t="s">
        <v>217</v>
      </c>
      <c r="B28" s="560" t="s">
        <v>232</v>
      </c>
      <c r="C28" s="560"/>
      <c r="D28" s="560"/>
      <c r="E28" s="560"/>
      <c r="F28" s="560"/>
      <c r="G28" s="560"/>
      <c r="H28" s="560"/>
      <c r="I28" s="1"/>
      <c r="J28" s="1"/>
      <c r="K28" s="1"/>
      <c r="M28" s="1"/>
    </row>
    <row r="29" spans="1:13" ht="15" customHeight="1" x14ac:dyDescent="0.25">
      <c r="A29" s="11" t="s">
        <v>358</v>
      </c>
      <c r="B29" s="557" t="s">
        <v>383</v>
      </c>
      <c r="C29" s="557"/>
      <c r="D29" s="557"/>
      <c r="E29" s="557"/>
      <c r="F29" s="557"/>
      <c r="G29" s="557"/>
      <c r="H29" s="557"/>
    </row>
    <row r="30" spans="1:13" s="21" customFormat="1" ht="15" customHeight="1" x14ac:dyDescent="0.25">
      <c r="A30" s="11" t="s">
        <v>361</v>
      </c>
      <c r="B30" s="557" t="s">
        <v>256</v>
      </c>
      <c r="C30" s="557"/>
      <c r="D30" s="557"/>
      <c r="E30" s="557"/>
      <c r="F30" s="557"/>
      <c r="G30" s="557"/>
      <c r="H30" s="557"/>
      <c r="I30" s="1"/>
      <c r="J30" s="1"/>
      <c r="K30" s="1"/>
    </row>
    <row r="31" spans="1:13" s="21" customFormat="1" ht="15" customHeight="1" x14ac:dyDescent="0.25">
      <c r="A31" s="11" t="s">
        <v>360</v>
      </c>
      <c r="B31" s="557" t="s">
        <v>246</v>
      </c>
      <c r="C31" s="557"/>
      <c r="D31" s="557"/>
      <c r="E31" s="557"/>
      <c r="F31" s="557"/>
      <c r="G31" s="557"/>
      <c r="H31" s="557"/>
      <c r="I31" s="1"/>
      <c r="J31" s="1"/>
      <c r="K31" s="1"/>
    </row>
    <row r="32" spans="1:13" ht="12" customHeight="1" x14ac:dyDescent="0.25">
      <c r="A32" s="11"/>
      <c r="B32" s="113"/>
      <c r="C32" s="113"/>
      <c r="D32" s="113"/>
      <c r="E32" s="113"/>
      <c r="F32" s="113"/>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7" right="0.7" top="0.75" bottom="0.75" header="0.3" footer="0.3"/>
  <pageSetup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Normal="100" zoomScaleSheetLayoutView="100" workbookViewId="0">
      <selection activeCell="A4" sqref="A4:H8"/>
    </sheetView>
  </sheetViews>
  <sheetFormatPr defaultColWidth="9.140625" defaultRowHeight="12.75" x14ac:dyDescent="0.2"/>
  <cols>
    <col min="1" max="1" width="12.5703125" style="9" bestFit="1" customWidth="1"/>
    <col min="2" max="2" width="33.42578125" style="9" customWidth="1"/>
    <col min="3" max="6" width="14.85546875" style="9" customWidth="1"/>
    <col min="7" max="7" width="13.140625" style="9" customWidth="1"/>
    <col min="8" max="8" width="17.85546875" style="9" customWidth="1"/>
    <col min="9" max="9" width="8.5703125" style="9" bestFit="1" customWidth="1"/>
    <col min="10" max="10" width="11.140625" style="9" customWidth="1"/>
    <col min="11" max="11" width="22.140625" style="9" customWidth="1"/>
    <col min="12" max="12" width="35.42578125" style="9" customWidth="1"/>
    <col min="13" max="13" width="11.140625" style="9" customWidth="1"/>
    <col min="14" max="15" width="9.140625" style="9"/>
    <col min="16" max="16" width="12.7109375" style="9" customWidth="1"/>
    <col min="17" max="17" width="13.7109375" style="9" customWidth="1"/>
    <col min="18" max="24" width="9.140625" style="9"/>
    <col min="25" max="25" width="9.140625" style="9" customWidth="1"/>
    <col min="26" max="16384" width="9.140625" style="9"/>
  </cols>
  <sheetData>
    <row r="1" spans="1:14" ht="15" customHeight="1" x14ac:dyDescent="0.2">
      <c r="A1" s="542" t="s">
        <v>24</v>
      </c>
      <c r="B1" s="543"/>
      <c r="C1" s="543"/>
      <c r="D1" s="543"/>
      <c r="E1" s="543"/>
      <c r="F1" s="543"/>
      <c r="G1" s="543"/>
      <c r="H1" s="544"/>
      <c r="J1" s="176"/>
      <c r="K1" s="176"/>
    </row>
    <row r="2" spans="1:14" ht="15" customHeight="1" x14ac:dyDescent="0.2">
      <c r="A2" s="656"/>
      <c r="B2" s="657"/>
      <c r="C2" s="657"/>
      <c r="D2" s="657"/>
      <c r="E2" s="657"/>
      <c r="F2" s="657"/>
      <c r="G2" s="657"/>
      <c r="H2" s="658"/>
      <c r="I2" s="76"/>
      <c r="J2" s="76"/>
      <c r="K2" s="76"/>
      <c r="L2" s="76"/>
      <c r="M2" s="76"/>
      <c r="N2" s="76"/>
    </row>
    <row r="3" spans="1:14" s="113" customFormat="1" ht="30" customHeight="1" x14ac:dyDescent="0.2">
      <c r="A3" s="737" t="s">
        <v>232</v>
      </c>
      <c r="B3" s="738"/>
      <c r="C3" s="738"/>
      <c r="D3" s="738"/>
      <c r="E3" s="738"/>
      <c r="F3" s="738"/>
      <c r="G3" s="738"/>
      <c r="H3" s="739"/>
    </row>
    <row r="4" spans="1:14" s="113" customFormat="1" ht="18.75" customHeight="1" x14ac:dyDescent="0.2">
      <c r="A4" s="576" t="s">
        <v>427</v>
      </c>
      <c r="B4" s="577"/>
      <c r="C4" s="577"/>
      <c r="D4" s="577"/>
      <c r="E4" s="577"/>
      <c r="F4" s="577"/>
      <c r="G4" s="577"/>
      <c r="H4" s="578"/>
    </row>
    <row r="5" spans="1:14" s="113" customFormat="1" ht="18.75" customHeight="1" x14ac:dyDescent="0.2">
      <c r="A5" s="579"/>
      <c r="B5" s="580"/>
      <c r="C5" s="580"/>
      <c r="D5" s="580"/>
      <c r="E5" s="580"/>
      <c r="F5" s="580"/>
      <c r="G5" s="580"/>
      <c r="H5" s="581"/>
    </row>
    <row r="6" spans="1:14" s="113" customFormat="1" ht="18.75" customHeight="1" x14ac:dyDescent="0.2">
      <c r="A6" s="579"/>
      <c r="B6" s="580"/>
      <c r="C6" s="580"/>
      <c r="D6" s="580"/>
      <c r="E6" s="580"/>
      <c r="F6" s="580"/>
      <c r="G6" s="580"/>
      <c r="H6" s="581"/>
    </row>
    <row r="7" spans="1:14" s="113" customFormat="1" ht="18.75" customHeight="1" x14ac:dyDescent="0.2">
      <c r="A7" s="579"/>
      <c r="B7" s="580"/>
      <c r="C7" s="580"/>
      <c r="D7" s="580"/>
      <c r="E7" s="580"/>
      <c r="F7" s="580"/>
      <c r="G7" s="580"/>
      <c r="H7" s="581"/>
    </row>
    <row r="8" spans="1:14" s="113" customFormat="1" ht="18.75" customHeight="1" x14ac:dyDescent="0.2">
      <c r="A8" s="582"/>
      <c r="B8" s="583"/>
      <c r="C8" s="583"/>
      <c r="D8" s="583"/>
      <c r="E8" s="583"/>
      <c r="F8" s="583"/>
      <c r="G8" s="583"/>
      <c r="H8" s="584"/>
    </row>
    <row r="9" spans="1:14" s="113" customFormat="1" ht="15" customHeight="1" x14ac:dyDescent="0.2">
      <c r="A9" s="76"/>
      <c r="B9" s="76"/>
      <c r="C9" s="76"/>
      <c r="D9" s="76"/>
      <c r="E9" s="76"/>
      <c r="F9" s="76"/>
      <c r="G9" s="76"/>
      <c r="H9" s="76"/>
    </row>
    <row r="10" spans="1:14" ht="15" customHeight="1" x14ac:dyDescent="0.2">
      <c r="A10" s="177"/>
      <c r="B10" s="77"/>
      <c r="C10" s="77"/>
      <c r="D10" s="77"/>
      <c r="E10" s="77"/>
      <c r="F10" s="131"/>
      <c r="G10" s="57"/>
    </row>
    <row r="11" spans="1:14" x14ac:dyDescent="0.2">
      <c r="A11" s="143"/>
      <c r="B11" s="77"/>
      <c r="C11" s="77"/>
      <c r="D11" s="77"/>
      <c r="E11" s="77"/>
      <c r="F11" s="131"/>
      <c r="G11" s="14"/>
    </row>
    <row r="12" spans="1:14" x14ac:dyDescent="0.2">
      <c r="F12" s="113"/>
      <c r="G12" s="14"/>
    </row>
    <row r="13" spans="1:14" ht="60" customHeight="1" x14ac:dyDescent="0.2">
      <c r="F13" s="113"/>
      <c r="G13" s="14"/>
    </row>
    <row r="14" spans="1:14" x14ac:dyDescent="0.2">
      <c r="F14" s="113"/>
      <c r="G14" s="14"/>
    </row>
    <row r="15" spans="1:14" x14ac:dyDescent="0.2">
      <c r="F15" s="113"/>
      <c r="G15" s="56"/>
    </row>
    <row r="16" spans="1:14" x14ac:dyDescent="0.2">
      <c r="F16" s="113"/>
      <c r="G16" s="56"/>
    </row>
    <row r="17" spans="5:19" x14ac:dyDescent="0.2">
      <c r="F17" s="113"/>
      <c r="G17" s="56"/>
    </row>
    <row r="18" spans="5:19" ht="30" customHeight="1" x14ac:dyDescent="0.2">
      <c r="F18" s="113"/>
      <c r="G18" s="56"/>
    </row>
    <row r="21" spans="5:19" x14ac:dyDescent="0.2">
      <c r="E21" s="178"/>
      <c r="J21" s="113"/>
      <c r="K21" s="113"/>
      <c r="L21" s="113"/>
      <c r="M21" s="113"/>
      <c r="N21" s="113"/>
      <c r="O21" s="168"/>
      <c r="P21" s="168"/>
      <c r="R21" s="113"/>
      <c r="S21" s="113"/>
    </row>
    <row r="54" spans="1:8" x14ac:dyDescent="0.2">
      <c r="A54" s="745" t="s">
        <v>408</v>
      </c>
      <c r="B54" s="743"/>
      <c r="C54" s="743"/>
      <c r="D54" s="744"/>
    </row>
    <row r="55" spans="1:8" ht="38.25" x14ac:dyDescent="0.2">
      <c r="A55" s="441"/>
      <c r="B55" s="537" t="s">
        <v>409</v>
      </c>
      <c r="C55" s="537" t="s">
        <v>410</v>
      </c>
      <c r="D55" s="537" t="s">
        <v>411</v>
      </c>
    </row>
    <row r="56" spans="1:8" x14ac:dyDescent="0.2">
      <c r="A56" s="537" t="s">
        <v>3</v>
      </c>
      <c r="B56" s="442">
        <v>0.82402081119701021</v>
      </c>
      <c r="C56" s="442">
        <v>0.63148059942109702</v>
      </c>
      <c r="D56" s="442">
        <v>0.32664053053896602</v>
      </c>
    </row>
    <row r="57" spans="1:8" x14ac:dyDescent="0.2">
      <c r="A57" s="538" t="s">
        <v>5</v>
      </c>
      <c r="B57" s="443">
        <v>0.73575554879902705</v>
      </c>
      <c r="C57" s="443">
        <v>0.44046822742474917</v>
      </c>
      <c r="D57" s="443">
        <v>0.1596533900881727</v>
      </c>
    </row>
    <row r="58" spans="1:8" ht="25.5" x14ac:dyDescent="0.2">
      <c r="A58" s="537" t="s">
        <v>4</v>
      </c>
      <c r="B58" s="443">
        <v>0.73400653747373334</v>
      </c>
      <c r="C58" s="443">
        <v>0.55866215269670794</v>
      </c>
      <c r="D58" s="443">
        <v>0.15269670791501283</v>
      </c>
    </row>
    <row r="59" spans="1:8" x14ac:dyDescent="0.2">
      <c r="A59" s="538" t="s">
        <v>147</v>
      </c>
      <c r="B59" s="443">
        <v>0.88430626057529615</v>
      </c>
      <c r="C59" s="443">
        <v>0.71658206429780036</v>
      </c>
      <c r="D59" s="443">
        <v>0.47525380710659898</v>
      </c>
    </row>
    <row r="60" spans="1:8" x14ac:dyDescent="0.2">
      <c r="A60" s="500"/>
      <c r="B60" s="444"/>
      <c r="C60" s="444"/>
      <c r="D60" s="444"/>
    </row>
    <row r="61" spans="1:8" x14ac:dyDescent="0.2">
      <c r="A61" s="742" t="s">
        <v>203</v>
      </c>
      <c r="B61" s="743"/>
      <c r="C61" s="743"/>
      <c r="D61" s="743"/>
      <c r="E61" s="744"/>
      <c r="F61" s="49"/>
      <c r="G61" s="49"/>
      <c r="H61" s="49"/>
    </row>
    <row r="62" spans="1:8" ht="25.5" customHeight="1" x14ac:dyDescent="0.2">
      <c r="A62" s="123"/>
      <c r="B62" s="77"/>
      <c r="C62" s="571" t="s">
        <v>367</v>
      </c>
      <c r="D62" s="571"/>
      <c r="E62" s="571"/>
    </row>
    <row r="63" spans="1:8" x14ac:dyDescent="0.2">
      <c r="A63" s="369" t="s">
        <v>202</v>
      </c>
      <c r="B63" s="370"/>
      <c r="C63" s="479">
        <v>2016</v>
      </c>
      <c r="D63" s="479">
        <v>2017</v>
      </c>
      <c r="E63" s="479">
        <v>2018</v>
      </c>
    </row>
    <row r="64" spans="1:8" x14ac:dyDescent="0.2">
      <c r="A64" s="740" t="s">
        <v>198</v>
      </c>
      <c r="B64" s="473" t="s">
        <v>11</v>
      </c>
      <c r="C64" s="148">
        <v>0.58025570107649338</v>
      </c>
      <c r="D64" s="148">
        <v>0.61031989341198101</v>
      </c>
      <c r="E64" s="148">
        <v>0.61657016940163278</v>
      </c>
    </row>
    <row r="65" spans="1:12" x14ac:dyDescent="0.2">
      <c r="A65" s="741"/>
      <c r="B65" s="473" t="s">
        <v>24</v>
      </c>
      <c r="C65" s="148">
        <v>0.61276641148070099</v>
      </c>
      <c r="D65" s="148">
        <v>0.63022715539494101</v>
      </c>
      <c r="E65" s="148">
        <v>0.64841103805538947</v>
      </c>
      <c r="I65" s="367"/>
      <c r="J65" s="367"/>
      <c r="K65" s="367"/>
      <c r="L65" s="367"/>
    </row>
    <row r="66" spans="1:12" x14ac:dyDescent="0.2">
      <c r="A66" s="740" t="s">
        <v>199</v>
      </c>
      <c r="B66" s="473" t="s">
        <v>11</v>
      </c>
      <c r="C66" s="148">
        <v>0.63255511266574471</v>
      </c>
      <c r="D66" s="148">
        <v>0.65267052142755499</v>
      </c>
      <c r="E66" s="148">
        <v>0.65129024314785233</v>
      </c>
      <c r="I66" s="367"/>
      <c r="J66" s="367"/>
      <c r="K66" s="367"/>
      <c r="L66" s="367"/>
    </row>
    <row r="67" spans="1:12" x14ac:dyDescent="0.2">
      <c r="A67" s="741"/>
      <c r="B67" s="473" t="s">
        <v>24</v>
      </c>
      <c r="C67" s="148">
        <v>0.66942303075568832</v>
      </c>
      <c r="D67" s="148">
        <v>0.68487351574599897</v>
      </c>
      <c r="E67" s="148">
        <v>0.6837766487348077</v>
      </c>
    </row>
    <row r="68" spans="1:12" x14ac:dyDescent="0.2">
      <c r="A68" s="740" t="s">
        <v>200</v>
      </c>
      <c r="B68" s="473" t="s">
        <v>11</v>
      </c>
      <c r="C68" s="148">
        <v>0.77828845684535919</v>
      </c>
      <c r="D68" s="148">
        <v>0.85554995019855895</v>
      </c>
      <c r="E68" s="148">
        <v>0.88040232098547178</v>
      </c>
    </row>
    <row r="69" spans="1:12" x14ac:dyDescent="0.2">
      <c r="A69" s="741"/>
      <c r="B69" s="473" t="s">
        <v>24</v>
      </c>
      <c r="C69" s="148">
        <v>0.78201605804369279</v>
      </c>
      <c r="D69" s="148">
        <v>0.82325761486835303</v>
      </c>
      <c r="E69" s="148">
        <v>0.89178621239290701</v>
      </c>
    </row>
    <row r="70" spans="1:12" x14ac:dyDescent="0.2">
      <c r="A70" s="740" t="s">
        <v>201</v>
      </c>
      <c r="B70" s="473" t="s">
        <v>11</v>
      </c>
      <c r="C70" s="148">
        <v>0.75913799181105779</v>
      </c>
      <c r="D70" s="148">
        <v>0.78695978371945596</v>
      </c>
      <c r="E70" s="148">
        <v>0.78861100763349135</v>
      </c>
    </row>
    <row r="71" spans="1:12" x14ac:dyDescent="0.2">
      <c r="A71" s="741"/>
      <c r="B71" s="473" t="s">
        <v>24</v>
      </c>
      <c r="C71" s="148">
        <v>0.73430735930735935</v>
      </c>
      <c r="D71" s="148">
        <v>0.80921528136293197</v>
      </c>
      <c r="E71" s="148">
        <v>0.81268679019725043</v>
      </c>
    </row>
    <row r="73" spans="1:12" x14ac:dyDescent="0.2">
      <c r="A73" s="9" t="s">
        <v>197</v>
      </c>
    </row>
    <row r="74" spans="1:12" x14ac:dyDescent="0.2">
      <c r="A74" s="9" t="s">
        <v>242</v>
      </c>
      <c r="H74" s="11"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H74"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K29" sqref="K29"/>
    </sheetView>
  </sheetViews>
  <sheetFormatPr defaultColWidth="9.140625" defaultRowHeight="12.75" x14ac:dyDescent="0.2"/>
  <cols>
    <col min="1" max="15" width="11.85546875" style="9" customWidth="1"/>
    <col min="16" max="16384" width="9.140625" style="9"/>
  </cols>
  <sheetData>
    <row r="1" spans="1:15" ht="15" customHeight="1" x14ac:dyDescent="0.2">
      <c r="A1" s="542" t="s">
        <v>24</v>
      </c>
      <c r="B1" s="543"/>
      <c r="C1" s="543"/>
      <c r="D1" s="543"/>
      <c r="E1" s="543"/>
      <c r="F1" s="543"/>
      <c r="G1" s="543"/>
      <c r="H1" s="543"/>
      <c r="I1" s="543"/>
      <c r="J1" s="543"/>
      <c r="K1" s="543"/>
      <c r="L1" s="543"/>
      <c r="M1" s="544"/>
    </row>
    <row r="2" spans="1:15" ht="15" customHeight="1" x14ac:dyDescent="0.2">
      <c r="A2" s="723"/>
      <c r="B2" s="724"/>
      <c r="C2" s="724"/>
      <c r="D2" s="724"/>
      <c r="E2" s="724"/>
      <c r="F2" s="724"/>
      <c r="G2" s="724"/>
      <c r="H2" s="724"/>
      <c r="I2" s="724"/>
      <c r="J2" s="724"/>
      <c r="K2" s="724"/>
      <c r="L2" s="724"/>
      <c r="M2" s="725"/>
      <c r="N2" s="76"/>
      <c r="O2" s="76"/>
    </row>
    <row r="3" spans="1:15" s="113" customFormat="1" ht="15" customHeight="1" x14ac:dyDescent="0.2">
      <c r="A3" s="542" t="s">
        <v>383</v>
      </c>
      <c r="B3" s="543"/>
      <c r="C3" s="543"/>
      <c r="D3" s="543"/>
      <c r="E3" s="543"/>
      <c r="F3" s="543"/>
      <c r="G3" s="543"/>
      <c r="H3" s="543"/>
      <c r="I3" s="543"/>
      <c r="J3" s="543"/>
      <c r="K3" s="543"/>
      <c r="L3" s="543"/>
      <c r="M3" s="544"/>
      <c r="N3" s="76"/>
    </row>
    <row r="4" spans="1:15" s="113" customFormat="1" ht="15" customHeight="1" x14ac:dyDescent="0.2">
      <c r="A4" s="576" t="s">
        <v>407</v>
      </c>
      <c r="B4" s="577"/>
      <c r="C4" s="577"/>
      <c r="D4" s="577"/>
      <c r="E4" s="577"/>
      <c r="F4" s="577"/>
      <c r="G4" s="577"/>
      <c r="H4" s="577"/>
      <c r="I4" s="577"/>
      <c r="J4" s="577"/>
      <c r="K4" s="577"/>
      <c r="L4" s="577"/>
      <c r="M4" s="578"/>
      <c r="N4" s="76"/>
    </row>
    <row r="5" spans="1:15" s="113" customFormat="1" ht="15" customHeight="1" x14ac:dyDescent="0.2">
      <c r="A5" s="579"/>
      <c r="B5" s="580"/>
      <c r="C5" s="580"/>
      <c r="D5" s="580"/>
      <c r="E5" s="580"/>
      <c r="F5" s="580"/>
      <c r="G5" s="580"/>
      <c r="H5" s="580"/>
      <c r="I5" s="580"/>
      <c r="J5" s="580"/>
      <c r="K5" s="580"/>
      <c r="L5" s="580"/>
      <c r="M5" s="581"/>
      <c r="N5" s="76"/>
    </row>
    <row r="6" spans="1:15" s="113" customFormat="1" ht="15" customHeight="1" x14ac:dyDescent="0.2">
      <c r="A6" s="579"/>
      <c r="B6" s="580"/>
      <c r="C6" s="580"/>
      <c r="D6" s="580"/>
      <c r="E6" s="580"/>
      <c r="F6" s="580"/>
      <c r="G6" s="580"/>
      <c r="H6" s="580"/>
      <c r="I6" s="580"/>
      <c r="J6" s="580"/>
      <c r="K6" s="580"/>
      <c r="L6" s="580"/>
      <c r="M6" s="581"/>
      <c r="N6" s="76"/>
    </row>
    <row r="7" spans="1:15" s="113" customFormat="1" ht="15" customHeight="1" x14ac:dyDescent="0.2">
      <c r="A7" s="579"/>
      <c r="B7" s="580"/>
      <c r="C7" s="580"/>
      <c r="D7" s="580"/>
      <c r="E7" s="580"/>
      <c r="F7" s="580"/>
      <c r="G7" s="580"/>
      <c r="H7" s="580"/>
      <c r="I7" s="580"/>
      <c r="J7" s="580"/>
      <c r="K7" s="580"/>
      <c r="L7" s="580"/>
      <c r="M7" s="581"/>
      <c r="N7" s="76"/>
    </row>
    <row r="8" spans="1:15" s="113" customFormat="1" ht="15" customHeight="1" x14ac:dyDescent="0.2">
      <c r="A8" s="582"/>
      <c r="B8" s="583"/>
      <c r="C8" s="583"/>
      <c r="D8" s="583"/>
      <c r="E8" s="583"/>
      <c r="F8" s="583"/>
      <c r="G8" s="583"/>
      <c r="H8" s="583"/>
      <c r="I8" s="583"/>
      <c r="J8" s="583"/>
      <c r="K8" s="583"/>
      <c r="L8" s="583"/>
      <c r="M8" s="584"/>
      <c r="N8" s="76"/>
    </row>
    <row r="9" spans="1:15" ht="15" customHeight="1" thickBot="1" x14ac:dyDescent="0.25">
      <c r="I9" s="44"/>
    </row>
    <row r="10" spans="1:15" ht="15" customHeight="1" thickBot="1" x14ac:dyDescent="0.25">
      <c r="C10" s="749" t="s">
        <v>206</v>
      </c>
      <c r="D10" s="749"/>
      <c r="E10" s="749"/>
      <c r="F10" s="749"/>
      <c r="G10" s="749"/>
      <c r="H10" s="749" t="s">
        <v>37</v>
      </c>
      <c r="I10" s="749"/>
      <c r="J10" s="749"/>
      <c r="K10" s="749"/>
    </row>
    <row r="11" spans="1:15" ht="25.5" customHeight="1" x14ac:dyDescent="0.2">
      <c r="A11" s="502" t="s">
        <v>6</v>
      </c>
      <c r="B11" s="296" t="s">
        <v>243</v>
      </c>
      <c r="C11" s="298" t="s">
        <v>15</v>
      </c>
      <c r="D11" s="294" t="s">
        <v>3</v>
      </c>
      <c r="E11" s="295" t="s">
        <v>5</v>
      </c>
      <c r="F11" s="539" t="s">
        <v>4</v>
      </c>
      <c r="G11" s="386" t="s">
        <v>16</v>
      </c>
      <c r="H11" s="302" t="s">
        <v>3</v>
      </c>
      <c r="I11" s="303" t="s">
        <v>5</v>
      </c>
      <c r="J11" s="540" t="s">
        <v>4</v>
      </c>
      <c r="K11" s="304" t="s">
        <v>16</v>
      </c>
    </row>
    <row r="12" spans="1:15" x14ac:dyDescent="0.2">
      <c r="A12" s="747">
        <v>2000</v>
      </c>
      <c r="B12" s="199" t="s">
        <v>17</v>
      </c>
      <c r="C12" s="299">
        <f>SUM(D12:G12)</f>
        <v>95472</v>
      </c>
      <c r="D12" s="81">
        <v>52910</v>
      </c>
      <c r="E12" s="81">
        <v>18161</v>
      </c>
      <c r="F12" s="81">
        <v>12551</v>
      </c>
      <c r="G12" s="81">
        <v>11850</v>
      </c>
      <c r="H12" s="305">
        <f>D12/C12</f>
        <v>0.55419389978213507</v>
      </c>
      <c r="I12" s="300">
        <f>E12/C12</f>
        <v>0.19022331154684097</v>
      </c>
      <c r="J12" s="300">
        <f>F12/C12</f>
        <v>0.13146262778615719</v>
      </c>
      <c r="K12" s="278">
        <f>G12/C12</f>
        <v>0.12412016088486677</v>
      </c>
      <c r="L12" s="368"/>
    </row>
    <row r="13" spans="1:15" ht="15" customHeight="1" x14ac:dyDescent="0.2">
      <c r="A13" s="748"/>
      <c r="B13" s="200" t="s">
        <v>18</v>
      </c>
      <c r="C13" s="262">
        <f>SUM(D13:G13)</f>
        <v>101243</v>
      </c>
      <c r="D13" s="412">
        <v>58189</v>
      </c>
      <c r="E13" s="412">
        <v>20651</v>
      </c>
      <c r="F13" s="412">
        <v>16272</v>
      </c>
      <c r="G13" s="412">
        <v>6131</v>
      </c>
      <c r="H13" s="306">
        <f>D13/C13</f>
        <v>0.57474590835909645</v>
      </c>
      <c r="I13" s="301">
        <f>E13/C13</f>
        <v>0.20397459577452268</v>
      </c>
      <c r="J13" s="301">
        <f>F13/C13</f>
        <v>0.16072222277095699</v>
      </c>
      <c r="K13" s="280">
        <f>G13/C13</f>
        <v>6.0557273095423879E-2</v>
      </c>
      <c r="L13" s="368"/>
    </row>
    <row r="14" spans="1:15" x14ac:dyDescent="0.2">
      <c r="A14" s="746">
        <v>2018</v>
      </c>
      <c r="B14" s="297" t="s">
        <v>17</v>
      </c>
      <c r="C14" s="299">
        <f>SUM(D14:G14)</f>
        <v>156761</v>
      </c>
      <c r="D14" s="81">
        <v>54553</v>
      </c>
      <c r="E14" s="81">
        <v>45604</v>
      </c>
      <c r="F14" s="81">
        <v>30754</v>
      </c>
      <c r="G14" s="414">
        <v>25850</v>
      </c>
      <c r="H14" s="410">
        <f>D14/C14</f>
        <v>0.34800109721167893</v>
      </c>
      <c r="I14" s="300">
        <f>E14/C14</f>
        <v>0.29091419421922543</v>
      </c>
      <c r="J14" s="300">
        <f>F14/C14</f>
        <v>0.19618399984690069</v>
      </c>
      <c r="K14" s="278">
        <f>G14/C14</f>
        <v>0.16490070872219492</v>
      </c>
      <c r="L14" s="368"/>
    </row>
    <row r="15" spans="1:15" ht="13.5" thickBot="1" x14ac:dyDescent="0.25">
      <c r="A15" s="746"/>
      <c r="B15" s="200" t="s">
        <v>18</v>
      </c>
      <c r="C15" s="264">
        <f>SUM(D15:G15)</f>
        <v>193259</v>
      </c>
      <c r="D15" s="413">
        <v>54268</v>
      </c>
      <c r="E15" s="413">
        <v>83525</v>
      </c>
      <c r="F15" s="413">
        <v>33344</v>
      </c>
      <c r="G15" s="415">
        <v>22122</v>
      </c>
      <c r="H15" s="411">
        <f>D15/C15</f>
        <v>0.28080451621916702</v>
      </c>
      <c r="I15" s="307">
        <f>E15/C15</f>
        <v>0.43219203245385723</v>
      </c>
      <c r="J15" s="307">
        <f>F15/C15</f>
        <v>0.17253530236625461</v>
      </c>
      <c r="K15" s="308">
        <f>G15/C15</f>
        <v>0.11446814896072111</v>
      </c>
      <c r="L15" s="368"/>
    </row>
    <row r="16" spans="1:15" x14ac:dyDescent="0.2">
      <c r="H16" s="77"/>
    </row>
    <row r="19" spans="9:10" ht="12.75" customHeight="1" x14ac:dyDescent="0.2">
      <c r="I19" s="133"/>
      <c r="J19" s="102"/>
    </row>
    <row r="35" spans="1:13" x14ac:dyDescent="0.2">
      <c r="A35" s="9" t="s">
        <v>191</v>
      </c>
      <c r="M35" s="11" t="s">
        <v>31</v>
      </c>
    </row>
  </sheetData>
  <mergeCells count="8">
    <mergeCell ref="A14:A15"/>
    <mergeCell ref="A12:A13"/>
    <mergeCell ref="C10:G10"/>
    <mergeCell ref="H10:K10"/>
    <mergeCell ref="A1:M1"/>
    <mergeCell ref="A2:M2"/>
    <mergeCell ref="A3:M3"/>
    <mergeCell ref="A4:M8"/>
  </mergeCells>
  <hyperlinks>
    <hyperlink ref="M35" location="Contents!A1" display="Back to Contents"/>
  </hyperlinks>
  <pageMargins left="0.25" right="0.25" top="0.75" bottom="0.75" header="0.3" footer="0.3"/>
  <pageSetup scale="73"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9"/>
  <sheetViews>
    <sheetView zoomScaleNormal="100" zoomScaleSheetLayoutView="100" workbookViewId="0">
      <selection activeCell="M28" sqref="M28"/>
    </sheetView>
  </sheetViews>
  <sheetFormatPr defaultColWidth="9.140625" defaultRowHeight="15" x14ac:dyDescent="0.25"/>
  <cols>
    <col min="1" max="9" width="11.7109375" style="9" customWidth="1"/>
    <col min="10" max="13" width="9.140625" style="9"/>
    <col min="14" max="14" width="10.85546875" style="9" customWidth="1"/>
    <col min="15" max="16384" width="9.140625" style="180"/>
  </cols>
  <sheetData>
    <row r="1" spans="1:18" ht="15" customHeight="1" x14ac:dyDescent="0.25">
      <c r="A1" s="542" t="s">
        <v>24</v>
      </c>
      <c r="B1" s="543"/>
      <c r="C1" s="543"/>
      <c r="D1" s="543"/>
      <c r="E1" s="543"/>
      <c r="F1" s="543"/>
      <c r="G1" s="543"/>
      <c r="H1" s="543"/>
      <c r="I1" s="544"/>
      <c r="K1" s="113"/>
    </row>
    <row r="2" spans="1:18" ht="15" customHeight="1" x14ac:dyDescent="0.25">
      <c r="A2" s="656"/>
      <c r="B2" s="657"/>
      <c r="C2" s="657"/>
      <c r="D2" s="657"/>
      <c r="E2" s="657"/>
      <c r="F2" s="657"/>
      <c r="G2" s="657"/>
      <c r="H2" s="657"/>
      <c r="I2" s="658"/>
      <c r="J2" s="203"/>
      <c r="K2" s="203"/>
    </row>
    <row r="3" spans="1:18" s="8" customFormat="1" ht="15" customHeight="1" x14ac:dyDescent="0.25">
      <c r="A3" s="542" t="s">
        <v>255</v>
      </c>
      <c r="B3" s="543"/>
      <c r="C3" s="543"/>
      <c r="D3" s="543"/>
      <c r="E3" s="543"/>
      <c r="F3" s="543"/>
      <c r="G3" s="543"/>
      <c r="H3" s="543"/>
      <c r="I3" s="544"/>
      <c r="J3" s="361"/>
      <c r="K3" s="76"/>
      <c r="L3" s="76"/>
      <c r="M3" s="76"/>
      <c r="N3" s="76"/>
    </row>
    <row r="4" spans="1:18" s="8" customFormat="1" ht="15" customHeight="1" x14ac:dyDescent="0.25">
      <c r="A4" s="576" t="s">
        <v>366</v>
      </c>
      <c r="B4" s="577"/>
      <c r="C4" s="577"/>
      <c r="D4" s="577"/>
      <c r="E4" s="577"/>
      <c r="F4" s="577"/>
      <c r="G4" s="577"/>
      <c r="H4" s="577"/>
      <c r="I4" s="578"/>
      <c r="J4" s="201"/>
      <c r="K4" s="76"/>
      <c r="L4" s="113"/>
      <c r="M4" s="113"/>
      <c r="N4" s="113"/>
    </row>
    <row r="5" spans="1:18" s="8" customFormat="1" ht="15" customHeight="1" x14ac:dyDescent="0.25">
      <c r="A5" s="579"/>
      <c r="B5" s="580"/>
      <c r="C5" s="580"/>
      <c r="D5" s="580"/>
      <c r="E5" s="580"/>
      <c r="F5" s="580"/>
      <c r="G5" s="580"/>
      <c r="H5" s="580"/>
      <c r="I5" s="581"/>
      <c r="J5" s="201"/>
      <c r="K5" s="76"/>
      <c r="L5" s="113"/>
      <c r="M5" s="113"/>
      <c r="N5" s="113"/>
    </row>
    <row r="6" spans="1:18" s="8" customFormat="1" ht="15" customHeight="1" x14ac:dyDescent="0.25">
      <c r="A6" s="579"/>
      <c r="B6" s="580"/>
      <c r="C6" s="580"/>
      <c r="D6" s="580"/>
      <c r="E6" s="580"/>
      <c r="F6" s="580"/>
      <c r="G6" s="580"/>
      <c r="H6" s="580"/>
      <c r="I6" s="581"/>
      <c r="J6" s="201"/>
      <c r="K6" s="76"/>
      <c r="L6" s="113"/>
      <c r="M6" s="113"/>
      <c r="N6" s="113"/>
    </row>
    <row r="7" spans="1:18" s="8" customFormat="1" ht="15" customHeight="1" x14ac:dyDescent="0.25">
      <c r="A7" s="579"/>
      <c r="B7" s="580"/>
      <c r="C7" s="580"/>
      <c r="D7" s="580"/>
      <c r="E7" s="580"/>
      <c r="F7" s="580"/>
      <c r="G7" s="580"/>
      <c r="H7" s="580"/>
      <c r="I7" s="581"/>
      <c r="J7" s="201"/>
      <c r="K7" s="76"/>
      <c r="L7" s="9"/>
      <c r="M7" s="9"/>
      <c r="N7" s="9"/>
      <c r="O7" s="180"/>
      <c r="P7" s="180"/>
    </row>
    <row r="8" spans="1:18" s="8" customFormat="1" ht="15" customHeight="1" x14ac:dyDescent="0.25">
      <c r="A8" s="582"/>
      <c r="B8" s="583"/>
      <c r="C8" s="583"/>
      <c r="D8" s="583"/>
      <c r="E8" s="583"/>
      <c r="F8" s="583"/>
      <c r="G8" s="583"/>
      <c r="H8" s="583"/>
      <c r="I8" s="584"/>
      <c r="J8" s="201"/>
      <c r="K8" s="76"/>
      <c r="L8" s="9"/>
      <c r="M8" s="9"/>
      <c r="N8" s="9"/>
      <c r="O8" s="180"/>
      <c r="P8" s="180"/>
    </row>
    <row r="9" spans="1:18" s="113" customFormat="1" ht="15" customHeight="1" thickBot="1" x14ac:dyDescent="0.25"/>
    <row r="10" spans="1:18" s="9" customFormat="1" ht="26.25" customHeight="1" x14ac:dyDescent="0.2">
      <c r="A10" s="757" t="s">
        <v>6</v>
      </c>
      <c r="B10" s="758" t="s">
        <v>243</v>
      </c>
      <c r="C10" s="759" t="s">
        <v>15</v>
      </c>
      <c r="D10" s="761" t="s">
        <v>15</v>
      </c>
      <c r="E10" s="762"/>
      <c r="F10" s="761" t="s">
        <v>3</v>
      </c>
      <c r="G10" s="762"/>
      <c r="H10" s="761" t="s">
        <v>5</v>
      </c>
      <c r="I10" s="762"/>
      <c r="J10" s="761" t="s">
        <v>4</v>
      </c>
      <c r="K10" s="762"/>
      <c r="L10" s="761" t="s">
        <v>16</v>
      </c>
      <c r="M10" s="762"/>
    </row>
    <row r="11" spans="1:18" s="9" customFormat="1" ht="12.75" x14ac:dyDescent="0.2">
      <c r="A11" s="757"/>
      <c r="B11" s="758"/>
      <c r="C11" s="760"/>
      <c r="D11" s="73" t="s">
        <v>2</v>
      </c>
      <c r="E11" s="74" t="s">
        <v>1</v>
      </c>
      <c r="F11" s="73" t="s">
        <v>2</v>
      </c>
      <c r="G11" s="74" t="s">
        <v>1</v>
      </c>
      <c r="H11" s="73" t="s">
        <v>2</v>
      </c>
      <c r="I11" s="74" t="s">
        <v>1</v>
      </c>
      <c r="J11" s="73" t="s">
        <v>2</v>
      </c>
      <c r="K11" s="74" t="s">
        <v>1</v>
      </c>
      <c r="L11" s="73" t="s">
        <v>2</v>
      </c>
      <c r="M11" s="74" t="s">
        <v>1</v>
      </c>
    </row>
    <row r="12" spans="1:18" s="9" customFormat="1" ht="12.75" x14ac:dyDescent="0.2">
      <c r="A12" s="756">
        <v>2016</v>
      </c>
      <c r="B12" s="199" t="s">
        <v>17</v>
      </c>
      <c r="C12" s="184">
        <v>115595</v>
      </c>
      <c r="D12" s="184">
        <v>65237</v>
      </c>
      <c r="E12" s="185">
        <v>50358</v>
      </c>
      <c r="F12" s="186">
        <v>18331</v>
      </c>
      <c r="G12" s="187">
        <v>15291</v>
      </c>
      <c r="H12" s="186">
        <v>17478</v>
      </c>
      <c r="I12" s="187">
        <v>12195</v>
      </c>
      <c r="J12" s="186">
        <v>17274</v>
      </c>
      <c r="K12" s="187">
        <v>10202</v>
      </c>
      <c r="L12" s="184">
        <v>12154</v>
      </c>
      <c r="M12" s="185">
        <v>12670</v>
      </c>
      <c r="R12" s="9" t="s">
        <v>257</v>
      </c>
    </row>
    <row r="13" spans="1:18" s="9" customFormat="1" ht="12.75" x14ac:dyDescent="0.2">
      <c r="A13" s="756"/>
      <c r="B13" s="200" t="s">
        <v>18</v>
      </c>
      <c r="C13" s="183">
        <v>188107</v>
      </c>
      <c r="D13" s="183">
        <v>107112</v>
      </c>
      <c r="E13" s="188">
        <v>80995</v>
      </c>
      <c r="F13" s="189">
        <v>29207</v>
      </c>
      <c r="G13" s="190">
        <v>24214</v>
      </c>
      <c r="H13" s="189">
        <v>43014</v>
      </c>
      <c r="I13" s="190">
        <v>31775</v>
      </c>
      <c r="J13" s="189">
        <v>20459</v>
      </c>
      <c r="K13" s="190">
        <v>12037</v>
      </c>
      <c r="L13" s="191">
        <v>14432</v>
      </c>
      <c r="M13" s="192">
        <v>12969</v>
      </c>
    </row>
    <row r="14" spans="1:18" s="9" customFormat="1" ht="12.75" x14ac:dyDescent="0.2">
      <c r="A14" s="746">
        <v>2017</v>
      </c>
      <c r="B14" s="199" t="s">
        <v>17</v>
      </c>
      <c r="C14" s="184">
        <v>119018</v>
      </c>
      <c r="D14" s="184">
        <v>67936</v>
      </c>
      <c r="E14" s="185">
        <v>51082</v>
      </c>
      <c r="F14" s="186">
        <v>18437</v>
      </c>
      <c r="G14" s="187">
        <v>14848</v>
      </c>
      <c r="H14" s="186">
        <v>18809</v>
      </c>
      <c r="I14" s="187">
        <v>12863</v>
      </c>
      <c r="J14" s="186">
        <v>18334</v>
      </c>
      <c r="K14" s="187">
        <v>10818</v>
      </c>
      <c r="L14" s="184">
        <v>5127</v>
      </c>
      <c r="M14" s="185">
        <v>5750</v>
      </c>
      <c r="O14" s="416"/>
      <c r="P14" s="416"/>
    </row>
    <row r="15" spans="1:18" s="9" customFormat="1" ht="12.75" x14ac:dyDescent="0.2">
      <c r="A15" s="746"/>
      <c r="B15" s="200" t="s">
        <v>18</v>
      </c>
      <c r="C15" s="417">
        <v>186331</v>
      </c>
      <c r="D15" s="417">
        <v>106444</v>
      </c>
      <c r="E15" s="418">
        <v>79887</v>
      </c>
      <c r="F15" s="419">
        <v>26712</v>
      </c>
      <c r="G15" s="420">
        <v>22357</v>
      </c>
      <c r="H15" s="419">
        <v>44016</v>
      </c>
      <c r="I15" s="420">
        <v>32391</v>
      </c>
      <c r="J15" s="419">
        <v>20979</v>
      </c>
      <c r="K15" s="420">
        <v>12045</v>
      </c>
      <c r="L15" s="421">
        <v>7628</v>
      </c>
      <c r="M15" s="422">
        <v>6416</v>
      </c>
      <c r="O15" s="423"/>
      <c r="P15" s="423"/>
    </row>
    <row r="16" spans="1:18" s="9" customFormat="1" ht="12.75" x14ac:dyDescent="0.2">
      <c r="A16" s="747">
        <v>2018</v>
      </c>
      <c r="B16" s="199" t="s">
        <v>17</v>
      </c>
      <c r="C16" s="184">
        <v>120680</v>
      </c>
      <c r="D16" s="184">
        <v>69569</v>
      </c>
      <c r="E16" s="185">
        <v>51111</v>
      </c>
      <c r="F16" s="186">
        <v>18284</v>
      </c>
      <c r="G16" s="187">
        <v>14536</v>
      </c>
      <c r="H16" s="186">
        <v>20146</v>
      </c>
      <c r="I16" s="187">
        <v>13630</v>
      </c>
      <c r="J16" s="186">
        <v>18771</v>
      </c>
      <c r="K16" s="187">
        <v>10739</v>
      </c>
      <c r="L16" s="184">
        <v>4870</v>
      </c>
      <c r="M16" s="185">
        <v>5258</v>
      </c>
    </row>
    <row r="17" spans="1:13" s="9" customFormat="1" ht="13.5" thickBot="1" x14ac:dyDescent="0.25">
      <c r="A17" s="748"/>
      <c r="B17" s="200" t="s">
        <v>18</v>
      </c>
      <c r="C17" s="193">
        <v>196565</v>
      </c>
      <c r="D17" s="193">
        <v>114606</v>
      </c>
      <c r="E17" s="194">
        <v>81959</v>
      </c>
      <c r="F17" s="195">
        <v>28536</v>
      </c>
      <c r="G17" s="196">
        <v>22767</v>
      </c>
      <c r="H17" s="195">
        <v>49732</v>
      </c>
      <c r="I17" s="196">
        <v>34489</v>
      </c>
      <c r="J17" s="195">
        <v>21233</v>
      </c>
      <c r="K17" s="196">
        <v>11620</v>
      </c>
      <c r="L17" s="197">
        <v>7722</v>
      </c>
      <c r="M17" s="198">
        <v>6265</v>
      </c>
    </row>
    <row r="18" spans="1:13" s="9" customFormat="1" ht="12.75" x14ac:dyDescent="0.2">
      <c r="F18" s="359"/>
      <c r="G18" s="359"/>
    </row>
    <row r="21" spans="1:13" x14ac:dyDescent="0.25">
      <c r="L21" s="102"/>
    </row>
    <row r="27" spans="1:13" ht="15" customHeight="1" x14ac:dyDescent="0.25"/>
    <row r="34" spans="1:12" ht="15" customHeight="1" x14ac:dyDescent="0.25"/>
    <row r="35" spans="1:12" x14ac:dyDescent="0.25">
      <c r="A35" s="754" t="s">
        <v>24</v>
      </c>
      <c r="B35" s="755"/>
      <c r="C35" s="501" t="s">
        <v>2</v>
      </c>
      <c r="D35" s="501" t="s">
        <v>1</v>
      </c>
    </row>
    <row r="36" spans="1:12" x14ac:dyDescent="0.25">
      <c r="A36" s="750" t="s">
        <v>3</v>
      </c>
      <c r="B36" s="309" t="s">
        <v>60</v>
      </c>
      <c r="C36" s="357">
        <f>$F16/(F16+G16)</f>
        <v>0.55709932967702624</v>
      </c>
      <c r="D36" s="357">
        <f>$G16/(F16+G16)</f>
        <v>0.44290067032297381</v>
      </c>
      <c r="E36" s="207"/>
    </row>
    <row r="37" spans="1:12" x14ac:dyDescent="0.25">
      <c r="A37" s="751"/>
      <c r="B37" s="310" t="s">
        <v>61</v>
      </c>
      <c r="C37" s="357">
        <f>$F17/(F17+G17)</f>
        <v>0.55622478217648086</v>
      </c>
      <c r="D37" s="357">
        <f>$G17/(F17+G17)</f>
        <v>0.44377521782351909</v>
      </c>
      <c r="E37" s="207"/>
    </row>
    <row r="38" spans="1:12" x14ac:dyDescent="0.25">
      <c r="A38" s="763" t="s">
        <v>5</v>
      </c>
      <c r="B38" s="309" t="s">
        <v>60</v>
      </c>
      <c r="C38" s="358">
        <f>$H16/(H16+I16)</f>
        <v>0.5964590241591663</v>
      </c>
      <c r="D38" s="357">
        <f>$I16/(H16+I16)</f>
        <v>0.4035409758408337</v>
      </c>
      <c r="E38" s="207"/>
      <c r="H38" s="9" t="s">
        <v>354</v>
      </c>
    </row>
    <row r="39" spans="1:12" x14ac:dyDescent="0.25">
      <c r="A39" s="764"/>
      <c r="B39" s="310" t="s">
        <v>61</v>
      </c>
      <c r="C39" s="358">
        <f>$H17/(H17+I17)</f>
        <v>0.59049405730162308</v>
      </c>
      <c r="D39" s="357">
        <f>$I17/(H17+I17)</f>
        <v>0.40950594269837687</v>
      </c>
      <c r="E39" s="207"/>
    </row>
    <row r="40" spans="1:12" ht="15" customHeight="1" x14ac:dyDescent="0.25">
      <c r="A40" s="750" t="s">
        <v>4</v>
      </c>
      <c r="B40" s="309" t="s">
        <v>60</v>
      </c>
      <c r="C40" s="357">
        <f>$H16/(H16+I16)</f>
        <v>0.5964590241591663</v>
      </c>
      <c r="D40" s="357">
        <f>$I16/(H16+I16)</f>
        <v>0.4035409758408337</v>
      </c>
      <c r="E40" s="207"/>
    </row>
    <row r="41" spans="1:12" x14ac:dyDescent="0.25">
      <c r="A41" s="751"/>
      <c r="B41" s="310" t="s">
        <v>61</v>
      </c>
      <c r="C41" s="357">
        <f>$H17/(H17+I17)</f>
        <v>0.59049405730162308</v>
      </c>
      <c r="D41" s="357">
        <f>$I17/(H17+I17)</f>
        <v>0.40950594269837687</v>
      </c>
      <c r="E41" s="207"/>
      <c r="I41" s="77"/>
      <c r="J41" s="77"/>
      <c r="K41" s="77"/>
    </row>
    <row r="42" spans="1:12" x14ac:dyDescent="0.25">
      <c r="A42" s="752" t="s">
        <v>147</v>
      </c>
      <c r="B42" s="309" t="s">
        <v>60</v>
      </c>
      <c r="C42" s="357">
        <f>$L16/(L16+M16)</f>
        <v>0.48084518167456558</v>
      </c>
      <c r="D42" s="357">
        <f>$M16/(L16+M16)</f>
        <v>0.51915481832543442</v>
      </c>
      <c r="E42" s="207"/>
      <c r="I42" s="77"/>
      <c r="J42" s="77"/>
      <c r="K42" s="77"/>
    </row>
    <row r="43" spans="1:12" x14ac:dyDescent="0.25">
      <c r="A43" s="753"/>
      <c r="B43" s="311" t="s">
        <v>61</v>
      </c>
      <c r="C43" s="357">
        <f>$L17/(L17+M17)</f>
        <v>0.55208407807249593</v>
      </c>
      <c r="D43" s="357">
        <f>$M17/(L17+M17)</f>
        <v>0.44791592192750412</v>
      </c>
      <c r="E43" s="207"/>
    </row>
    <row r="45" spans="1:12" x14ac:dyDescent="0.25">
      <c r="A45" s="9" t="s">
        <v>191</v>
      </c>
      <c r="L45" s="360" t="s">
        <v>31</v>
      </c>
    </row>
    <row r="49" spans="1:1" x14ac:dyDescent="0.25">
      <c r="A49" s="338"/>
    </row>
  </sheetData>
  <mergeCells count="20">
    <mergeCell ref="L10:M10"/>
    <mergeCell ref="F10:G10"/>
    <mergeCell ref="J10:K10"/>
    <mergeCell ref="H10:I10"/>
    <mergeCell ref="A38:A39"/>
    <mergeCell ref="A40:A41"/>
    <mergeCell ref="A42:A43"/>
    <mergeCell ref="A1:I1"/>
    <mergeCell ref="A2:I2"/>
    <mergeCell ref="A3:I3"/>
    <mergeCell ref="A4:I8"/>
    <mergeCell ref="A35:B35"/>
    <mergeCell ref="A36:A37"/>
    <mergeCell ref="A12:A13"/>
    <mergeCell ref="A14:A15"/>
    <mergeCell ref="A10:A11"/>
    <mergeCell ref="B10:B11"/>
    <mergeCell ref="C10:C11"/>
    <mergeCell ref="D10:E10"/>
    <mergeCell ref="A16:A17"/>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9"/>
  <sheetViews>
    <sheetView zoomScaleNormal="100" zoomScaleSheetLayoutView="100" workbookViewId="0">
      <selection activeCell="L10" sqref="L10"/>
    </sheetView>
  </sheetViews>
  <sheetFormatPr defaultRowHeight="15" x14ac:dyDescent="0.25"/>
  <cols>
    <col min="1" max="1" width="38.28515625" style="9" customWidth="1"/>
    <col min="2" max="2" width="12.85546875" style="9" customWidth="1"/>
    <col min="3" max="3" width="14.28515625" style="9" customWidth="1"/>
    <col min="4" max="4" width="15.42578125" style="9" customWidth="1"/>
    <col min="5" max="5" width="13.28515625" style="9" customWidth="1"/>
    <col min="6" max="6" width="14.140625" style="9" customWidth="1"/>
    <col min="7" max="7" width="14.7109375" style="9" customWidth="1"/>
    <col min="8" max="8" width="14" style="9" customWidth="1"/>
    <col min="9" max="9" width="14.7109375" style="9"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65" t="s">
        <v>24</v>
      </c>
      <c r="B1" s="766"/>
      <c r="C1" s="766"/>
      <c r="D1" s="766"/>
      <c r="E1" s="766"/>
      <c r="F1" s="766"/>
      <c r="G1" s="767"/>
      <c r="I1" s="12"/>
      <c r="J1" s="5"/>
      <c r="K1" s="5"/>
      <c r="L1" s="5"/>
    </row>
    <row r="2" spans="1:22" ht="15" customHeight="1" x14ac:dyDescent="0.25">
      <c r="A2" s="656"/>
      <c r="B2" s="657"/>
      <c r="C2" s="657"/>
      <c r="D2" s="657"/>
      <c r="E2" s="657"/>
      <c r="F2" s="657"/>
      <c r="G2" s="658"/>
      <c r="H2" s="76"/>
      <c r="I2" s="76"/>
      <c r="J2" s="6"/>
      <c r="K2" s="6"/>
      <c r="L2" s="6"/>
    </row>
    <row r="3" spans="1:22" s="8" customFormat="1" ht="15" customHeight="1" x14ac:dyDescent="0.25">
      <c r="A3" s="765" t="s">
        <v>353</v>
      </c>
      <c r="B3" s="766"/>
      <c r="C3" s="766"/>
      <c r="D3" s="766"/>
      <c r="E3" s="766"/>
      <c r="F3" s="766"/>
      <c r="G3" s="767"/>
      <c r="H3" s="202"/>
      <c r="I3" s="76"/>
      <c r="J3" s="6"/>
      <c r="K3" s="6"/>
      <c r="L3" s="6"/>
    </row>
    <row r="4" spans="1:22" s="8" customFormat="1" ht="15" customHeight="1" x14ac:dyDescent="0.25">
      <c r="A4" s="675" t="s">
        <v>384</v>
      </c>
      <c r="B4" s="675"/>
      <c r="C4" s="675"/>
      <c r="D4" s="675"/>
      <c r="E4" s="675"/>
      <c r="F4" s="675"/>
      <c r="G4" s="675"/>
      <c r="H4" s="201"/>
      <c r="I4" s="76"/>
      <c r="J4" s="6"/>
      <c r="K4" s="6"/>
      <c r="L4" s="6"/>
    </row>
    <row r="5" spans="1:22" s="8" customFormat="1" ht="15" customHeight="1" x14ac:dyDescent="0.25">
      <c r="A5" s="675"/>
      <c r="B5" s="675"/>
      <c r="C5" s="675"/>
      <c r="D5" s="675"/>
      <c r="E5" s="675"/>
      <c r="F5" s="675"/>
      <c r="G5" s="675"/>
      <c r="H5" s="201"/>
      <c r="I5" s="76"/>
      <c r="J5" s="6"/>
      <c r="K5" s="6"/>
      <c r="L5" s="6"/>
    </row>
    <row r="6" spans="1:22" s="8" customFormat="1" ht="15" customHeight="1" x14ac:dyDescent="0.25">
      <c r="A6" s="675"/>
      <c r="B6" s="675"/>
      <c r="C6" s="675"/>
      <c r="D6" s="675"/>
      <c r="E6" s="675"/>
      <c r="F6" s="675"/>
      <c r="G6" s="675"/>
      <c r="H6" s="201"/>
      <c r="I6" s="76"/>
      <c r="J6" s="6"/>
      <c r="K6" s="6"/>
      <c r="L6" s="6"/>
    </row>
    <row r="7" spans="1:22" s="8" customFormat="1" ht="15" customHeight="1" x14ac:dyDescent="0.25">
      <c r="A7" s="675"/>
      <c r="B7" s="675"/>
      <c r="C7" s="675"/>
      <c r="D7" s="675"/>
      <c r="E7" s="675"/>
      <c r="F7" s="675"/>
      <c r="G7" s="675"/>
      <c r="H7" s="201"/>
      <c r="I7" s="76"/>
      <c r="J7" s="6"/>
      <c r="K7" s="6"/>
      <c r="L7" s="6"/>
    </row>
    <row r="8" spans="1:22" s="8" customFormat="1" ht="15" customHeight="1" x14ac:dyDescent="0.25">
      <c r="A8" s="675"/>
      <c r="B8" s="675"/>
      <c r="C8" s="675"/>
      <c r="D8" s="675"/>
      <c r="E8" s="675"/>
      <c r="F8" s="675"/>
      <c r="G8" s="675"/>
      <c r="H8" s="201"/>
      <c r="I8" s="76"/>
      <c r="J8" s="6"/>
      <c r="K8" s="6"/>
      <c r="L8" s="6"/>
    </row>
    <row r="9" spans="1:22" s="8" customFormat="1" ht="15" customHeight="1" x14ac:dyDescent="0.25">
      <c r="A9" s="203"/>
      <c r="B9" s="203"/>
      <c r="C9" s="203"/>
      <c r="D9" s="203"/>
      <c r="E9" s="203"/>
      <c r="F9" s="203"/>
      <c r="G9" s="168"/>
      <c r="H9" s="76"/>
      <c r="I9" s="76"/>
      <c r="J9" s="6"/>
      <c r="K9" s="6"/>
      <c r="L9" s="6"/>
    </row>
    <row r="10" spans="1:22" x14ac:dyDescent="0.25">
      <c r="A10" s="22" t="s">
        <v>371</v>
      </c>
    </row>
    <row r="11" spans="1:22" x14ac:dyDescent="0.25">
      <c r="A11" s="437" t="s">
        <v>65</v>
      </c>
      <c r="B11" s="436"/>
      <c r="D11" s="440" t="s">
        <v>66</v>
      </c>
      <c r="E11" s="438"/>
      <c r="F11" s="439"/>
      <c r="J11" s="469"/>
      <c r="K11" s="469"/>
      <c r="L11" s="469"/>
      <c r="M11" s="469"/>
      <c r="O11" s="21"/>
      <c r="P11" s="21"/>
      <c r="Q11" s="45"/>
      <c r="S11" s="44"/>
      <c r="T11" s="44"/>
      <c r="U11" s="44"/>
      <c r="V11" s="44"/>
    </row>
    <row r="12" spans="1:22" x14ac:dyDescent="0.25">
      <c r="A12" s="34" t="s">
        <v>24</v>
      </c>
      <c r="B12" s="35"/>
      <c r="D12" s="19" t="s">
        <v>350</v>
      </c>
      <c r="E12" s="70" t="s">
        <v>19</v>
      </c>
      <c r="F12" s="60" t="s">
        <v>163</v>
      </c>
      <c r="G12" s="113"/>
      <c r="I12" s="541"/>
      <c r="J12" s="471"/>
      <c r="K12" s="471"/>
      <c r="L12" s="470"/>
      <c r="M12" s="470"/>
      <c r="O12" s="21"/>
      <c r="P12" s="21"/>
      <c r="Q12" s="45"/>
      <c r="S12" s="44"/>
      <c r="T12" s="44"/>
      <c r="U12" s="44"/>
      <c r="V12" s="44"/>
    </row>
    <row r="13" spans="1:22" x14ac:dyDescent="0.25">
      <c r="A13" s="228" t="s">
        <v>20</v>
      </c>
      <c r="B13" s="35"/>
      <c r="D13" s="123" t="s">
        <v>261</v>
      </c>
      <c r="E13" s="116">
        <v>46273</v>
      </c>
      <c r="F13" s="339">
        <v>4711</v>
      </c>
      <c r="G13" s="113"/>
      <c r="I13" s="541"/>
      <c r="J13" s="471"/>
      <c r="K13" s="471"/>
      <c r="L13" s="470"/>
      <c r="M13" s="470"/>
      <c r="O13" s="21"/>
      <c r="P13" s="21"/>
      <c r="Q13" s="45"/>
      <c r="S13" s="44"/>
      <c r="T13" s="44"/>
      <c r="U13" s="44"/>
      <c r="V13" s="44"/>
    </row>
    <row r="14" spans="1:22" x14ac:dyDescent="0.25">
      <c r="A14" s="123" t="s">
        <v>124</v>
      </c>
      <c r="B14" s="204">
        <v>42259</v>
      </c>
      <c r="D14" s="123" t="s">
        <v>21</v>
      </c>
      <c r="E14" s="116">
        <v>10963</v>
      </c>
      <c r="F14" s="339">
        <v>2136</v>
      </c>
      <c r="I14" s="541"/>
      <c r="J14" s="471"/>
      <c r="K14" s="471"/>
      <c r="L14" s="470"/>
      <c r="M14" s="470"/>
      <c r="O14" s="21"/>
      <c r="P14" s="21"/>
      <c r="Q14" s="45"/>
      <c r="S14" s="44"/>
      <c r="T14" s="44"/>
      <c r="U14" s="44"/>
      <c r="V14" s="44"/>
    </row>
    <row r="15" spans="1:22" x14ac:dyDescent="0.25">
      <c r="A15" s="123" t="s">
        <v>284</v>
      </c>
      <c r="B15" s="204">
        <v>19316</v>
      </c>
      <c r="D15" s="123" t="s">
        <v>23</v>
      </c>
      <c r="E15" s="116">
        <v>9263</v>
      </c>
      <c r="F15" s="339">
        <v>1877</v>
      </c>
      <c r="I15" s="541"/>
      <c r="J15" s="471"/>
      <c r="K15" s="471"/>
      <c r="L15" s="470"/>
      <c r="M15" s="470"/>
      <c r="O15" s="21"/>
      <c r="P15" s="21"/>
      <c r="Q15" s="45"/>
      <c r="S15" s="44"/>
      <c r="T15" s="44"/>
      <c r="U15" s="44"/>
      <c r="V15" s="44"/>
    </row>
    <row r="16" spans="1:22" x14ac:dyDescent="0.25">
      <c r="A16" s="123" t="s">
        <v>286</v>
      </c>
      <c r="B16" s="204">
        <v>13067</v>
      </c>
      <c r="D16" s="123" t="s">
        <v>26</v>
      </c>
      <c r="E16" s="116">
        <v>7928</v>
      </c>
      <c r="F16" s="339"/>
      <c r="I16" s="541"/>
      <c r="J16" s="471"/>
      <c r="K16" s="471"/>
      <c r="L16" s="470"/>
      <c r="M16" s="470"/>
      <c r="O16" s="21"/>
      <c r="P16" s="21"/>
      <c r="Q16" s="45"/>
      <c r="S16" s="44"/>
      <c r="T16" s="44"/>
      <c r="U16" s="44"/>
      <c r="V16" s="44"/>
    </row>
    <row r="17" spans="1:24" x14ac:dyDescent="0.25">
      <c r="A17" s="123" t="s">
        <v>304</v>
      </c>
      <c r="B17" s="204">
        <v>14886</v>
      </c>
      <c r="D17" s="123" t="s">
        <v>0</v>
      </c>
      <c r="E17" s="116">
        <v>5449</v>
      </c>
      <c r="F17" s="339">
        <v>103</v>
      </c>
      <c r="I17" s="541"/>
      <c r="J17" s="471"/>
      <c r="K17" s="471"/>
      <c r="L17" s="470"/>
      <c r="M17" s="470"/>
      <c r="O17" s="21"/>
      <c r="P17" s="21"/>
      <c r="Q17" s="45"/>
    </row>
    <row r="18" spans="1:24" x14ac:dyDescent="0.25">
      <c r="A18" s="123" t="s">
        <v>302</v>
      </c>
      <c r="B18" s="204">
        <v>12394</v>
      </c>
      <c r="D18" s="123" t="s">
        <v>27</v>
      </c>
      <c r="E18" s="116">
        <v>1717</v>
      </c>
      <c r="F18" s="339">
        <v>1049</v>
      </c>
      <c r="I18" s="541"/>
      <c r="J18" s="471"/>
      <c r="K18" s="471"/>
      <c r="L18" s="470"/>
      <c r="M18" s="470"/>
      <c r="O18" s="21"/>
      <c r="P18" s="21"/>
      <c r="Q18" s="45"/>
    </row>
    <row r="19" spans="1:24" x14ac:dyDescent="0.25">
      <c r="A19" s="123" t="s">
        <v>285</v>
      </c>
      <c r="B19" s="204">
        <v>10758</v>
      </c>
      <c r="D19" s="123" t="s">
        <v>262</v>
      </c>
      <c r="E19" s="116">
        <v>789</v>
      </c>
      <c r="F19" s="339"/>
      <c r="I19" s="541"/>
      <c r="J19" s="471"/>
      <c r="K19" s="471"/>
      <c r="L19" s="470"/>
      <c r="M19" s="470"/>
      <c r="O19" s="21"/>
      <c r="P19" s="21"/>
      <c r="Q19" s="45"/>
    </row>
    <row r="20" spans="1:24" x14ac:dyDescent="0.25">
      <c r="A20" s="123" t="s">
        <v>289</v>
      </c>
      <c r="B20" s="204">
        <v>11935</v>
      </c>
      <c r="D20" s="123" t="s">
        <v>22</v>
      </c>
      <c r="E20" s="116">
        <v>682</v>
      </c>
      <c r="F20" s="339">
        <v>715</v>
      </c>
      <c r="I20" s="541"/>
      <c r="J20" s="471"/>
      <c r="K20" s="471"/>
      <c r="L20" s="470"/>
      <c r="M20" s="470"/>
    </row>
    <row r="21" spans="1:24" x14ac:dyDescent="0.25">
      <c r="A21" s="123" t="s">
        <v>312</v>
      </c>
      <c r="B21" s="204">
        <v>10894</v>
      </c>
      <c r="D21" s="123" t="s">
        <v>28</v>
      </c>
      <c r="E21" s="116">
        <v>326</v>
      </c>
      <c r="F21" s="339"/>
      <c r="N21" s="21"/>
      <c r="O21" s="21"/>
      <c r="P21" s="21"/>
      <c r="Q21" s="21"/>
      <c r="R21" s="21"/>
      <c r="S21" s="21"/>
      <c r="T21" s="21"/>
      <c r="U21" s="21"/>
      <c r="V21" s="21"/>
      <c r="W21" s="21"/>
      <c r="X21" s="21"/>
    </row>
    <row r="22" spans="1:24" x14ac:dyDescent="0.25">
      <c r="A22" s="123" t="s">
        <v>305</v>
      </c>
      <c r="B22" s="204">
        <v>9709</v>
      </c>
      <c r="D22" s="40" t="s">
        <v>62</v>
      </c>
      <c r="E22" s="41">
        <f>SUM(E13:E21)</f>
        <v>83390</v>
      </c>
      <c r="F22" s="42">
        <f>SUM(F13:F21)</f>
        <v>10591</v>
      </c>
      <c r="G22" s="340"/>
      <c r="N22" s="21"/>
      <c r="O22" s="21"/>
      <c r="P22" s="21"/>
      <c r="Q22" s="21"/>
      <c r="R22" s="21"/>
      <c r="S22" s="21"/>
      <c r="T22" s="21"/>
      <c r="U22" s="21"/>
      <c r="V22" s="21"/>
      <c r="W22" s="21"/>
      <c r="X22" s="21"/>
    </row>
    <row r="23" spans="1:24" x14ac:dyDescent="0.25">
      <c r="A23" s="123" t="s">
        <v>309</v>
      </c>
      <c r="B23" s="204">
        <v>6578</v>
      </c>
      <c r="D23" s="157"/>
      <c r="E23" s="157"/>
      <c r="F23" s="157"/>
      <c r="G23" s="157"/>
      <c r="H23" s="44"/>
    </row>
    <row r="24" spans="1:24" s="180" customFormat="1" x14ac:dyDescent="0.25">
      <c r="A24" s="123" t="s">
        <v>311</v>
      </c>
      <c r="B24" s="204">
        <v>7291</v>
      </c>
      <c r="C24" s="9"/>
      <c r="D24" s="157"/>
      <c r="E24" s="157"/>
      <c r="F24" s="157"/>
      <c r="G24" s="157"/>
      <c r="H24" s="44"/>
      <c r="I24" s="9"/>
      <c r="J24"/>
      <c r="K24"/>
      <c r="L24"/>
      <c r="M24"/>
    </row>
    <row r="25" spans="1:24" s="180" customFormat="1" x14ac:dyDescent="0.25">
      <c r="A25" s="123" t="s">
        <v>282</v>
      </c>
      <c r="B25" s="204">
        <v>6861</v>
      </c>
      <c r="C25" s="9"/>
      <c r="D25" s="157"/>
      <c r="E25" s="157"/>
      <c r="F25" s="157"/>
      <c r="G25" s="157"/>
      <c r="H25" s="44"/>
      <c r="I25" s="9"/>
      <c r="J25"/>
      <c r="K25"/>
      <c r="L25"/>
      <c r="M25"/>
    </row>
    <row r="26" spans="1:24" s="180" customFormat="1" x14ac:dyDescent="0.25">
      <c r="A26" s="123" t="s">
        <v>279</v>
      </c>
      <c r="B26" s="204">
        <v>5378</v>
      </c>
      <c r="C26" s="9"/>
      <c r="D26" s="157"/>
      <c r="E26" s="157"/>
      <c r="F26" s="157"/>
      <c r="G26" s="157"/>
      <c r="H26" s="44"/>
      <c r="I26" s="9"/>
      <c r="J26"/>
      <c r="K26"/>
      <c r="L26"/>
      <c r="M26"/>
    </row>
    <row r="27" spans="1:24" s="180" customFormat="1" x14ac:dyDescent="0.25">
      <c r="A27" s="123" t="s">
        <v>310</v>
      </c>
      <c r="B27" s="204">
        <v>4201</v>
      </c>
      <c r="C27" s="9"/>
      <c r="D27" s="157"/>
      <c r="E27" s="157"/>
      <c r="F27" s="157"/>
      <c r="G27" s="157"/>
      <c r="H27" s="44"/>
      <c r="I27" s="9"/>
      <c r="J27"/>
      <c r="K27"/>
      <c r="L27"/>
      <c r="M27"/>
    </row>
    <row r="28" spans="1:24" x14ac:dyDescent="0.25">
      <c r="A28" s="123" t="s">
        <v>308</v>
      </c>
      <c r="B28" s="204">
        <v>4640</v>
      </c>
    </row>
    <row r="29" spans="1:24" s="180" customFormat="1" x14ac:dyDescent="0.25">
      <c r="A29" s="123" t="s">
        <v>301</v>
      </c>
      <c r="B29" s="204">
        <v>2109</v>
      </c>
      <c r="C29" s="9"/>
      <c r="D29" s="157"/>
      <c r="E29" s="157"/>
      <c r="F29" s="157"/>
      <c r="G29" s="157"/>
      <c r="H29" s="44"/>
      <c r="I29" s="9"/>
      <c r="J29"/>
      <c r="K29"/>
      <c r="L29"/>
      <c r="M29"/>
    </row>
    <row r="30" spans="1:24" s="180" customFormat="1" x14ac:dyDescent="0.25">
      <c r="A30" s="123" t="s">
        <v>313</v>
      </c>
      <c r="B30" s="204">
        <v>496</v>
      </c>
      <c r="C30" s="9"/>
      <c r="D30" s="157"/>
      <c r="E30" s="157"/>
      <c r="F30" s="157"/>
      <c r="G30" s="157"/>
      <c r="H30" s="44"/>
      <c r="I30" s="9"/>
      <c r="J30"/>
      <c r="K30"/>
      <c r="L30"/>
      <c r="M30"/>
    </row>
    <row r="31" spans="1:24" s="21" customFormat="1" x14ac:dyDescent="0.25">
      <c r="A31" s="229" t="s">
        <v>164</v>
      </c>
      <c r="B31" s="205">
        <f>SUM(B14:B30)</f>
        <v>182772</v>
      </c>
      <c r="C31" s="9"/>
      <c r="D31" s="9"/>
      <c r="E31" s="9"/>
      <c r="F31" s="9"/>
      <c r="G31" s="9"/>
      <c r="H31" s="44"/>
      <c r="I31" s="9"/>
      <c r="J31"/>
      <c r="K31"/>
      <c r="L31"/>
      <c r="M31"/>
      <c r="O31" s="45"/>
      <c r="P31" s="45"/>
      <c r="Q31" s="46"/>
      <c r="R31" s="45"/>
      <c r="S31" s="45"/>
      <c r="T31" s="45"/>
      <c r="U31" s="45"/>
    </row>
    <row r="32" spans="1:24" x14ac:dyDescent="0.25">
      <c r="A32" s="59"/>
      <c r="B32" s="35"/>
      <c r="H32" s="44"/>
      <c r="N32" s="45"/>
    </row>
    <row r="33" spans="1:14" x14ac:dyDescent="0.25">
      <c r="A33" s="228" t="s">
        <v>25</v>
      </c>
      <c r="B33" s="35"/>
      <c r="H33" s="206"/>
      <c r="N33" s="45"/>
    </row>
    <row r="34" spans="1:14" x14ac:dyDescent="0.25">
      <c r="A34" s="123" t="s">
        <v>112</v>
      </c>
      <c r="B34" s="204">
        <v>36864</v>
      </c>
      <c r="H34" s="206"/>
      <c r="N34" s="45"/>
    </row>
    <row r="35" spans="1:14" s="180" customFormat="1" x14ac:dyDescent="0.25">
      <c r="A35" s="123" t="s">
        <v>277</v>
      </c>
      <c r="B35" s="204">
        <v>13536</v>
      </c>
      <c r="C35" s="9"/>
      <c r="D35" s="9"/>
      <c r="E35" s="9"/>
      <c r="F35" s="9"/>
      <c r="G35" s="9"/>
      <c r="H35" s="206"/>
      <c r="I35" s="9"/>
      <c r="J35"/>
      <c r="K35"/>
      <c r="L35"/>
      <c r="M35"/>
      <c r="N35" s="45"/>
    </row>
    <row r="36" spans="1:14" s="180" customFormat="1" x14ac:dyDescent="0.25">
      <c r="A36" s="123" t="s">
        <v>87</v>
      </c>
      <c r="B36" s="204">
        <v>13188</v>
      </c>
      <c r="C36" s="9"/>
      <c r="D36" s="9"/>
      <c r="E36" s="9"/>
      <c r="F36" s="9"/>
      <c r="G36" s="9"/>
      <c r="H36" s="206"/>
      <c r="I36" s="9"/>
      <c r="J36"/>
      <c r="K36"/>
      <c r="L36"/>
      <c r="M36"/>
      <c r="N36" s="45"/>
    </row>
    <row r="37" spans="1:14" s="180" customFormat="1" x14ac:dyDescent="0.25">
      <c r="A37" s="123" t="s">
        <v>276</v>
      </c>
      <c r="B37" s="204">
        <v>8122</v>
      </c>
      <c r="C37" s="9"/>
      <c r="D37" s="9"/>
      <c r="E37" s="9"/>
      <c r="F37" s="9"/>
      <c r="G37" s="9"/>
      <c r="H37" s="206"/>
      <c r="I37" s="9"/>
      <c r="J37"/>
      <c r="K37"/>
      <c r="L37"/>
      <c r="M37"/>
      <c r="N37" s="45"/>
    </row>
    <row r="38" spans="1:14" s="180" customFormat="1" x14ac:dyDescent="0.25">
      <c r="A38" s="123" t="s">
        <v>275</v>
      </c>
      <c r="B38" s="204">
        <v>5994</v>
      </c>
      <c r="C38" s="9"/>
      <c r="D38" s="9"/>
      <c r="E38" s="9"/>
      <c r="F38" s="9"/>
      <c r="G38" s="9"/>
      <c r="H38" s="206"/>
      <c r="I38" s="9"/>
      <c r="J38"/>
      <c r="K38"/>
      <c r="L38"/>
      <c r="M38"/>
      <c r="N38" s="45"/>
    </row>
    <row r="39" spans="1:14" s="180" customFormat="1" x14ac:dyDescent="0.25">
      <c r="A39" s="123" t="s">
        <v>85</v>
      </c>
      <c r="B39" s="204">
        <v>5280</v>
      </c>
      <c r="C39" s="9"/>
      <c r="D39" s="9"/>
      <c r="E39" s="9"/>
      <c r="F39" s="9"/>
      <c r="G39" s="9"/>
      <c r="H39" s="206"/>
      <c r="I39" s="9"/>
      <c r="J39"/>
      <c r="K39"/>
      <c r="L39"/>
      <c r="M39"/>
      <c r="N39" s="45"/>
    </row>
    <row r="40" spans="1:14" x14ac:dyDescent="0.25">
      <c r="A40" s="123" t="s">
        <v>96</v>
      </c>
      <c r="B40" s="204">
        <v>874</v>
      </c>
    </row>
    <row r="41" spans="1:14" s="21" customFormat="1" x14ac:dyDescent="0.25">
      <c r="A41" s="229" t="s">
        <v>165</v>
      </c>
      <c r="B41" s="205">
        <f>SUM(B34:B40)</f>
        <v>83858</v>
      </c>
      <c r="C41" s="9"/>
      <c r="D41" s="9"/>
      <c r="E41" s="9"/>
      <c r="F41" s="9"/>
      <c r="G41" s="9"/>
      <c r="H41" s="9"/>
      <c r="I41" s="9"/>
      <c r="J41"/>
      <c r="K41"/>
      <c r="L41"/>
      <c r="M41"/>
    </row>
    <row r="42" spans="1:14" x14ac:dyDescent="0.25">
      <c r="A42" s="36"/>
      <c r="B42" s="35"/>
    </row>
    <row r="43" spans="1:14" x14ac:dyDescent="0.25">
      <c r="A43" s="228" t="s">
        <v>29</v>
      </c>
      <c r="B43" s="35"/>
      <c r="D43" s="113"/>
    </row>
    <row r="44" spans="1:14" x14ac:dyDescent="0.25">
      <c r="A44" s="123" t="s">
        <v>267</v>
      </c>
      <c r="B44" s="204">
        <v>2718</v>
      </c>
    </row>
    <row r="45" spans="1:14" x14ac:dyDescent="0.25">
      <c r="A45" s="123" t="s">
        <v>271</v>
      </c>
      <c r="B45" s="204">
        <v>2760</v>
      </c>
    </row>
    <row r="46" spans="1:14" x14ac:dyDescent="0.25">
      <c r="A46" s="123" t="s">
        <v>86</v>
      </c>
      <c r="B46" s="204">
        <v>1643</v>
      </c>
    </row>
    <row r="47" spans="1:14" x14ac:dyDescent="0.25">
      <c r="A47" s="123" t="s">
        <v>321</v>
      </c>
      <c r="B47" s="204">
        <v>688</v>
      </c>
    </row>
    <row r="48" spans="1:14" s="180" customFormat="1" x14ac:dyDescent="0.25">
      <c r="A48" s="123" t="s">
        <v>327</v>
      </c>
      <c r="B48" s="204">
        <v>224</v>
      </c>
      <c r="C48" s="9"/>
      <c r="D48" s="9"/>
      <c r="E48" s="9"/>
      <c r="F48" s="9"/>
      <c r="G48" s="9"/>
      <c r="H48" s="9"/>
      <c r="I48" s="9"/>
      <c r="J48"/>
      <c r="K48"/>
      <c r="L48"/>
      <c r="M48"/>
    </row>
    <row r="49" spans="1:13" s="21" customFormat="1" x14ac:dyDescent="0.25">
      <c r="A49" s="229" t="s">
        <v>166</v>
      </c>
      <c r="B49" s="205">
        <f>SUM(B44:B48)</f>
        <v>8033</v>
      </c>
      <c r="C49" s="9"/>
      <c r="D49" s="9"/>
      <c r="E49" s="9"/>
      <c r="F49" s="9"/>
      <c r="G49" s="9"/>
      <c r="H49" s="9"/>
      <c r="I49" s="9"/>
      <c r="J49"/>
      <c r="K49"/>
      <c r="L49"/>
      <c r="M49"/>
    </row>
    <row r="50" spans="1:13" x14ac:dyDescent="0.25">
      <c r="A50" s="37"/>
      <c r="B50" s="7"/>
    </row>
    <row r="51" spans="1:13" x14ac:dyDescent="0.25">
      <c r="A51" s="38" t="s">
        <v>63</v>
      </c>
      <c r="B51" s="39">
        <f>B31+B41+B49</f>
        <v>274663</v>
      </c>
      <c r="D51" s="102"/>
    </row>
    <row r="54" spans="1:13" x14ac:dyDescent="0.25">
      <c r="B54" s="570" t="s">
        <v>141</v>
      </c>
      <c r="C54" s="570"/>
      <c r="D54" s="570"/>
      <c r="E54" s="570" t="s">
        <v>189</v>
      </c>
      <c r="F54" s="570"/>
    </row>
    <row r="55" spans="1:13" x14ac:dyDescent="0.25">
      <c r="A55" s="108"/>
      <c r="B55" s="479" t="s">
        <v>167</v>
      </c>
      <c r="C55" s="479" t="s">
        <v>168</v>
      </c>
      <c r="D55" s="479" t="s">
        <v>15</v>
      </c>
      <c r="E55" s="479" t="s">
        <v>167</v>
      </c>
      <c r="F55" s="479" t="s">
        <v>168</v>
      </c>
    </row>
    <row r="56" spans="1:13" x14ac:dyDescent="0.25">
      <c r="A56" s="114" t="s">
        <v>188</v>
      </c>
      <c r="B56" s="117">
        <f>B41</f>
        <v>83858</v>
      </c>
      <c r="C56" s="208">
        <v>72903</v>
      </c>
      <c r="D56" s="208">
        <f>SUM(B56:C56)</f>
        <v>156761</v>
      </c>
      <c r="E56" s="148">
        <f>B56/D56</f>
        <v>0.53494172657740124</v>
      </c>
      <c r="F56" s="148">
        <f>C56/D56</f>
        <v>0.46505827342259876</v>
      </c>
    </row>
    <row r="57" spans="1:13" x14ac:dyDescent="0.25">
      <c r="A57" s="114" t="s">
        <v>187</v>
      </c>
      <c r="B57" s="117">
        <f>B31</f>
        <v>182772</v>
      </c>
      <c r="C57" s="208">
        <v>10487</v>
      </c>
      <c r="D57" s="208">
        <f t="shared" ref="D57:D58" si="0">SUM(B57:C57)</f>
        <v>193259</v>
      </c>
      <c r="E57" s="148">
        <f>B57/D57</f>
        <v>0.94573603299199516</v>
      </c>
      <c r="F57" s="148">
        <f>C57/D57</f>
        <v>5.4263967008004801E-2</v>
      </c>
    </row>
    <row r="58" spans="1:13" x14ac:dyDescent="0.25">
      <c r="A58" s="114" t="s">
        <v>163</v>
      </c>
      <c r="B58" s="117">
        <f>B49</f>
        <v>8033</v>
      </c>
      <c r="C58" s="208">
        <f>F22</f>
        <v>10591</v>
      </c>
      <c r="D58" s="208">
        <f t="shared" si="0"/>
        <v>18624</v>
      </c>
      <c r="E58" s="148">
        <f>B58/D58</f>
        <v>0.43132517182130586</v>
      </c>
      <c r="F58" s="148">
        <f>C58/D58</f>
        <v>0.56867482817869419</v>
      </c>
    </row>
    <row r="59" spans="1:13" x14ac:dyDescent="0.25">
      <c r="A59" s="114" t="s">
        <v>15</v>
      </c>
      <c r="B59" s="208">
        <f>SUM(B56:B58)</f>
        <v>274663</v>
      </c>
      <c r="C59" s="208">
        <f>SUM(C56:C58)</f>
        <v>93981</v>
      </c>
      <c r="D59" s="208">
        <f>SUM(D56:D58)</f>
        <v>368644</v>
      </c>
      <c r="E59" s="148">
        <f>B59/D59</f>
        <v>0.74506298759779077</v>
      </c>
      <c r="F59" s="148">
        <f>C59/D59</f>
        <v>0.25493701240220917</v>
      </c>
    </row>
    <row r="60" spans="1:13" x14ac:dyDescent="0.25">
      <c r="B60" s="102"/>
      <c r="D60" s="102"/>
    </row>
    <row r="61" spans="1:13" x14ac:dyDescent="0.25">
      <c r="D61" s="102"/>
    </row>
    <row r="69" spans="1:6" x14ac:dyDescent="0.25">
      <c r="D69" s="209"/>
    </row>
    <row r="79" spans="1:6" x14ac:dyDescent="0.25">
      <c r="A79" s="9" t="s">
        <v>30</v>
      </c>
      <c r="F79" s="11" t="s">
        <v>31</v>
      </c>
    </row>
  </sheetData>
  <mergeCells count="6">
    <mergeCell ref="A2:G2"/>
    <mergeCell ref="A3:G3"/>
    <mergeCell ref="A4:G8"/>
    <mergeCell ref="A1:G1"/>
    <mergeCell ref="B54:D54"/>
    <mergeCell ref="E54:F54"/>
  </mergeCells>
  <hyperlinks>
    <hyperlink ref="F79" location="Contents!A1" display="Back to Contents"/>
  </hyperlinks>
  <pageMargins left="0.25" right="0.25" top="0.75" bottom="0.75" header="0.3" footer="0.3"/>
  <pageSetup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K26" sqref="K26"/>
    </sheetView>
  </sheetViews>
  <sheetFormatPr defaultRowHeight="15" x14ac:dyDescent="0.25"/>
  <cols>
    <col min="1" max="8" width="15.7109375" style="9" customWidth="1"/>
    <col min="9" max="9" width="14.7109375" style="9" customWidth="1"/>
    <col min="10" max="12" width="9.140625" style="9"/>
  </cols>
  <sheetData>
    <row r="1" spans="1:12" ht="15" customHeight="1" x14ac:dyDescent="0.25">
      <c r="A1" s="561" t="s">
        <v>24</v>
      </c>
      <c r="B1" s="562"/>
      <c r="C1" s="562"/>
      <c r="D1" s="562"/>
      <c r="E1" s="562"/>
      <c r="F1" s="562"/>
      <c r="G1" s="562"/>
      <c r="H1" s="563"/>
      <c r="I1" s="12"/>
    </row>
    <row r="2" spans="1:12" ht="15" customHeight="1" x14ac:dyDescent="0.25">
      <c r="A2" s="545"/>
      <c r="B2" s="546"/>
      <c r="C2" s="546"/>
      <c r="D2" s="546"/>
      <c r="E2" s="546"/>
      <c r="F2" s="546"/>
      <c r="G2" s="546"/>
      <c r="H2" s="547"/>
      <c r="I2" s="76"/>
      <c r="J2" s="76"/>
      <c r="K2" s="76"/>
      <c r="L2" s="76"/>
    </row>
    <row r="3" spans="1:12" ht="15" customHeight="1" x14ac:dyDescent="0.25">
      <c r="A3" s="564" t="s">
        <v>214</v>
      </c>
      <c r="B3" s="565"/>
      <c r="C3" s="565"/>
      <c r="D3" s="565"/>
      <c r="E3" s="565"/>
      <c r="F3" s="565"/>
      <c r="G3" s="565"/>
      <c r="H3" s="566"/>
      <c r="I3" s="77"/>
    </row>
    <row r="4" spans="1:12" ht="15" customHeight="1" x14ac:dyDescent="0.25">
      <c r="A4" s="548" t="s">
        <v>362</v>
      </c>
      <c r="B4" s="549"/>
      <c r="C4" s="549"/>
      <c r="D4" s="549"/>
      <c r="E4" s="549"/>
      <c r="F4" s="549"/>
      <c r="G4" s="549"/>
      <c r="H4" s="550"/>
    </row>
    <row r="5" spans="1:12" s="21" customFormat="1" x14ac:dyDescent="0.25">
      <c r="A5" s="551"/>
      <c r="B5" s="552"/>
      <c r="C5" s="552"/>
      <c r="D5" s="552"/>
      <c r="E5" s="552"/>
      <c r="F5" s="552"/>
      <c r="G5" s="552"/>
      <c r="H5" s="553"/>
      <c r="I5" s="9"/>
      <c r="J5" s="9"/>
      <c r="K5" s="9"/>
      <c r="L5" s="9"/>
    </row>
    <row r="6" spans="1:12" s="21" customFormat="1" x14ac:dyDescent="0.25">
      <c r="A6" s="551"/>
      <c r="B6" s="552"/>
      <c r="C6" s="552"/>
      <c r="D6" s="552"/>
      <c r="E6" s="552"/>
      <c r="F6" s="552"/>
      <c r="G6" s="552"/>
      <c r="H6" s="553"/>
      <c r="I6" s="9"/>
      <c r="J6" s="9"/>
      <c r="K6" s="9"/>
      <c r="L6" s="9"/>
    </row>
    <row r="7" spans="1:12" s="21" customFormat="1" x14ac:dyDescent="0.25">
      <c r="A7" s="551"/>
      <c r="B7" s="552"/>
      <c r="C7" s="552"/>
      <c r="D7" s="552"/>
      <c r="E7" s="552"/>
      <c r="F7" s="552"/>
      <c r="G7" s="552"/>
      <c r="H7" s="553"/>
      <c r="I7" s="9"/>
      <c r="J7" s="9"/>
      <c r="K7" s="9"/>
      <c r="L7" s="9"/>
    </row>
    <row r="8" spans="1:12" s="21" customFormat="1" x14ac:dyDescent="0.25">
      <c r="A8" s="554"/>
      <c r="B8" s="555"/>
      <c r="C8" s="555"/>
      <c r="D8" s="555"/>
      <c r="E8" s="555"/>
      <c r="F8" s="555"/>
      <c r="G8" s="555"/>
      <c r="H8" s="556"/>
      <c r="I8" s="9"/>
      <c r="J8" s="9"/>
      <c r="K8" s="9"/>
      <c r="L8" s="9"/>
    </row>
    <row r="44" spans="8:8" x14ac:dyDescent="0.25">
      <c r="H44" s="11"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8"/>
  <sheetViews>
    <sheetView zoomScaleNormal="100" zoomScaleSheetLayoutView="100" workbookViewId="0">
      <selection activeCell="L34" sqref="L34"/>
    </sheetView>
  </sheetViews>
  <sheetFormatPr defaultRowHeight="15" customHeight="1" x14ac:dyDescent="0.25"/>
  <cols>
    <col min="1" max="1" width="49.85546875" style="9" customWidth="1"/>
    <col min="2" max="2" width="14.7109375" customWidth="1"/>
    <col min="3" max="3" width="16.140625" customWidth="1"/>
    <col min="4" max="4" width="17.140625" style="1" customWidth="1"/>
    <col min="5" max="5" width="14.7109375" style="1" customWidth="1"/>
    <col min="6" max="6" width="13.85546875" style="1" customWidth="1"/>
    <col min="7" max="7" width="11.7109375" style="1" customWidth="1"/>
    <col min="8" max="8" width="14.7109375" style="1" customWidth="1"/>
  </cols>
  <sheetData>
    <row r="1" spans="1:13" ht="15" customHeight="1" x14ac:dyDescent="0.25">
      <c r="A1" s="561" t="s">
        <v>24</v>
      </c>
      <c r="B1" s="562"/>
      <c r="C1" s="562"/>
      <c r="D1" s="562"/>
      <c r="E1" s="562"/>
      <c r="F1" s="562"/>
      <c r="G1" s="563"/>
    </row>
    <row r="2" spans="1:13" ht="15" customHeight="1" x14ac:dyDescent="0.25">
      <c r="A2" s="587"/>
      <c r="B2" s="588"/>
      <c r="C2" s="588"/>
      <c r="D2" s="588"/>
      <c r="E2" s="588"/>
      <c r="F2" s="588"/>
      <c r="G2" s="589"/>
      <c r="H2" s="75"/>
    </row>
    <row r="3" spans="1:13" s="8" customFormat="1" ht="15" customHeight="1" x14ac:dyDescent="0.25">
      <c r="A3" s="542" t="s">
        <v>397</v>
      </c>
      <c r="B3" s="543"/>
      <c r="C3" s="543"/>
      <c r="D3" s="543"/>
      <c r="E3" s="543"/>
      <c r="F3" s="543"/>
      <c r="G3" s="544"/>
      <c r="H3" s="63"/>
      <c r="I3" s="6"/>
      <c r="J3" s="6"/>
      <c r="K3" s="6"/>
      <c r="L3" s="6"/>
    </row>
    <row r="4" spans="1:13" s="8" customFormat="1" ht="15" customHeight="1" x14ac:dyDescent="0.25">
      <c r="A4" s="576" t="s">
        <v>398</v>
      </c>
      <c r="B4" s="577"/>
      <c r="C4" s="577"/>
      <c r="D4" s="577"/>
      <c r="E4" s="577"/>
      <c r="F4" s="577"/>
      <c r="G4" s="578"/>
      <c r="H4" s="508"/>
      <c r="I4" s="6"/>
      <c r="J4" s="6"/>
      <c r="K4" s="6"/>
      <c r="L4" s="6"/>
    </row>
    <row r="5" spans="1:13" s="8" customFormat="1" ht="15" customHeight="1" x14ac:dyDescent="0.25">
      <c r="A5" s="579"/>
      <c r="B5" s="580"/>
      <c r="C5" s="580"/>
      <c r="D5" s="580"/>
      <c r="E5" s="580"/>
      <c r="F5" s="580"/>
      <c r="G5" s="581"/>
      <c r="H5" s="508"/>
      <c r="I5" s="6"/>
      <c r="J5" s="6"/>
      <c r="K5" s="6"/>
      <c r="L5" s="6"/>
    </row>
    <row r="6" spans="1:13" s="8" customFormat="1" ht="15" customHeight="1" x14ac:dyDescent="0.25">
      <c r="A6" s="579"/>
      <c r="B6" s="580"/>
      <c r="C6" s="580"/>
      <c r="D6" s="580"/>
      <c r="E6" s="580"/>
      <c r="F6" s="580"/>
      <c r="G6" s="581"/>
      <c r="H6" s="508"/>
      <c r="I6" s="6"/>
      <c r="J6" s="6"/>
      <c r="K6" s="6"/>
      <c r="L6" s="6"/>
    </row>
    <row r="7" spans="1:13" s="8" customFormat="1" ht="15" customHeight="1" x14ac:dyDescent="0.25">
      <c r="A7" s="579"/>
      <c r="B7" s="580"/>
      <c r="C7" s="580"/>
      <c r="D7" s="580"/>
      <c r="E7" s="580"/>
      <c r="F7" s="580"/>
      <c r="G7" s="581"/>
      <c r="H7" s="508"/>
      <c r="I7" s="6"/>
      <c r="J7" s="6"/>
      <c r="K7" s="6"/>
      <c r="L7" s="6"/>
    </row>
    <row r="8" spans="1:13" s="8" customFormat="1" ht="15" customHeight="1" x14ac:dyDescent="0.25">
      <c r="A8" s="582"/>
      <c r="B8" s="583"/>
      <c r="C8" s="583"/>
      <c r="D8" s="583"/>
      <c r="E8" s="583"/>
      <c r="F8" s="583"/>
      <c r="G8" s="584"/>
      <c r="H8" s="508"/>
      <c r="I8" s="6"/>
      <c r="J8" s="6"/>
      <c r="K8" s="6"/>
      <c r="L8" s="6"/>
    </row>
    <row r="9" spans="1:13" s="8" customFormat="1" ht="15" customHeight="1" x14ac:dyDescent="0.25">
      <c r="A9" s="507"/>
      <c r="B9" s="62"/>
      <c r="C9" s="62"/>
      <c r="D9" s="509"/>
      <c r="E9" s="509"/>
      <c r="F9" s="509"/>
      <c r="G9" s="509"/>
      <c r="H9" s="509"/>
      <c r="I9" s="62"/>
      <c r="J9" s="6"/>
      <c r="K9" s="6"/>
      <c r="L9" s="6"/>
      <c r="M9" s="6"/>
    </row>
    <row r="10" spans="1:13" ht="15" customHeight="1" x14ac:dyDescent="0.25">
      <c r="A10" s="586" t="s">
        <v>399</v>
      </c>
      <c r="B10" s="586"/>
      <c r="C10" s="586"/>
      <c r="D10" s="586"/>
      <c r="E10" s="586"/>
      <c r="F10" s="586"/>
      <c r="G10" s="586"/>
    </row>
    <row r="11" spans="1:13" ht="15" customHeight="1" x14ac:dyDescent="0.25">
      <c r="A11" s="571" t="s">
        <v>32</v>
      </c>
      <c r="B11" s="570" t="s">
        <v>33</v>
      </c>
      <c r="C11" s="570"/>
      <c r="D11" s="571" t="s">
        <v>34</v>
      </c>
      <c r="E11" s="571"/>
      <c r="F11" s="571" t="s">
        <v>35</v>
      </c>
      <c r="G11" s="571" t="s">
        <v>36</v>
      </c>
    </row>
    <row r="12" spans="1:13" ht="15" customHeight="1" x14ac:dyDescent="0.25">
      <c r="A12" s="571"/>
      <c r="B12" s="363" t="s">
        <v>34</v>
      </c>
      <c r="C12" s="363" t="s">
        <v>37</v>
      </c>
      <c r="D12" s="478">
        <v>2016</v>
      </c>
      <c r="E12" s="478">
        <v>2026</v>
      </c>
      <c r="F12" s="571"/>
      <c r="G12" s="571"/>
    </row>
    <row r="13" spans="1:13" ht="15" customHeight="1" x14ac:dyDescent="0.25">
      <c r="A13" s="53" t="s">
        <v>59</v>
      </c>
      <c r="B13" s="53"/>
      <c r="C13" s="53"/>
      <c r="D13" s="54">
        <v>3202048</v>
      </c>
      <c r="E13" s="54">
        <v>3757792</v>
      </c>
      <c r="F13" s="54">
        <v>555744</v>
      </c>
      <c r="G13" s="55">
        <v>0.17</v>
      </c>
    </row>
    <row r="14" spans="1:13" ht="15" customHeight="1" x14ac:dyDescent="0.25">
      <c r="A14" s="585" t="s">
        <v>148</v>
      </c>
      <c r="B14" s="585"/>
      <c r="C14" s="585"/>
      <c r="D14" s="585"/>
      <c r="E14" s="585"/>
      <c r="F14" s="585"/>
      <c r="G14" s="585"/>
    </row>
    <row r="15" spans="1:13" ht="15" customHeight="1" x14ac:dyDescent="0.25">
      <c r="A15" s="53" t="s">
        <v>38</v>
      </c>
      <c r="B15" s="18" t="s">
        <v>42</v>
      </c>
      <c r="C15" s="53"/>
      <c r="D15" s="54">
        <v>52641</v>
      </c>
      <c r="E15" s="54">
        <v>65839</v>
      </c>
      <c r="F15" s="54">
        <v>13198</v>
      </c>
      <c r="G15" s="55">
        <v>0.25</v>
      </c>
    </row>
    <row r="16" spans="1:13" ht="15" customHeight="1" x14ac:dyDescent="0.25">
      <c r="A16" s="53" t="s">
        <v>390</v>
      </c>
      <c r="B16" s="18" t="s">
        <v>42</v>
      </c>
      <c r="C16" s="53"/>
      <c r="D16" s="54">
        <v>47955</v>
      </c>
      <c r="E16" s="54">
        <v>57269</v>
      </c>
      <c r="F16" s="54">
        <v>9314</v>
      </c>
      <c r="G16" s="55">
        <v>0.19</v>
      </c>
    </row>
    <row r="17" spans="1:7" ht="15" customHeight="1" x14ac:dyDescent="0.25">
      <c r="A17" s="53" t="s">
        <v>391</v>
      </c>
      <c r="B17" s="18" t="s">
        <v>42</v>
      </c>
      <c r="C17" s="53"/>
      <c r="D17" s="54">
        <v>35949</v>
      </c>
      <c r="E17" s="54">
        <v>43854</v>
      </c>
      <c r="F17" s="54">
        <v>7905</v>
      </c>
      <c r="G17" s="55">
        <v>0.22</v>
      </c>
    </row>
    <row r="18" spans="1:7" ht="15" customHeight="1" x14ac:dyDescent="0.25">
      <c r="A18" s="53" t="s">
        <v>392</v>
      </c>
      <c r="B18" s="18" t="s">
        <v>42</v>
      </c>
      <c r="C18" s="53"/>
      <c r="D18" s="54">
        <v>40808</v>
      </c>
      <c r="E18" s="54">
        <v>48606</v>
      </c>
      <c r="F18" s="54">
        <v>7798</v>
      </c>
      <c r="G18" s="55">
        <v>0.19</v>
      </c>
    </row>
    <row r="19" spans="1:7" ht="29.25" customHeight="1" x14ac:dyDescent="0.25">
      <c r="A19" s="53" t="s">
        <v>393</v>
      </c>
      <c r="B19" s="18" t="s">
        <v>42</v>
      </c>
      <c r="C19" s="53"/>
      <c r="D19" s="54">
        <v>23694</v>
      </c>
      <c r="E19" s="54">
        <v>28954</v>
      </c>
      <c r="F19" s="54">
        <v>5260</v>
      </c>
      <c r="G19" s="55">
        <v>0.22</v>
      </c>
    </row>
    <row r="20" spans="1:7" ht="15" customHeight="1" x14ac:dyDescent="0.25">
      <c r="A20" s="53" t="s">
        <v>351</v>
      </c>
      <c r="B20" s="53"/>
      <c r="C20" s="18" t="s">
        <v>42</v>
      </c>
      <c r="D20" s="54">
        <v>2148</v>
      </c>
      <c r="E20" s="54">
        <v>3048</v>
      </c>
      <c r="F20" s="53">
        <v>900</v>
      </c>
      <c r="G20" s="55">
        <v>0.42</v>
      </c>
    </row>
    <row r="21" spans="1:7" ht="15" customHeight="1" x14ac:dyDescent="0.25">
      <c r="A21" s="53" t="s">
        <v>394</v>
      </c>
      <c r="B21" s="53"/>
      <c r="C21" s="18" t="s">
        <v>42</v>
      </c>
      <c r="D21" s="54">
        <v>1817</v>
      </c>
      <c r="E21" s="54">
        <v>2527</v>
      </c>
      <c r="F21" s="53">
        <v>710</v>
      </c>
      <c r="G21" s="55">
        <v>0.39</v>
      </c>
    </row>
    <row r="22" spans="1:7" ht="15" customHeight="1" x14ac:dyDescent="0.25">
      <c r="A22" s="53" t="s">
        <v>395</v>
      </c>
      <c r="B22" s="53"/>
      <c r="C22" s="18" t="s">
        <v>42</v>
      </c>
      <c r="D22" s="54">
        <v>1148</v>
      </c>
      <c r="E22" s="54">
        <v>1561</v>
      </c>
      <c r="F22" s="53">
        <v>413</v>
      </c>
      <c r="G22" s="55">
        <v>0.36</v>
      </c>
    </row>
    <row r="23" spans="1:7" ht="15" customHeight="1" x14ac:dyDescent="0.25">
      <c r="A23" s="53" t="s">
        <v>352</v>
      </c>
      <c r="B23" s="53"/>
      <c r="C23" s="18" t="s">
        <v>42</v>
      </c>
      <c r="D23" s="54">
        <v>1691</v>
      </c>
      <c r="E23" s="54">
        <v>2274</v>
      </c>
      <c r="F23" s="53">
        <v>583</v>
      </c>
      <c r="G23" s="55">
        <v>0.34</v>
      </c>
    </row>
    <row r="24" spans="1:7" ht="15" customHeight="1" x14ac:dyDescent="0.25">
      <c r="A24" s="53" t="s">
        <v>396</v>
      </c>
      <c r="B24" s="53"/>
      <c r="C24" s="18" t="s">
        <v>42</v>
      </c>
      <c r="D24" s="54">
        <v>535</v>
      </c>
      <c r="E24" s="54">
        <v>711</v>
      </c>
      <c r="F24" s="53">
        <v>176</v>
      </c>
      <c r="G24" s="55">
        <v>0.33</v>
      </c>
    </row>
    <row r="25" spans="1:7" ht="15" customHeight="1" x14ac:dyDescent="0.25">
      <c r="A25" s="573" t="s">
        <v>400</v>
      </c>
      <c r="B25" s="574"/>
      <c r="C25" s="574"/>
      <c r="D25" s="574"/>
      <c r="E25" s="574"/>
      <c r="F25" s="574"/>
      <c r="G25" s="575"/>
    </row>
    <row r="26" spans="1:7" ht="15" customHeight="1" x14ac:dyDescent="0.25">
      <c r="A26" s="362" t="s">
        <v>43</v>
      </c>
      <c r="B26" s="113"/>
      <c r="C26" s="113"/>
      <c r="D26" s="113"/>
      <c r="E26" s="113"/>
      <c r="F26" s="113"/>
    </row>
    <row r="27" spans="1:7" ht="15" customHeight="1" x14ac:dyDescent="0.25">
      <c r="A27" s="113"/>
      <c r="B27" s="8"/>
      <c r="C27" s="8"/>
      <c r="D27" s="75"/>
      <c r="E27" s="75"/>
      <c r="F27" s="75"/>
      <c r="G27" s="75"/>
    </row>
    <row r="29" spans="1:7" ht="15" customHeight="1" x14ac:dyDescent="0.25">
      <c r="A29" s="567" t="s">
        <v>372</v>
      </c>
      <c r="B29" s="568"/>
      <c r="C29" s="568"/>
      <c r="D29" s="568"/>
      <c r="E29" s="568"/>
      <c r="F29" s="569"/>
    </row>
    <row r="30" spans="1:7" ht="15" customHeight="1" x14ac:dyDescent="0.25">
      <c r="A30" s="458"/>
      <c r="B30" s="570" t="s">
        <v>373</v>
      </c>
      <c r="C30" s="570"/>
      <c r="D30" s="570"/>
      <c r="E30" s="571" t="s">
        <v>374</v>
      </c>
      <c r="F30" s="572" t="s">
        <v>375</v>
      </c>
    </row>
    <row r="31" spans="1:7" ht="15" customHeight="1" x14ac:dyDescent="0.25">
      <c r="A31" s="459" t="s">
        <v>376</v>
      </c>
      <c r="B31" s="460" t="s">
        <v>412</v>
      </c>
      <c r="C31" s="460" t="s">
        <v>377</v>
      </c>
      <c r="D31" s="460" t="s">
        <v>378</v>
      </c>
      <c r="E31" s="571"/>
      <c r="F31" s="572"/>
    </row>
    <row r="32" spans="1:7" ht="15" customHeight="1" x14ac:dyDescent="0.25">
      <c r="A32" s="461" t="s">
        <v>39</v>
      </c>
      <c r="B32" s="462">
        <v>36941.405244690701</v>
      </c>
      <c r="C32" s="462">
        <v>47769.617682291799</v>
      </c>
      <c r="D32" s="462">
        <v>59119.015451433501</v>
      </c>
      <c r="E32" s="463">
        <v>2311</v>
      </c>
      <c r="F32" s="464">
        <v>0.78104716572912158</v>
      </c>
    </row>
    <row r="33" spans="1:6" ht="15" customHeight="1" x14ac:dyDescent="0.25">
      <c r="A33" s="461" t="s">
        <v>161</v>
      </c>
      <c r="B33" s="462">
        <v>42166.718262032096</v>
      </c>
      <c r="C33" s="462">
        <v>53635.194877820701</v>
      </c>
      <c r="D33" s="462">
        <v>67947.278718799993</v>
      </c>
      <c r="E33" s="463">
        <v>3900</v>
      </c>
      <c r="F33" s="464">
        <v>0.76717948717948714</v>
      </c>
    </row>
    <row r="34" spans="1:6" ht="15" customHeight="1" x14ac:dyDescent="0.25">
      <c r="A34" s="461" t="s">
        <v>379</v>
      </c>
      <c r="B34" s="462">
        <v>41547.778267961199</v>
      </c>
      <c r="C34" s="462">
        <v>55336.1866072681</v>
      </c>
      <c r="D34" s="462">
        <v>74297.778020267506</v>
      </c>
      <c r="E34" s="463">
        <v>9915</v>
      </c>
      <c r="F34" s="464">
        <v>0.77912254160363081</v>
      </c>
    </row>
    <row r="35" spans="1:6" ht="15" customHeight="1" x14ac:dyDescent="0.25">
      <c r="A35" s="461" t="s">
        <v>155</v>
      </c>
      <c r="B35" s="462">
        <v>61333.170746436997</v>
      </c>
      <c r="C35" s="462">
        <v>75120.604448664802</v>
      </c>
      <c r="D35" s="462">
        <v>93064.167464857601</v>
      </c>
      <c r="E35" s="463">
        <v>4072</v>
      </c>
      <c r="F35" s="464">
        <v>0.79837917485265231</v>
      </c>
    </row>
    <row r="36" spans="1:6" ht="15" customHeight="1" x14ac:dyDescent="0.25">
      <c r="A36" s="461" t="s">
        <v>380</v>
      </c>
      <c r="B36" s="462">
        <v>68665.648907103896</v>
      </c>
      <c r="C36" s="462">
        <v>83480.622563176803</v>
      </c>
      <c r="D36" s="462">
        <v>101567.816639118</v>
      </c>
      <c r="E36" s="463">
        <v>547</v>
      </c>
      <c r="F36" s="464">
        <v>0.55758683729433267</v>
      </c>
    </row>
    <row r="37" spans="1:6" ht="15" customHeight="1" x14ac:dyDescent="0.25">
      <c r="A37" s="465" t="s">
        <v>381</v>
      </c>
      <c r="B37" s="466">
        <v>73893.167222221993</v>
      </c>
      <c r="C37" s="466">
        <v>123527.073073541</v>
      </c>
      <c r="D37" s="466">
        <v>202158.387212851</v>
      </c>
      <c r="E37" s="467">
        <v>1459</v>
      </c>
      <c r="F37" s="468">
        <v>0.62097326936257713</v>
      </c>
    </row>
    <row r="38" spans="1:6" ht="15" customHeight="1" x14ac:dyDescent="0.25">
      <c r="B38" s="9"/>
      <c r="C38" s="9"/>
      <c r="D38" s="9"/>
      <c r="E38" s="9"/>
      <c r="F38" s="9"/>
    </row>
    <row r="39" spans="1:6" ht="15" customHeight="1" x14ac:dyDescent="0.25">
      <c r="B39" s="9"/>
      <c r="C39" s="9"/>
      <c r="D39" s="9"/>
      <c r="E39" s="9"/>
      <c r="F39" s="9"/>
    </row>
    <row r="40" spans="1:6" ht="15" customHeight="1" x14ac:dyDescent="0.25">
      <c r="B40" s="9"/>
      <c r="C40" s="9"/>
      <c r="D40" s="9"/>
      <c r="E40" s="9"/>
      <c r="F40" s="9"/>
    </row>
    <row r="41" spans="1:6" ht="15" customHeight="1" x14ac:dyDescent="0.25">
      <c r="B41" s="9"/>
      <c r="C41" s="9"/>
      <c r="D41" s="9"/>
      <c r="E41" s="9"/>
      <c r="F41" s="9"/>
    </row>
    <row r="42" spans="1:6" ht="15" customHeight="1" x14ac:dyDescent="0.25">
      <c r="B42" s="9"/>
      <c r="C42" s="9"/>
      <c r="D42" s="9"/>
      <c r="E42" s="9"/>
      <c r="F42" s="9"/>
    </row>
    <row r="43" spans="1:6" ht="15" customHeight="1" x14ac:dyDescent="0.25">
      <c r="B43" s="9"/>
      <c r="C43" s="9"/>
      <c r="D43" s="9"/>
      <c r="E43" s="9"/>
      <c r="F43" s="9"/>
    </row>
    <row r="44" spans="1:6" ht="15" customHeight="1" x14ac:dyDescent="0.25">
      <c r="B44" s="9"/>
      <c r="C44" s="9"/>
      <c r="D44" s="9"/>
      <c r="E44" s="9"/>
      <c r="F44" s="9"/>
    </row>
    <row r="45" spans="1:6" ht="15" customHeight="1" x14ac:dyDescent="0.25">
      <c r="B45" s="9"/>
      <c r="C45" s="9"/>
      <c r="D45" s="9"/>
      <c r="E45" s="9"/>
      <c r="F45" s="9"/>
    </row>
    <row r="46" spans="1:6" ht="15" customHeight="1" x14ac:dyDescent="0.25">
      <c r="B46" s="9"/>
      <c r="C46" s="9"/>
      <c r="D46" s="9"/>
      <c r="E46" s="9"/>
      <c r="F46" s="9"/>
    </row>
    <row r="47" spans="1:6" ht="15" customHeight="1" x14ac:dyDescent="0.25">
      <c r="B47" s="9"/>
      <c r="C47" s="9"/>
      <c r="D47" s="9"/>
      <c r="E47" s="9"/>
      <c r="F47" s="9"/>
    </row>
    <row r="48" spans="1:6" ht="15" customHeight="1" x14ac:dyDescent="0.25">
      <c r="B48" s="9"/>
      <c r="C48" s="9"/>
      <c r="D48" s="9"/>
      <c r="E48" s="9"/>
      <c r="F48" s="9"/>
    </row>
    <row r="49" spans="1:6" ht="15" customHeight="1" x14ac:dyDescent="0.25">
      <c r="B49" s="9"/>
      <c r="C49" s="9"/>
      <c r="D49" s="9"/>
      <c r="E49" s="9"/>
      <c r="F49" s="9"/>
    </row>
    <row r="50" spans="1:6" ht="15" customHeight="1" x14ac:dyDescent="0.25">
      <c r="B50" s="9"/>
      <c r="C50" s="9"/>
      <c r="D50" s="9"/>
      <c r="E50" s="9"/>
      <c r="F50" s="9"/>
    </row>
    <row r="51" spans="1:6" ht="15" customHeight="1" x14ac:dyDescent="0.25">
      <c r="B51" s="9"/>
      <c r="C51" s="9"/>
      <c r="D51" s="9"/>
      <c r="E51" s="9"/>
      <c r="F51" s="9"/>
    </row>
    <row r="52" spans="1:6" ht="15" customHeight="1" x14ac:dyDescent="0.25">
      <c r="B52" s="9"/>
      <c r="C52" s="9"/>
      <c r="D52" s="9"/>
      <c r="E52" s="9"/>
      <c r="F52" s="9"/>
    </row>
    <row r="53" spans="1:6" ht="15" customHeight="1" x14ac:dyDescent="0.25">
      <c r="B53" s="9"/>
      <c r="C53" s="9"/>
      <c r="D53" s="9"/>
      <c r="E53" s="9"/>
      <c r="F53" s="9"/>
    </row>
    <row r="54" spans="1:6" ht="15" customHeight="1" x14ac:dyDescent="0.25">
      <c r="B54" s="9"/>
      <c r="C54" s="9"/>
      <c r="D54" s="9"/>
      <c r="E54" s="9"/>
      <c r="F54" s="9"/>
    </row>
    <row r="55" spans="1:6" ht="15" customHeight="1" x14ac:dyDescent="0.25">
      <c r="B55" s="9"/>
      <c r="C55" s="9"/>
      <c r="D55" s="9"/>
      <c r="E55" s="9"/>
      <c r="F55" s="9"/>
    </row>
    <row r="56" spans="1:6" ht="15" customHeight="1" x14ac:dyDescent="0.25">
      <c r="B56" s="9"/>
      <c r="C56" s="9"/>
      <c r="D56" s="9"/>
      <c r="E56" s="9"/>
      <c r="F56" s="9"/>
    </row>
    <row r="57" spans="1:6" ht="15" customHeight="1" x14ac:dyDescent="0.25">
      <c r="A57" s="9" t="s">
        <v>382</v>
      </c>
      <c r="B57" s="9"/>
      <c r="C57" s="9"/>
      <c r="D57" s="9"/>
      <c r="E57" s="11" t="s">
        <v>31</v>
      </c>
      <c r="F57" s="9"/>
    </row>
    <row r="58" spans="1:6" ht="15" customHeight="1" x14ac:dyDescent="0.25">
      <c r="B58" s="9"/>
      <c r="C58" s="9"/>
      <c r="D58" s="9"/>
      <c r="E58" s="9"/>
      <c r="F58" s="9"/>
    </row>
  </sheetData>
  <mergeCells count="16">
    <mergeCell ref="A1:G1"/>
    <mergeCell ref="A3:G3"/>
    <mergeCell ref="A4:G8"/>
    <mergeCell ref="A14:G14"/>
    <mergeCell ref="A10:G10"/>
    <mergeCell ref="A11:A12"/>
    <mergeCell ref="B11:C11"/>
    <mergeCell ref="D11:E11"/>
    <mergeCell ref="F11:F12"/>
    <mergeCell ref="G11:G12"/>
    <mergeCell ref="A2:G2"/>
    <mergeCell ref="A29:F29"/>
    <mergeCell ref="B30:D30"/>
    <mergeCell ref="E30:E31"/>
    <mergeCell ref="F30:F31"/>
    <mergeCell ref="A25:G25"/>
  </mergeCells>
  <hyperlinks>
    <hyperlink ref="E57" location="Contents!A1" display="Back to Contents"/>
  </hyperlinks>
  <pageMargins left="0.25" right="0.25" top="0.75" bottom="0.75" header="0.3" footer="0.3"/>
  <pageSetup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9" customWidth="1"/>
    <col min="12" max="12" width="10.5703125" style="9" bestFit="1" customWidth="1"/>
    <col min="13" max="22" width="9.140625" style="9"/>
  </cols>
  <sheetData>
    <row r="1" spans="1:24" ht="15" customHeight="1" x14ac:dyDescent="0.25">
      <c r="A1" s="594" t="s">
        <v>24</v>
      </c>
      <c r="B1" s="595"/>
      <c r="C1" s="595"/>
      <c r="D1" s="595"/>
      <c r="E1" s="595"/>
      <c r="F1" s="595"/>
      <c r="G1" s="595"/>
      <c r="H1" s="595"/>
      <c r="I1" s="595"/>
      <c r="J1" s="595"/>
      <c r="K1" s="596"/>
      <c r="M1" s="12"/>
      <c r="N1" s="12"/>
      <c r="O1" s="12"/>
      <c r="W1" s="9"/>
      <c r="X1" s="9"/>
    </row>
    <row r="2" spans="1:24" ht="15" customHeight="1" x14ac:dyDescent="0.25">
      <c r="A2" s="597"/>
      <c r="B2" s="598"/>
      <c r="C2" s="598"/>
      <c r="D2" s="598"/>
      <c r="E2" s="598"/>
      <c r="F2" s="598"/>
      <c r="G2" s="598"/>
      <c r="H2" s="598"/>
      <c r="I2" s="598"/>
      <c r="J2" s="598"/>
      <c r="K2" s="599"/>
      <c r="M2" s="76"/>
      <c r="N2" s="76"/>
      <c r="O2" s="76"/>
      <c r="W2" s="9"/>
      <c r="X2" s="9"/>
    </row>
    <row r="3" spans="1:24" s="21" customFormat="1" ht="15" customHeight="1" x14ac:dyDescent="0.25">
      <c r="A3" s="600" t="s">
        <v>211</v>
      </c>
      <c r="B3" s="601"/>
      <c r="C3" s="601"/>
      <c r="D3" s="601"/>
      <c r="E3" s="601"/>
      <c r="F3" s="601"/>
      <c r="G3" s="601"/>
      <c r="H3" s="601"/>
      <c r="I3" s="601"/>
      <c r="J3" s="601"/>
      <c r="K3" s="602"/>
      <c r="L3" s="9"/>
      <c r="M3" s="9"/>
      <c r="N3" s="9"/>
      <c r="O3" s="9"/>
      <c r="P3" s="9"/>
      <c r="Q3" s="9"/>
      <c r="R3" s="9"/>
      <c r="S3" s="9"/>
      <c r="T3" s="9"/>
      <c r="U3" s="9"/>
      <c r="V3" s="9"/>
      <c r="W3" s="9"/>
      <c r="X3" s="9"/>
    </row>
    <row r="4" spans="1:24" s="21" customFormat="1" ht="15" customHeight="1" x14ac:dyDescent="0.25">
      <c r="A4" s="603" t="s">
        <v>430</v>
      </c>
      <c r="B4" s="604"/>
      <c r="C4" s="604"/>
      <c r="D4" s="604"/>
      <c r="E4" s="604"/>
      <c r="F4" s="604"/>
      <c r="G4" s="604"/>
      <c r="H4" s="604"/>
      <c r="I4" s="604"/>
      <c r="J4" s="604"/>
      <c r="K4" s="605"/>
      <c r="L4" s="9"/>
      <c r="M4" s="9"/>
      <c r="N4" s="9"/>
      <c r="O4" s="9"/>
      <c r="P4" s="9"/>
      <c r="Q4" s="9"/>
      <c r="R4" s="9"/>
      <c r="S4" s="9"/>
      <c r="T4" s="9"/>
      <c r="U4" s="9"/>
      <c r="V4" s="9"/>
      <c r="W4" s="9"/>
      <c r="X4" s="9"/>
    </row>
    <row r="5" spans="1:24" s="21" customFormat="1" x14ac:dyDescent="0.25">
      <c r="A5" s="551"/>
      <c r="B5" s="552"/>
      <c r="C5" s="552"/>
      <c r="D5" s="552"/>
      <c r="E5" s="552"/>
      <c r="F5" s="552"/>
      <c r="G5" s="552"/>
      <c r="H5" s="552"/>
      <c r="I5" s="552"/>
      <c r="J5" s="552"/>
      <c r="K5" s="553"/>
      <c r="L5" s="9"/>
      <c r="M5" s="9"/>
      <c r="N5" s="9"/>
      <c r="O5" s="9"/>
      <c r="P5" s="9"/>
      <c r="Q5" s="9"/>
      <c r="R5" s="9"/>
      <c r="S5" s="9"/>
      <c r="T5" s="9"/>
      <c r="U5" s="9"/>
      <c r="V5" s="9"/>
      <c r="W5" s="9"/>
      <c r="X5" s="9"/>
    </row>
    <row r="6" spans="1:24" s="21" customFormat="1" x14ac:dyDescent="0.25">
      <c r="A6" s="551"/>
      <c r="B6" s="552"/>
      <c r="C6" s="552"/>
      <c r="D6" s="552"/>
      <c r="E6" s="552"/>
      <c r="F6" s="552"/>
      <c r="G6" s="552"/>
      <c r="H6" s="552"/>
      <c r="I6" s="552"/>
      <c r="J6" s="552"/>
      <c r="K6" s="553"/>
      <c r="L6" s="9"/>
      <c r="M6" s="9"/>
      <c r="N6" s="9"/>
      <c r="O6" s="9"/>
      <c r="P6" s="9"/>
      <c r="Q6" s="9"/>
      <c r="R6" s="9"/>
      <c r="S6" s="9"/>
      <c r="T6" s="9"/>
      <c r="U6" s="9"/>
      <c r="V6" s="9"/>
      <c r="W6" s="9"/>
      <c r="X6" s="9"/>
    </row>
    <row r="7" spans="1:24" s="21" customFormat="1" x14ac:dyDescent="0.25">
      <c r="A7" s="551"/>
      <c r="B7" s="552"/>
      <c r="C7" s="552"/>
      <c r="D7" s="552"/>
      <c r="E7" s="552"/>
      <c r="F7" s="552"/>
      <c r="G7" s="552"/>
      <c r="H7" s="552"/>
      <c r="I7" s="552"/>
      <c r="J7" s="552"/>
      <c r="K7" s="553"/>
      <c r="L7" s="9"/>
      <c r="M7" s="9"/>
      <c r="N7" s="9"/>
      <c r="O7" s="9"/>
      <c r="P7" s="9"/>
      <c r="Q7" s="9"/>
      <c r="R7" s="9"/>
      <c r="S7" s="9"/>
      <c r="T7" s="9"/>
      <c r="U7" s="9"/>
      <c r="V7" s="9"/>
      <c r="W7" s="9"/>
      <c r="X7" s="9"/>
    </row>
    <row r="8" spans="1:24" s="21" customFormat="1" x14ac:dyDescent="0.25">
      <c r="A8" s="554"/>
      <c r="B8" s="555"/>
      <c r="C8" s="555"/>
      <c r="D8" s="555"/>
      <c r="E8" s="555"/>
      <c r="F8" s="555"/>
      <c r="G8" s="555"/>
      <c r="H8" s="555"/>
      <c r="I8" s="555"/>
      <c r="J8" s="555"/>
      <c r="K8" s="556"/>
      <c r="L8" s="9"/>
      <c r="M8" s="9"/>
      <c r="N8" s="9"/>
      <c r="O8" s="9"/>
      <c r="P8" s="9"/>
      <c r="Q8" s="9"/>
      <c r="R8" s="9"/>
      <c r="S8" s="9"/>
      <c r="T8" s="9"/>
      <c r="U8" s="9"/>
      <c r="V8" s="9"/>
      <c r="W8" s="9"/>
      <c r="X8" s="9"/>
    </row>
    <row r="9" spans="1:24" s="21" customFormat="1" x14ac:dyDescent="0.25">
      <c r="A9" s="9"/>
      <c r="B9" s="9"/>
      <c r="C9" s="9"/>
      <c r="D9" s="9"/>
      <c r="E9" s="9"/>
      <c r="F9" s="9"/>
      <c r="G9" s="9"/>
      <c r="H9" s="9"/>
      <c r="I9" s="9"/>
      <c r="J9" s="9"/>
      <c r="K9" s="9"/>
      <c r="L9" s="9"/>
      <c r="M9" s="9"/>
      <c r="N9" s="9"/>
      <c r="O9" s="9"/>
      <c r="P9" s="9"/>
      <c r="Q9" s="9"/>
      <c r="R9" s="9"/>
      <c r="S9" s="9"/>
      <c r="T9" s="9"/>
      <c r="U9" s="9"/>
      <c r="V9" s="9"/>
    </row>
    <row r="22" spans="1:26" s="21" customFormat="1" x14ac:dyDescent="0.25">
      <c r="A22" s="9"/>
      <c r="B22" s="9"/>
      <c r="C22" s="9"/>
      <c r="D22" s="9"/>
      <c r="E22" s="9"/>
      <c r="F22" s="9"/>
      <c r="G22" s="9"/>
      <c r="H22" s="9"/>
      <c r="I22" s="9"/>
      <c r="J22" s="9"/>
      <c r="K22" s="9"/>
      <c r="L22" s="9"/>
      <c r="M22" s="9"/>
      <c r="N22" s="9"/>
      <c r="O22" s="9"/>
      <c r="P22" s="9"/>
      <c r="Q22" s="9"/>
      <c r="R22" s="9"/>
      <c r="S22" s="9"/>
      <c r="T22" s="9"/>
      <c r="U22" s="9"/>
      <c r="V22" s="9"/>
    </row>
    <row r="23" spans="1:26" s="21" customFormat="1" x14ac:dyDescent="0.25">
      <c r="A23" s="9"/>
      <c r="B23" s="9"/>
      <c r="C23" s="9"/>
      <c r="D23" s="9"/>
      <c r="E23" s="9"/>
      <c r="F23" s="9"/>
      <c r="G23" s="9"/>
      <c r="H23" s="9"/>
      <c r="I23" s="9"/>
      <c r="J23" s="9"/>
      <c r="K23" s="9"/>
      <c r="L23" s="9"/>
      <c r="M23" s="9"/>
      <c r="N23" s="9"/>
      <c r="O23" s="9"/>
      <c r="P23" s="9"/>
      <c r="Q23" s="9"/>
      <c r="R23" s="9"/>
      <c r="S23" s="9"/>
      <c r="T23" s="9"/>
      <c r="U23" s="9"/>
      <c r="V23" s="9"/>
    </row>
    <row r="24" spans="1:26" s="21" customFormat="1" x14ac:dyDescent="0.25">
      <c r="A24" s="9"/>
      <c r="B24" s="9"/>
      <c r="C24" s="9"/>
      <c r="D24" s="9"/>
      <c r="E24" s="9"/>
      <c r="F24" s="9"/>
      <c r="G24" s="9"/>
      <c r="H24" s="9"/>
      <c r="I24" s="9"/>
      <c r="J24" s="9"/>
      <c r="K24" s="9"/>
      <c r="L24" s="9"/>
      <c r="M24" s="9"/>
      <c r="N24" s="9"/>
      <c r="O24" s="9"/>
      <c r="P24" s="9"/>
      <c r="Q24" s="9"/>
      <c r="R24" s="9"/>
      <c r="S24" s="9"/>
      <c r="T24" s="9"/>
      <c r="U24" s="9"/>
      <c r="V24" s="9"/>
    </row>
    <row r="25" spans="1:26" s="21" customFormat="1" x14ac:dyDescent="0.25">
      <c r="A25" s="9"/>
      <c r="B25" s="9"/>
      <c r="C25" s="9"/>
      <c r="D25" s="9"/>
      <c r="E25" s="9"/>
      <c r="F25" s="9"/>
      <c r="G25" s="9"/>
      <c r="H25" s="9"/>
      <c r="I25" s="9"/>
      <c r="J25" s="9"/>
      <c r="K25" s="9"/>
      <c r="L25" s="9"/>
      <c r="M25" s="9"/>
      <c r="N25" s="9"/>
      <c r="O25" s="9"/>
      <c r="P25" s="9"/>
      <c r="Q25" s="9"/>
      <c r="R25" s="9"/>
      <c r="S25" s="9"/>
      <c r="T25" s="9"/>
      <c r="U25" s="9"/>
      <c r="V25" s="9"/>
    </row>
    <row r="26" spans="1:26" s="21" customFormat="1" x14ac:dyDescent="0.25">
      <c r="A26" s="9"/>
      <c r="B26" s="9"/>
      <c r="C26" s="9"/>
      <c r="D26" s="9"/>
      <c r="E26" s="9"/>
      <c r="F26" s="9"/>
      <c r="G26" s="9"/>
      <c r="H26" s="9"/>
      <c r="I26" s="9"/>
      <c r="J26" s="9"/>
      <c r="K26" s="9"/>
      <c r="L26" s="9"/>
      <c r="M26" s="9"/>
      <c r="N26" s="9"/>
      <c r="O26" s="9"/>
      <c r="P26" s="9"/>
      <c r="Q26" s="9"/>
      <c r="R26" s="9"/>
      <c r="S26" s="9"/>
      <c r="T26" s="9"/>
      <c r="U26" s="9"/>
      <c r="V26" s="9"/>
    </row>
    <row r="27" spans="1:26" s="21" customFormat="1" x14ac:dyDescent="0.25">
      <c r="A27" s="9"/>
      <c r="B27" s="9"/>
      <c r="C27" s="9"/>
      <c r="D27" s="9"/>
      <c r="E27" s="9"/>
      <c r="F27" s="9"/>
      <c r="G27" s="9"/>
      <c r="H27" s="9"/>
      <c r="I27" s="9"/>
      <c r="J27" s="9"/>
      <c r="K27" s="9"/>
      <c r="L27" s="9"/>
      <c r="M27" s="9"/>
      <c r="N27" s="9"/>
      <c r="O27" s="9"/>
      <c r="P27" s="9"/>
      <c r="Q27" s="9"/>
      <c r="R27" s="9"/>
      <c r="S27" s="9"/>
      <c r="T27" s="9"/>
      <c r="U27" s="9"/>
      <c r="V27" s="9"/>
    </row>
    <row r="29" spans="1:26" ht="26.25" customHeight="1" x14ac:dyDescent="0.25">
      <c r="A29" s="590" t="s">
        <v>175</v>
      </c>
      <c r="B29" s="592" t="s">
        <v>6</v>
      </c>
      <c r="C29" s="608" t="s">
        <v>3</v>
      </c>
      <c r="D29" s="609"/>
      <c r="E29" s="608" t="s">
        <v>5</v>
      </c>
      <c r="F29" s="609"/>
      <c r="G29" s="608" t="s">
        <v>4</v>
      </c>
      <c r="H29" s="609"/>
      <c r="I29" s="608" t="s">
        <v>174</v>
      </c>
      <c r="J29" s="609"/>
      <c r="K29" s="606" t="s">
        <v>15</v>
      </c>
      <c r="W29" s="9"/>
      <c r="X29" s="9"/>
      <c r="Y29" s="9"/>
    </row>
    <row r="30" spans="1:26" s="21" customFormat="1" ht="15" customHeight="1" thickBot="1" x14ac:dyDescent="0.3">
      <c r="A30" s="591"/>
      <c r="B30" s="593"/>
      <c r="C30" s="100" t="s">
        <v>218</v>
      </c>
      <c r="D30" s="101" t="s">
        <v>219</v>
      </c>
      <c r="E30" s="100" t="s">
        <v>218</v>
      </c>
      <c r="F30" s="101" t="s">
        <v>219</v>
      </c>
      <c r="G30" s="100" t="s">
        <v>218</v>
      </c>
      <c r="H30" s="101" t="s">
        <v>219</v>
      </c>
      <c r="I30" s="100" t="s">
        <v>218</v>
      </c>
      <c r="J30" s="101" t="s">
        <v>219</v>
      </c>
      <c r="K30" s="607"/>
      <c r="L30" s="9"/>
      <c r="M30" s="9"/>
      <c r="N30" s="9"/>
      <c r="O30" s="9"/>
      <c r="P30" s="9"/>
      <c r="Q30" s="9"/>
      <c r="R30" s="9"/>
      <c r="S30" s="9"/>
      <c r="T30" s="9"/>
      <c r="U30" s="9"/>
      <c r="V30" s="9"/>
      <c r="W30" s="9"/>
      <c r="X30" s="9"/>
      <c r="Y30" s="9"/>
      <c r="Z30" s="9"/>
    </row>
    <row r="31" spans="1:26" ht="15" customHeight="1" x14ac:dyDescent="0.25">
      <c r="A31" s="312" t="s">
        <v>171</v>
      </c>
      <c r="B31" s="313">
        <v>2018</v>
      </c>
      <c r="C31" s="346">
        <v>524002</v>
      </c>
      <c r="D31" s="347">
        <f>C31/K31</f>
        <v>0.27531842766456255</v>
      </c>
      <c r="E31" s="346">
        <v>873228</v>
      </c>
      <c r="F31" s="347">
        <f>E31/K31</f>
        <v>0.45880695102818431</v>
      </c>
      <c r="G31" s="348">
        <v>315618</v>
      </c>
      <c r="H31" s="347">
        <f>G31/K31</f>
        <v>0.16583038137761669</v>
      </c>
      <c r="I31" s="348">
        <v>190410</v>
      </c>
      <c r="J31" s="349">
        <f>I31/K31</f>
        <v>0.10004423992963644</v>
      </c>
      <c r="K31" s="350">
        <f>C31+E31+G31+I31</f>
        <v>1903258</v>
      </c>
      <c r="L31" s="102"/>
      <c r="M31" s="207"/>
      <c r="W31" s="9"/>
      <c r="X31" s="9"/>
      <c r="Y31" s="9"/>
      <c r="Z31" s="9"/>
    </row>
    <row r="32" spans="1:26" x14ac:dyDescent="0.25">
      <c r="A32" s="210"/>
      <c r="B32" s="97">
        <v>2020</v>
      </c>
      <c r="C32" s="212">
        <v>532025</v>
      </c>
      <c r="D32" s="213">
        <f>C32/K32</f>
        <v>0.27113560729993225</v>
      </c>
      <c r="E32" s="212">
        <v>898402</v>
      </c>
      <c r="F32" s="213">
        <f>E32/K32</f>
        <v>0.45785211572665513</v>
      </c>
      <c r="G32" s="214">
        <v>325197</v>
      </c>
      <c r="H32" s="213">
        <f>G32/K32</f>
        <v>0.16572996774045592</v>
      </c>
      <c r="I32" s="214">
        <v>206586</v>
      </c>
      <c r="J32" s="344">
        <f>I32/K32</f>
        <v>0.10528230923295671</v>
      </c>
      <c r="K32" s="215">
        <f>C32+E32+G32+I32</f>
        <v>1962210</v>
      </c>
      <c r="L32" s="102"/>
      <c r="M32" s="207"/>
      <c r="W32" s="9"/>
      <c r="X32" s="9"/>
      <c r="Y32" s="9"/>
      <c r="Z32" s="9"/>
    </row>
    <row r="33" spans="1:26" x14ac:dyDescent="0.25">
      <c r="A33" s="210"/>
      <c r="B33" s="98">
        <v>2025</v>
      </c>
      <c r="C33" s="104">
        <v>555119</v>
      </c>
      <c r="D33" s="105">
        <f>C33/K33</f>
        <v>0.26175635283228033</v>
      </c>
      <c r="E33" s="104">
        <v>961421</v>
      </c>
      <c r="F33" s="105">
        <f>E33/K33</f>
        <v>0.4533407332416361</v>
      </c>
      <c r="G33" s="103">
        <v>350584</v>
      </c>
      <c r="H33" s="105">
        <f>G33/K33</f>
        <v>0.1653115623881585</v>
      </c>
      <c r="I33" s="103">
        <v>253623</v>
      </c>
      <c r="J33" s="345">
        <f>I33/K33</f>
        <v>0.11959135153792508</v>
      </c>
      <c r="K33" s="106">
        <f>C33+E33+G33+I33</f>
        <v>2120747</v>
      </c>
      <c r="L33" s="102"/>
      <c r="M33" s="207"/>
      <c r="W33" s="9"/>
      <c r="X33" s="9"/>
      <c r="Y33" s="9"/>
      <c r="Z33" s="9"/>
    </row>
    <row r="34" spans="1:26" x14ac:dyDescent="0.25">
      <c r="A34" s="210"/>
      <c r="B34" s="98">
        <v>2030</v>
      </c>
      <c r="C34" s="212">
        <v>579551</v>
      </c>
      <c r="D34" s="213">
        <f>C34/K34</f>
        <v>0.2512353666651494</v>
      </c>
      <c r="E34" s="212">
        <v>1038901</v>
      </c>
      <c r="F34" s="213">
        <f>E34/K34</f>
        <v>0.45036359813681692</v>
      </c>
      <c r="G34" s="214">
        <v>377440</v>
      </c>
      <c r="H34" s="213">
        <f>G34/K34</f>
        <v>0.16362024531765798</v>
      </c>
      <c r="I34" s="214">
        <v>310913</v>
      </c>
      <c r="J34" s="344">
        <f>I34/K34</f>
        <v>0.13478078988037567</v>
      </c>
      <c r="K34" s="215">
        <f>C34+E34+G34+I34</f>
        <v>2306805</v>
      </c>
      <c r="L34" s="102"/>
      <c r="M34" s="207"/>
      <c r="N34" s="78"/>
      <c r="W34" s="9"/>
      <c r="X34" s="9"/>
      <c r="Y34" s="9"/>
      <c r="Z34" s="9"/>
    </row>
    <row r="35" spans="1:26" x14ac:dyDescent="0.25">
      <c r="A35" s="210"/>
      <c r="B35" s="98"/>
      <c r="C35" s="104"/>
      <c r="D35" s="107"/>
      <c r="E35" s="104"/>
      <c r="F35" s="107"/>
      <c r="G35" s="103"/>
      <c r="H35" s="107"/>
      <c r="I35" s="103"/>
      <c r="J35" s="107"/>
      <c r="K35" s="106"/>
      <c r="L35" s="102"/>
      <c r="M35" s="207"/>
      <c r="W35" s="9"/>
      <c r="X35" s="9"/>
      <c r="Y35" s="9"/>
      <c r="Z35" s="9"/>
    </row>
    <row r="36" spans="1:26" x14ac:dyDescent="0.25">
      <c r="A36" s="210" t="s">
        <v>172</v>
      </c>
      <c r="B36" s="97">
        <v>2018</v>
      </c>
      <c r="C36" s="104">
        <v>206145</v>
      </c>
      <c r="D36" s="105">
        <f>C36/K36</f>
        <v>0.2951594959472752</v>
      </c>
      <c r="E36" s="104">
        <v>291838</v>
      </c>
      <c r="F36" s="105">
        <f>E36/K36</f>
        <v>0.41785518435208663</v>
      </c>
      <c r="G36" s="103">
        <v>132073</v>
      </c>
      <c r="H36" s="105">
        <f>G36/K36</f>
        <v>0.18910281650413291</v>
      </c>
      <c r="I36" s="103">
        <v>68363</v>
      </c>
      <c r="J36" s="105">
        <f>I36/K36</f>
        <v>9.7882503196505252E-2</v>
      </c>
      <c r="K36" s="106">
        <f>C36+E36+G36+I36</f>
        <v>698419</v>
      </c>
      <c r="L36" s="102"/>
      <c r="M36" s="207"/>
      <c r="W36" s="9"/>
      <c r="X36" s="9"/>
      <c r="Y36" s="9"/>
      <c r="Z36" s="9"/>
    </row>
    <row r="37" spans="1:26" x14ac:dyDescent="0.25">
      <c r="A37" s="210"/>
      <c r="B37" s="97">
        <v>2020</v>
      </c>
      <c r="C37" s="212">
        <v>203190</v>
      </c>
      <c r="D37" s="213">
        <f>C37/K37</f>
        <v>0.2824170081226684</v>
      </c>
      <c r="E37" s="212">
        <v>308425</v>
      </c>
      <c r="F37" s="213">
        <f>E37/K37</f>
        <v>0.42868480599554115</v>
      </c>
      <c r="G37" s="214">
        <v>132639</v>
      </c>
      <c r="H37" s="213">
        <f>G37/K37</f>
        <v>0.18435705271116992</v>
      </c>
      <c r="I37" s="214">
        <v>75214</v>
      </c>
      <c r="J37" s="213">
        <f>I37/K37</f>
        <v>0.10454113317062051</v>
      </c>
      <c r="K37" s="215">
        <f>C37+E37+G37+I37</f>
        <v>719468</v>
      </c>
      <c r="L37" s="102"/>
      <c r="M37" s="207"/>
      <c r="W37" s="9"/>
      <c r="X37" s="9"/>
      <c r="Y37" s="9"/>
      <c r="Z37" s="9"/>
    </row>
    <row r="38" spans="1:26" x14ac:dyDescent="0.25">
      <c r="A38" s="210"/>
      <c r="B38" s="98">
        <v>2025</v>
      </c>
      <c r="C38" s="104">
        <v>201678</v>
      </c>
      <c r="D38" s="105">
        <f>C38/K38</f>
        <v>0.25589335810072666</v>
      </c>
      <c r="E38" s="104">
        <v>353654</v>
      </c>
      <c r="F38" s="105">
        <f>E38/K38</f>
        <v>0.44872375601579939</v>
      </c>
      <c r="G38" s="103">
        <v>138164</v>
      </c>
      <c r="H38" s="105">
        <f>G38/K38</f>
        <v>0.17530543702649173</v>
      </c>
      <c r="I38" s="103">
        <v>94637</v>
      </c>
      <c r="J38" s="105">
        <f>I38/K38</f>
        <v>0.12007744885698227</v>
      </c>
      <c r="K38" s="106">
        <f>C38+E38+G38+I38</f>
        <v>788133</v>
      </c>
      <c r="L38" s="102"/>
      <c r="M38" s="207"/>
      <c r="W38" s="9"/>
      <c r="X38" s="9"/>
      <c r="Y38" s="9"/>
      <c r="Z38" s="9"/>
    </row>
    <row r="39" spans="1:26" x14ac:dyDescent="0.25">
      <c r="A39" s="210"/>
      <c r="B39" s="98">
        <v>2030</v>
      </c>
      <c r="C39" s="212">
        <v>204711</v>
      </c>
      <c r="D39" s="213">
        <f>C39/K39</f>
        <v>0.24189368829649585</v>
      </c>
      <c r="E39" s="212">
        <v>381992</v>
      </c>
      <c r="F39" s="213">
        <f>E39/K39</f>
        <v>0.45137512776428745</v>
      </c>
      <c r="G39" s="214">
        <v>145371</v>
      </c>
      <c r="H39" s="213">
        <f>G39/K39</f>
        <v>0.17177546571190555</v>
      </c>
      <c r="I39" s="214">
        <v>114211</v>
      </c>
      <c r="J39" s="213">
        <f>I39/K39</f>
        <v>0.13495571822731112</v>
      </c>
      <c r="K39" s="215">
        <f>C39+E39+G39+I39</f>
        <v>846285</v>
      </c>
      <c r="L39" s="102"/>
      <c r="M39" s="207"/>
      <c r="W39" s="9"/>
      <c r="X39" s="9"/>
      <c r="Y39" s="9"/>
      <c r="Z39" s="9"/>
    </row>
    <row r="40" spans="1:26" x14ac:dyDescent="0.25">
      <c r="A40" s="210"/>
      <c r="B40" s="98"/>
      <c r="C40" s="104"/>
      <c r="D40" s="107"/>
      <c r="E40" s="104"/>
      <c r="F40" s="107"/>
      <c r="G40" s="103"/>
      <c r="H40" s="107"/>
      <c r="I40" s="103"/>
      <c r="J40" s="107"/>
      <c r="K40" s="106"/>
      <c r="L40" s="102"/>
      <c r="M40" s="207"/>
      <c r="W40" s="9"/>
      <c r="X40" s="9"/>
      <c r="Y40" s="9"/>
      <c r="Z40" s="9"/>
    </row>
    <row r="41" spans="1:26" x14ac:dyDescent="0.25">
      <c r="A41" s="210" t="s">
        <v>173</v>
      </c>
      <c r="B41" s="97">
        <v>2018</v>
      </c>
      <c r="C41" s="104">
        <v>354941</v>
      </c>
      <c r="D41" s="105">
        <f>C41/K41</f>
        <v>0.32714119548967813</v>
      </c>
      <c r="E41" s="104">
        <v>410199</v>
      </c>
      <c r="F41" s="105">
        <f>E41/K41</f>
        <v>0.37807126043108708</v>
      </c>
      <c r="G41" s="103">
        <v>202058</v>
      </c>
      <c r="H41" s="105">
        <f>G41/K41</f>
        <v>0.18623234756833779</v>
      </c>
      <c r="I41" s="103">
        <v>117780</v>
      </c>
      <c r="J41" s="105">
        <f>I41/K41</f>
        <v>0.108555196510897</v>
      </c>
      <c r="K41" s="106">
        <f>C41+E41+G41+I41</f>
        <v>1084978</v>
      </c>
      <c r="L41" s="102"/>
      <c r="M41" s="207"/>
      <c r="W41" s="9"/>
      <c r="X41" s="9"/>
      <c r="Y41" s="9"/>
      <c r="Z41" s="9"/>
    </row>
    <row r="42" spans="1:26" x14ac:dyDescent="0.25">
      <c r="A42" s="210"/>
      <c r="B42" s="97">
        <v>2020</v>
      </c>
      <c r="C42" s="212">
        <v>366001</v>
      </c>
      <c r="D42" s="213">
        <f>C42/K42</f>
        <v>0.32285014148912899</v>
      </c>
      <c r="E42" s="212">
        <v>421459</v>
      </c>
      <c r="F42" s="213">
        <f>E42/K42</f>
        <v>0.37176974320252354</v>
      </c>
      <c r="G42" s="214">
        <v>216705</v>
      </c>
      <c r="H42" s="213">
        <f>G42/K42</f>
        <v>0.19115587091675076</v>
      </c>
      <c r="I42" s="214">
        <v>129491</v>
      </c>
      <c r="J42" s="213">
        <f>I42/K42</f>
        <v>0.11422424439159674</v>
      </c>
      <c r="K42" s="215">
        <f>C42+E42+G42+I42</f>
        <v>1133656</v>
      </c>
      <c r="L42" s="102"/>
      <c r="M42" s="207"/>
      <c r="W42" s="9"/>
      <c r="X42" s="9"/>
      <c r="Y42" s="9"/>
      <c r="Z42" s="9"/>
    </row>
    <row r="43" spans="1:26" x14ac:dyDescent="0.25">
      <c r="A43" s="210"/>
      <c r="B43" s="98">
        <v>2025</v>
      </c>
      <c r="C43" s="104">
        <v>390278</v>
      </c>
      <c r="D43" s="105">
        <f>C43/K43</f>
        <v>0.31102259922124414</v>
      </c>
      <c r="E43" s="104">
        <v>463343</v>
      </c>
      <c r="F43" s="105">
        <f>E43/K43</f>
        <v>0.36924998127224418</v>
      </c>
      <c r="G43" s="103">
        <v>238323</v>
      </c>
      <c r="H43" s="105">
        <f>G43/K43</f>
        <v>0.1899257424559021</v>
      </c>
      <c r="I43" s="103">
        <v>162878</v>
      </c>
      <c r="J43" s="105">
        <f>I43/K43</f>
        <v>0.12980167705060958</v>
      </c>
      <c r="K43" s="106">
        <f>C43+E43+G43+I43</f>
        <v>1254822</v>
      </c>
      <c r="L43" s="102"/>
      <c r="M43" s="207"/>
      <c r="W43" s="9"/>
      <c r="X43" s="9"/>
      <c r="Y43" s="9"/>
      <c r="Z43" s="9"/>
    </row>
    <row r="44" spans="1:26" ht="15.75" thickBot="1" x14ac:dyDescent="0.3">
      <c r="A44" s="211"/>
      <c r="B44" s="99">
        <v>2030</v>
      </c>
      <c r="C44" s="216">
        <v>390251</v>
      </c>
      <c r="D44" s="217">
        <f>C44/K44</f>
        <v>0.28831430574610234</v>
      </c>
      <c r="E44" s="216">
        <v>521293</v>
      </c>
      <c r="F44" s="217">
        <f>E44/K44</f>
        <v>0.3851270833010112</v>
      </c>
      <c r="G44" s="218">
        <v>239795</v>
      </c>
      <c r="H44" s="217">
        <f>G44/K44</f>
        <v>0.17715862085269893</v>
      </c>
      <c r="I44" s="218">
        <v>202222</v>
      </c>
      <c r="J44" s="217">
        <f>I44/K44</f>
        <v>0.14939999010018759</v>
      </c>
      <c r="K44" s="356">
        <f>C44+E44+G44+I44</f>
        <v>1353561</v>
      </c>
      <c r="L44" s="102"/>
      <c r="M44" s="207"/>
      <c r="W44" s="9"/>
      <c r="X44" s="9"/>
      <c r="Y44" s="9"/>
      <c r="Z44" s="9"/>
    </row>
    <row r="46" spans="1:26" x14ac:dyDescent="0.25">
      <c r="A46" s="9" t="s">
        <v>425</v>
      </c>
    </row>
    <row r="47" spans="1:26" x14ac:dyDescent="0.25">
      <c r="A47" s="9" t="s">
        <v>227</v>
      </c>
      <c r="J47" s="11"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G13" sqref="G13"/>
    </sheetView>
  </sheetViews>
  <sheetFormatPr defaultColWidth="9.140625" defaultRowHeight="14.25" x14ac:dyDescent="0.2"/>
  <cols>
    <col min="1" max="1" width="9.140625" style="9"/>
    <col min="2" max="2" width="6.7109375" style="9" customWidth="1"/>
    <col min="3" max="3" width="67" style="9" customWidth="1"/>
    <col min="4" max="9" width="12.28515625" style="9" customWidth="1"/>
    <col min="10" max="10" width="9.140625" style="9"/>
    <col min="11" max="16384" width="9.140625" style="1"/>
  </cols>
  <sheetData>
    <row r="1" spans="1:10" ht="15" customHeight="1" x14ac:dyDescent="0.2">
      <c r="A1" s="617" t="s">
        <v>24</v>
      </c>
      <c r="B1" s="617"/>
      <c r="C1" s="617"/>
      <c r="D1" s="617"/>
      <c r="E1" s="617"/>
      <c r="F1" s="617"/>
      <c r="H1" s="1"/>
      <c r="J1" s="1"/>
    </row>
    <row r="2" spans="1:10" ht="15" customHeight="1" x14ac:dyDescent="0.2">
      <c r="A2" s="618"/>
      <c r="B2" s="618"/>
      <c r="C2" s="618"/>
      <c r="D2" s="618"/>
      <c r="E2" s="618"/>
      <c r="F2" s="618"/>
      <c r="H2" s="1"/>
      <c r="J2" s="1"/>
    </row>
    <row r="3" spans="1:10" ht="15" customHeight="1" x14ac:dyDescent="0.2">
      <c r="A3" s="617" t="s">
        <v>212</v>
      </c>
      <c r="B3" s="617"/>
      <c r="C3" s="617"/>
      <c r="D3" s="617"/>
      <c r="E3" s="617"/>
      <c r="F3" s="617"/>
      <c r="H3" s="1"/>
      <c r="J3" s="1"/>
    </row>
    <row r="4" spans="1:10" ht="15" customHeight="1" x14ac:dyDescent="0.2">
      <c r="A4" s="619" t="s">
        <v>363</v>
      </c>
      <c r="B4" s="619"/>
      <c r="C4" s="619"/>
      <c r="D4" s="619"/>
      <c r="E4" s="619"/>
      <c r="F4" s="619"/>
      <c r="H4" s="1"/>
      <c r="J4" s="1"/>
    </row>
    <row r="5" spans="1:10" x14ac:dyDescent="0.2">
      <c r="A5" s="619"/>
      <c r="B5" s="619"/>
      <c r="C5" s="619"/>
      <c r="D5" s="619"/>
      <c r="E5" s="619"/>
      <c r="F5" s="619"/>
      <c r="H5" s="1"/>
      <c r="J5" s="1"/>
    </row>
    <row r="6" spans="1:10" x14ac:dyDescent="0.2">
      <c r="A6" s="619"/>
      <c r="B6" s="619"/>
      <c r="C6" s="619"/>
      <c r="D6" s="619"/>
      <c r="E6" s="619"/>
      <c r="F6" s="619"/>
      <c r="H6" s="1"/>
      <c r="J6" s="1"/>
    </row>
    <row r="7" spans="1:10" x14ac:dyDescent="0.2">
      <c r="A7" s="619"/>
      <c r="B7" s="619"/>
      <c r="C7" s="619"/>
      <c r="D7" s="619"/>
      <c r="E7" s="619"/>
      <c r="F7" s="619"/>
      <c r="H7" s="1"/>
      <c r="J7" s="1"/>
    </row>
    <row r="8" spans="1:10" x14ac:dyDescent="0.2">
      <c r="A8" s="619"/>
      <c r="B8" s="619"/>
      <c r="C8" s="619"/>
      <c r="D8" s="619"/>
      <c r="E8" s="619"/>
      <c r="F8" s="619"/>
      <c r="J8" s="1"/>
    </row>
    <row r="9" spans="1:10" x14ac:dyDescent="0.2">
      <c r="H9" s="1"/>
      <c r="I9" s="1"/>
      <c r="J9" s="1"/>
    </row>
    <row r="10" spans="1:10" x14ac:dyDescent="0.2">
      <c r="H10" s="1"/>
      <c r="I10" s="1"/>
      <c r="J10" s="1"/>
    </row>
    <row r="11" spans="1:10" ht="75" customHeight="1" x14ac:dyDescent="0.2">
      <c r="B11" s="620" t="s">
        <v>421</v>
      </c>
      <c r="C11" s="621"/>
      <c r="D11" s="621"/>
      <c r="E11" s="622"/>
      <c r="H11" s="1"/>
      <c r="I11" s="1"/>
      <c r="J11" s="1"/>
    </row>
    <row r="12" spans="1:10" x14ac:dyDescent="0.2">
      <c r="B12" s="623"/>
      <c r="C12" s="624"/>
      <c r="D12" s="383"/>
      <c r="E12" s="431" t="s">
        <v>143</v>
      </c>
      <c r="H12" s="1"/>
      <c r="I12" s="1"/>
      <c r="J12" s="1"/>
    </row>
    <row r="13" spans="1:10" ht="25.5" x14ac:dyDescent="0.2">
      <c r="B13" s="625"/>
      <c r="C13" s="626"/>
      <c r="D13" s="384" t="s">
        <v>11</v>
      </c>
      <c r="E13" s="432" t="s">
        <v>142</v>
      </c>
      <c r="H13" s="1"/>
      <c r="I13" s="1"/>
      <c r="J13" s="1"/>
    </row>
    <row r="14" spans="1:10" x14ac:dyDescent="0.2">
      <c r="B14" s="610">
        <v>2017</v>
      </c>
      <c r="C14" s="385" t="s">
        <v>144</v>
      </c>
      <c r="D14" s="80">
        <v>1792409.1708961008</v>
      </c>
      <c r="E14" s="80">
        <v>488834.26814598648</v>
      </c>
      <c r="H14" s="1"/>
      <c r="I14" s="1"/>
      <c r="J14" s="1"/>
    </row>
    <row r="15" spans="1:10" x14ac:dyDescent="0.2">
      <c r="B15" s="610"/>
      <c r="C15" s="79" t="s">
        <v>145</v>
      </c>
      <c r="D15" s="81">
        <v>4116522</v>
      </c>
      <c r="E15" s="81">
        <v>1046463</v>
      </c>
      <c r="H15" s="1"/>
      <c r="I15" s="1"/>
      <c r="J15" s="1"/>
    </row>
    <row r="16" spans="1:10" x14ac:dyDescent="0.2">
      <c r="B16" s="610"/>
      <c r="C16" s="79" t="s">
        <v>156</v>
      </c>
      <c r="D16" s="82">
        <v>0.43541833880545294</v>
      </c>
      <c r="E16" s="82">
        <v>0.46713000664714038</v>
      </c>
      <c r="H16" s="1"/>
      <c r="I16" s="1"/>
      <c r="J16" s="1"/>
    </row>
    <row r="17" spans="2:10" s="9" customFormat="1" ht="15" thickBot="1" x14ac:dyDescent="0.25">
      <c r="B17" s="610"/>
      <c r="C17" s="83"/>
      <c r="D17" s="84"/>
      <c r="E17" s="84"/>
      <c r="H17" s="1"/>
      <c r="I17" s="1"/>
      <c r="J17" s="1"/>
    </row>
    <row r="18" spans="2:10" s="9" customFormat="1" x14ac:dyDescent="0.2">
      <c r="B18" s="611">
        <v>2020</v>
      </c>
      <c r="C18" s="375" t="s">
        <v>233</v>
      </c>
      <c r="D18" s="376">
        <v>1897087.4171666331</v>
      </c>
      <c r="E18" s="377">
        <v>501340.82880141295</v>
      </c>
      <c r="H18" s="1"/>
      <c r="I18" s="1"/>
      <c r="J18" s="1"/>
    </row>
    <row r="19" spans="2:10" s="9" customFormat="1" x14ac:dyDescent="0.2">
      <c r="B19" s="612"/>
      <c r="C19" s="85" t="s">
        <v>176</v>
      </c>
      <c r="D19" s="86">
        <v>3976856</v>
      </c>
      <c r="E19" s="378">
        <v>986390</v>
      </c>
      <c r="H19" s="1"/>
      <c r="I19" s="1"/>
      <c r="J19" s="1"/>
    </row>
    <row r="20" spans="2:10" s="9" customFormat="1" x14ac:dyDescent="0.2">
      <c r="B20" s="612"/>
      <c r="C20" s="85" t="s">
        <v>368</v>
      </c>
      <c r="D20" s="87">
        <v>0.47703196121927299</v>
      </c>
      <c r="E20" s="379">
        <v>0.50825822321942937</v>
      </c>
      <c r="H20" s="1"/>
      <c r="I20" s="1"/>
      <c r="J20" s="1"/>
    </row>
    <row r="21" spans="2:10" s="9" customFormat="1" x14ac:dyDescent="0.2">
      <c r="B21" s="613"/>
      <c r="C21" s="88"/>
      <c r="D21" s="87"/>
      <c r="E21" s="379"/>
      <c r="H21" s="1"/>
      <c r="I21" s="1"/>
      <c r="J21" s="1"/>
    </row>
    <row r="22" spans="2:10" s="9" customFormat="1" x14ac:dyDescent="0.2">
      <c r="B22" s="614">
        <v>2025</v>
      </c>
      <c r="C22" s="89" t="s">
        <v>234</v>
      </c>
      <c r="D22" s="86">
        <v>2262464.9595403941</v>
      </c>
      <c r="E22" s="378">
        <v>605244.60239639389</v>
      </c>
      <c r="H22" s="1"/>
      <c r="I22" s="1"/>
      <c r="J22" s="1"/>
    </row>
    <row r="23" spans="2:10" s="9" customFormat="1" x14ac:dyDescent="0.2">
      <c r="B23" s="612"/>
      <c r="C23" s="85" t="s">
        <v>176</v>
      </c>
      <c r="D23" s="86">
        <v>4225965</v>
      </c>
      <c r="E23" s="378">
        <v>1039681</v>
      </c>
      <c r="H23" s="1"/>
      <c r="I23" s="1"/>
      <c r="J23" s="1"/>
    </row>
    <row r="24" spans="2:10" s="9" customFormat="1" x14ac:dyDescent="0.2">
      <c r="B24" s="612"/>
      <c r="C24" s="85" t="s">
        <v>368</v>
      </c>
      <c r="D24" s="87">
        <v>0.53537238466016501</v>
      </c>
      <c r="E24" s="379">
        <v>0.58214452548079065</v>
      </c>
      <c r="H24" s="1"/>
      <c r="I24" s="1"/>
      <c r="J24" s="1"/>
    </row>
    <row r="25" spans="2:10" s="9" customFormat="1" x14ac:dyDescent="0.2">
      <c r="B25" s="613"/>
      <c r="C25" s="85"/>
      <c r="D25" s="87"/>
      <c r="E25" s="379"/>
      <c r="H25" s="1"/>
      <c r="I25" s="1"/>
      <c r="J25" s="1"/>
    </row>
    <row r="26" spans="2:10" s="9" customFormat="1" x14ac:dyDescent="0.2">
      <c r="B26" s="615">
        <v>2030</v>
      </c>
      <c r="C26" s="85" t="s">
        <v>177</v>
      </c>
      <c r="D26" s="86">
        <v>2690822.1421688553</v>
      </c>
      <c r="E26" s="378">
        <v>720094.72804911586</v>
      </c>
      <c r="H26" s="1"/>
      <c r="I26" s="1"/>
      <c r="J26" s="1"/>
    </row>
    <row r="27" spans="2:10" s="9" customFormat="1" x14ac:dyDescent="0.2">
      <c r="B27" s="615"/>
      <c r="C27" s="85" t="s">
        <v>176</v>
      </c>
      <c r="D27" s="90">
        <v>4484352</v>
      </c>
      <c r="E27" s="378">
        <v>1106532</v>
      </c>
      <c r="H27" s="1"/>
      <c r="I27" s="1"/>
      <c r="J27" s="1"/>
    </row>
    <row r="28" spans="2:10" s="9" customFormat="1" ht="15" thickBot="1" x14ac:dyDescent="0.25">
      <c r="B28" s="616"/>
      <c r="C28" s="380" t="s">
        <v>368</v>
      </c>
      <c r="D28" s="381">
        <v>0.600047039609927</v>
      </c>
      <c r="E28" s="382">
        <v>0.65076719701654884</v>
      </c>
      <c r="H28" s="1"/>
      <c r="I28" s="1"/>
      <c r="J28" s="1"/>
    </row>
    <row r="29" spans="2:10" s="9" customFormat="1" ht="12.75" x14ac:dyDescent="0.2">
      <c r="C29" s="77"/>
    </row>
    <row r="52" spans="3:9" s="9" customFormat="1" ht="12.75" x14ac:dyDescent="0.2">
      <c r="C52" s="9" t="s">
        <v>190</v>
      </c>
      <c r="I52" s="11" t="s">
        <v>31</v>
      </c>
    </row>
    <row r="53" spans="3:9" s="9" customFormat="1" ht="12.75" x14ac:dyDescent="0.2">
      <c r="C53" s="11" t="s">
        <v>389</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98"/>
  <sheetViews>
    <sheetView zoomScaleNormal="100" zoomScaleSheetLayoutView="100" workbookViewId="0">
      <selection activeCell="L15" sqref="L15"/>
    </sheetView>
  </sheetViews>
  <sheetFormatPr defaultColWidth="9.140625" defaultRowHeight="12.75" x14ac:dyDescent="0.2"/>
  <cols>
    <col min="1" max="1" width="47" style="9" customWidth="1"/>
    <col min="2" max="8" width="11.5703125" style="9" customWidth="1"/>
    <col min="9" max="9" width="4.28515625" style="9" customWidth="1"/>
    <col min="10" max="10" width="15.7109375" style="9" customWidth="1"/>
    <col min="11" max="11" width="4.28515625" style="9" customWidth="1"/>
    <col min="12" max="14" width="11.5703125" style="9" customWidth="1"/>
    <col min="15" max="17" width="9.140625" style="9"/>
    <col min="18" max="16384" width="9.140625" style="20"/>
  </cols>
  <sheetData>
    <row r="1" spans="1:14" ht="15" customHeight="1" x14ac:dyDescent="0.2">
      <c r="A1" s="600" t="s">
        <v>24</v>
      </c>
      <c r="B1" s="601"/>
      <c r="C1" s="601"/>
      <c r="D1" s="601"/>
      <c r="E1" s="601"/>
      <c r="F1" s="601"/>
      <c r="G1" s="601"/>
      <c r="H1" s="601"/>
      <c r="I1" s="601"/>
      <c r="J1" s="601"/>
      <c r="K1" s="601"/>
      <c r="L1" s="601"/>
      <c r="M1" s="601"/>
      <c r="N1" s="601"/>
    </row>
    <row r="2" spans="1:14" ht="15" customHeight="1" x14ac:dyDescent="0.2">
      <c r="A2" s="630"/>
      <c r="B2" s="631"/>
      <c r="C2" s="631"/>
      <c r="D2" s="631"/>
      <c r="E2" s="631"/>
      <c r="F2" s="631"/>
      <c r="G2" s="631"/>
      <c r="H2" s="631"/>
      <c r="I2" s="631"/>
      <c r="J2" s="631"/>
      <c r="K2" s="631"/>
      <c r="L2" s="631"/>
      <c r="M2" s="631"/>
      <c r="N2" s="631"/>
    </row>
    <row r="3" spans="1:14" ht="28.5" customHeight="1" x14ac:dyDescent="0.2">
      <c r="A3" s="600" t="s">
        <v>247</v>
      </c>
      <c r="B3" s="601"/>
      <c r="C3" s="601"/>
      <c r="D3" s="601"/>
      <c r="E3" s="601"/>
      <c r="F3" s="601"/>
      <c r="G3" s="601"/>
      <c r="H3" s="601"/>
      <c r="I3" s="601"/>
      <c r="J3" s="601"/>
      <c r="K3" s="601"/>
      <c r="L3" s="601"/>
      <c r="M3" s="601"/>
      <c r="N3" s="601"/>
    </row>
    <row r="4" spans="1:14" ht="15" customHeight="1" x14ac:dyDescent="0.2">
      <c r="A4" s="551" t="s">
        <v>401</v>
      </c>
      <c r="B4" s="552"/>
      <c r="C4" s="552"/>
      <c r="D4" s="552"/>
      <c r="E4" s="552"/>
      <c r="F4" s="552"/>
      <c r="G4" s="552"/>
      <c r="H4" s="552"/>
      <c r="I4" s="552"/>
      <c r="J4" s="552"/>
      <c r="K4" s="552"/>
      <c r="L4" s="552"/>
      <c r="M4" s="552"/>
      <c r="N4" s="552"/>
    </row>
    <row r="5" spans="1:14" x14ac:dyDescent="0.2">
      <c r="A5" s="551"/>
      <c r="B5" s="552"/>
      <c r="C5" s="552"/>
      <c r="D5" s="552"/>
      <c r="E5" s="552"/>
      <c r="F5" s="552"/>
      <c r="G5" s="552"/>
      <c r="H5" s="552"/>
      <c r="I5" s="552"/>
      <c r="J5" s="552"/>
      <c r="K5" s="552"/>
      <c r="L5" s="552"/>
      <c r="M5" s="552"/>
      <c r="N5" s="552"/>
    </row>
    <row r="6" spans="1:14" x14ac:dyDescent="0.2">
      <c r="A6" s="551"/>
      <c r="B6" s="552"/>
      <c r="C6" s="552"/>
      <c r="D6" s="552"/>
      <c r="E6" s="552"/>
      <c r="F6" s="552"/>
      <c r="G6" s="552"/>
      <c r="H6" s="552"/>
      <c r="I6" s="552"/>
      <c r="J6" s="552"/>
      <c r="K6" s="552"/>
      <c r="L6" s="552"/>
      <c r="M6" s="552"/>
      <c r="N6" s="552"/>
    </row>
    <row r="7" spans="1:14" x14ac:dyDescent="0.2">
      <c r="A7" s="551"/>
      <c r="B7" s="552"/>
      <c r="C7" s="552"/>
      <c r="D7" s="552"/>
      <c r="E7" s="552"/>
      <c r="F7" s="552"/>
      <c r="G7" s="552"/>
      <c r="H7" s="552"/>
      <c r="I7" s="552"/>
      <c r="J7" s="552"/>
      <c r="K7" s="552"/>
      <c r="L7" s="552"/>
      <c r="M7" s="552"/>
      <c r="N7" s="552"/>
    </row>
    <row r="8" spans="1:14" ht="51.75" customHeight="1" x14ac:dyDescent="0.2">
      <c r="A8" s="551"/>
      <c r="B8" s="552"/>
      <c r="C8" s="552"/>
      <c r="D8" s="552"/>
      <c r="E8" s="552"/>
      <c r="F8" s="552"/>
      <c r="G8" s="552"/>
      <c r="H8" s="552"/>
      <c r="I8" s="552"/>
      <c r="J8" s="552"/>
      <c r="K8" s="552"/>
      <c r="L8" s="552"/>
      <c r="M8" s="552"/>
      <c r="N8" s="552"/>
    </row>
    <row r="9" spans="1:14" x14ac:dyDescent="0.2">
      <c r="A9" s="474"/>
      <c r="B9" s="474"/>
      <c r="C9" s="474"/>
      <c r="D9" s="474"/>
      <c r="E9" s="474"/>
      <c r="F9" s="474"/>
      <c r="G9" s="474"/>
      <c r="H9" s="474"/>
      <c r="I9" s="474"/>
      <c r="J9" s="474"/>
      <c r="K9" s="474"/>
      <c r="L9" s="474"/>
      <c r="M9" s="474"/>
      <c r="N9" s="474"/>
    </row>
    <row r="10" spans="1:14" x14ac:dyDescent="0.2">
      <c r="A10" s="483" t="s">
        <v>248</v>
      </c>
      <c r="B10" s="484"/>
      <c r="C10" s="484"/>
      <c r="D10" s="484"/>
      <c r="E10" s="485"/>
      <c r="F10" s="474"/>
      <c r="G10" s="474"/>
      <c r="H10" s="474"/>
      <c r="I10" s="474"/>
      <c r="L10" s="102"/>
    </row>
    <row r="11" spans="1:14" x14ac:dyDescent="0.2">
      <c r="A11" s="480" t="s">
        <v>181</v>
      </c>
      <c r="B11" s="481"/>
      <c r="C11" s="481"/>
      <c r="D11" s="481"/>
      <c r="E11" s="482"/>
      <c r="F11" s="474"/>
      <c r="G11" s="474"/>
      <c r="H11" s="474"/>
      <c r="I11" s="474"/>
      <c r="L11" s="102"/>
    </row>
    <row r="12" spans="1:14" ht="13.5" thickBot="1" x14ac:dyDescent="0.25">
      <c r="A12" s="401"/>
      <c r="B12" s="402"/>
      <c r="C12" s="402"/>
      <c r="D12" s="402"/>
      <c r="E12" s="403"/>
      <c r="F12" s="474"/>
      <c r="G12" s="474"/>
      <c r="H12" s="474"/>
      <c r="I12" s="474"/>
      <c r="L12" s="102"/>
    </row>
    <row r="13" spans="1:14" ht="13.5" thickTop="1" x14ac:dyDescent="0.2">
      <c r="A13" s="108"/>
      <c r="B13" s="109">
        <v>2018</v>
      </c>
      <c r="C13" s="282">
        <v>2020</v>
      </c>
      <c r="D13" s="283">
        <v>2025</v>
      </c>
      <c r="E13" s="284">
        <v>2030</v>
      </c>
      <c r="F13" s="474"/>
      <c r="G13" s="474"/>
      <c r="H13" s="474"/>
      <c r="I13" s="474"/>
      <c r="J13" s="474"/>
      <c r="L13" s="102"/>
    </row>
    <row r="14" spans="1:14" ht="16.5" customHeight="1" x14ac:dyDescent="0.2">
      <c r="A14" s="114" t="s">
        <v>258</v>
      </c>
      <c r="B14" s="110">
        <f>B72</f>
        <v>61112</v>
      </c>
      <c r="C14" s="285">
        <v>80866.063756896241</v>
      </c>
      <c r="D14" s="111">
        <v>97861.378136679137</v>
      </c>
      <c r="E14" s="286">
        <v>118309.96627513791</v>
      </c>
      <c r="F14" s="474"/>
      <c r="G14" s="474"/>
      <c r="H14" s="474"/>
      <c r="I14" s="474"/>
      <c r="J14" s="474"/>
    </row>
    <row r="15" spans="1:14" ht="16.5" customHeight="1" x14ac:dyDescent="0.2">
      <c r="A15" s="114" t="s">
        <v>235</v>
      </c>
      <c r="B15" s="110">
        <v>341307</v>
      </c>
      <c r="C15" s="285">
        <v>376000</v>
      </c>
      <c r="D15" s="111">
        <v>455000</v>
      </c>
      <c r="E15" s="286">
        <v>550000</v>
      </c>
      <c r="F15" s="474"/>
      <c r="G15" s="474"/>
      <c r="H15" s="474"/>
      <c r="I15" s="474"/>
      <c r="J15" s="474"/>
    </row>
    <row r="16" spans="1:14" ht="16.5" customHeight="1" x14ac:dyDescent="0.2">
      <c r="A16" s="240" t="s">
        <v>221</v>
      </c>
      <c r="B16" s="110">
        <v>115735</v>
      </c>
      <c r="C16" s="285">
        <v>138000</v>
      </c>
      <c r="D16" s="111">
        <v>198000</v>
      </c>
      <c r="E16" s="286">
        <v>285000</v>
      </c>
      <c r="F16" s="474"/>
      <c r="G16" s="474"/>
      <c r="H16" s="474"/>
      <c r="I16" s="474"/>
      <c r="J16" s="474"/>
    </row>
    <row r="17" spans="1:14" ht="16.5" customHeight="1" x14ac:dyDescent="0.2">
      <c r="A17" s="240" t="s">
        <v>222</v>
      </c>
      <c r="B17" s="110">
        <v>41594</v>
      </c>
      <c r="C17" s="285">
        <v>48000</v>
      </c>
      <c r="D17" s="111">
        <v>59000</v>
      </c>
      <c r="E17" s="286">
        <v>76000</v>
      </c>
      <c r="F17" s="474"/>
      <c r="G17" s="474"/>
      <c r="H17" s="474"/>
      <c r="I17" s="474"/>
      <c r="J17" s="474"/>
    </row>
    <row r="18" spans="1:14" ht="16.5" customHeight="1" x14ac:dyDescent="0.2">
      <c r="A18" s="240" t="s">
        <v>224</v>
      </c>
      <c r="B18" s="110">
        <v>143981</v>
      </c>
      <c r="C18" s="285">
        <v>168000</v>
      </c>
      <c r="D18" s="111">
        <v>215000</v>
      </c>
      <c r="E18" s="286">
        <v>275000</v>
      </c>
      <c r="F18" s="474"/>
      <c r="G18" s="474"/>
      <c r="H18" s="474"/>
      <c r="I18" s="474"/>
      <c r="J18" s="474"/>
    </row>
    <row r="19" spans="1:14" ht="16.5" customHeight="1" thickBot="1" x14ac:dyDescent="0.25">
      <c r="A19" s="240" t="s">
        <v>223</v>
      </c>
      <c r="B19" s="110">
        <v>124424</v>
      </c>
      <c r="C19" s="287">
        <v>146000</v>
      </c>
      <c r="D19" s="288">
        <v>190000</v>
      </c>
      <c r="E19" s="289">
        <v>246000</v>
      </c>
      <c r="F19" s="474"/>
      <c r="G19" s="474"/>
      <c r="H19" s="474"/>
      <c r="I19" s="474"/>
      <c r="J19" s="474"/>
    </row>
    <row r="20" spans="1:14" ht="13.5" thickTop="1" x14ac:dyDescent="0.2">
      <c r="C20" s="121"/>
      <c r="D20" s="121"/>
    </row>
    <row r="21" spans="1:14" ht="46.5" customHeight="1" x14ac:dyDescent="0.2">
      <c r="A21" s="632" t="s">
        <v>402</v>
      </c>
      <c r="B21" s="633"/>
      <c r="C21" s="633"/>
      <c r="D21" s="633"/>
      <c r="E21" s="633"/>
      <c r="F21" s="633"/>
      <c r="G21" s="633"/>
      <c r="H21" s="634"/>
      <c r="I21" s="122"/>
      <c r="J21" s="122"/>
      <c r="L21" s="627" t="s">
        <v>385</v>
      </c>
      <c r="M21" s="628"/>
      <c r="N21" s="629"/>
    </row>
    <row r="22" spans="1:14" ht="12.75" customHeight="1" thickBot="1" x14ac:dyDescent="0.25">
      <c r="A22" s="486"/>
      <c r="B22" s="487"/>
      <c r="C22" s="487"/>
      <c r="D22" s="487"/>
      <c r="E22" s="487"/>
      <c r="F22" s="487"/>
      <c r="G22" s="487"/>
      <c r="H22" s="488"/>
      <c r="I22" s="122"/>
      <c r="J22" s="122"/>
    </row>
    <row r="23" spans="1:14" ht="29.25" customHeight="1" thickTop="1" x14ac:dyDescent="0.2">
      <c r="A23" s="351" t="s">
        <v>152</v>
      </c>
      <c r="B23" s="388" t="s">
        <v>15</v>
      </c>
      <c r="C23" s="319" t="s">
        <v>149</v>
      </c>
      <c r="D23" s="319" t="s">
        <v>5</v>
      </c>
      <c r="E23" s="320" t="s">
        <v>4</v>
      </c>
      <c r="F23" s="319" t="s">
        <v>16</v>
      </c>
      <c r="G23" s="319" t="s">
        <v>150</v>
      </c>
      <c r="H23" s="321" t="s">
        <v>2</v>
      </c>
      <c r="I23" s="222"/>
      <c r="J23" s="322" t="s">
        <v>195</v>
      </c>
      <c r="L23" s="282">
        <v>2020</v>
      </c>
      <c r="M23" s="283">
        <v>2025</v>
      </c>
      <c r="N23" s="284">
        <v>2030</v>
      </c>
    </row>
    <row r="24" spans="1:14" ht="15" customHeight="1" x14ac:dyDescent="0.2">
      <c r="A24" s="77" t="s">
        <v>279</v>
      </c>
      <c r="B24" s="510">
        <v>1232</v>
      </c>
      <c r="C24" s="153">
        <v>629</v>
      </c>
      <c r="D24" s="153">
        <v>366</v>
      </c>
      <c r="E24" s="153">
        <v>116</v>
      </c>
      <c r="F24" s="153">
        <v>121</v>
      </c>
      <c r="G24" s="153">
        <v>554</v>
      </c>
      <c r="H24" s="511">
        <v>678</v>
      </c>
      <c r="I24" s="124"/>
      <c r="J24" s="512">
        <v>391</v>
      </c>
      <c r="K24" s="78"/>
      <c r="L24" s="425">
        <v>1338</v>
      </c>
      <c r="M24" s="426">
        <v>1477</v>
      </c>
      <c r="N24" s="427">
        <v>1631</v>
      </c>
    </row>
    <row r="25" spans="1:14" ht="15" customHeight="1" x14ac:dyDescent="0.2">
      <c r="A25" s="123" t="s">
        <v>310</v>
      </c>
      <c r="B25" s="261">
        <v>1269</v>
      </c>
      <c r="C25" s="116">
        <v>623</v>
      </c>
      <c r="D25" s="116">
        <v>447</v>
      </c>
      <c r="E25" s="116">
        <v>124</v>
      </c>
      <c r="F25" s="116">
        <v>75</v>
      </c>
      <c r="G25" s="116">
        <v>782</v>
      </c>
      <c r="H25" s="204">
        <v>487</v>
      </c>
      <c r="I25" s="124"/>
      <c r="J25" s="513">
        <v>400</v>
      </c>
      <c r="K25" s="78"/>
      <c r="L25" s="425">
        <v>800</v>
      </c>
      <c r="M25" s="426">
        <v>900</v>
      </c>
      <c r="N25" s="427">
        <v>1000</v>
      </c>
    </row>
    <row r="26" spans="1:14" ht="15" customHeight="1" x14ac:dyDescent="0.2">
      <c r="A26" s="123" t="s">
        <v>308</v>
      </c>
      <c r="B26" s="261">
        <v>891</v>
      </c>
      <c r="C26" s="116">
        <v>406</v>
      </c>
      <c r="D26" s="116">
        <v>285</v>
      </c>
      <c r="E26" s="116">
        <v>169</v>
      </c>
      <c r="F26" s="116">
        <v>31</v>
      </c>
      <c r="G26" s="116">
        <v>371</v>
      </c>
      <c r="H26" s="204">
        <v>520</v>
      </c>
      <c r="I26" s="124"/>
      <c r="J26" s="513">
        <v>426</v>
      </c>
      <c r="K26" s="78"/>
      <c r="L26" s="425">
        <v>1168</v>
      </c>
      <c r="M26" s="426">
        <v>1414</v>
      </c>
      <c r="N26" s="427">
        <v>1709</v>
      </c>
    </row>
    <row r="27" spans="1:14" x14ac:dyDescent="0.2">
      <c r="A27" s="123" t="s">
        <v>301</v>
      </c>
      <c r="B27" s="261">
        <v>635</v>
      </c>
      <c r="C27" s="116">
        <v>226</v>
      </c>
      <c r="D27" s="116">
        <v>261</v>
      </c>
      <c r="E27" s="116">
        <v>99</v>
      </c>
      <c r="F27" s="116">
        <v>49</v>
      </c>
      <c r="G27" s="116">
        <v>273</v>
      </c>
      <c r="H27" s="204">
        <v>362</v>
      </c>
      <c r="I27" s="124"/>
      <c r="J27" s="513">
        <v>302</v>
      </c>
      <c r="K27" s="78"/>
      <c r="L27" s="425">
        <v>606</v>
      </c>
      <c r="M27" s="426">
        <v>734</v>
      </c>
      <c r="N27" s="427">
        <v>887</v>
      </c>
    </row>
    <row r="28" spans="1:14" x14ac:dyDescent="0.2">
      <c r="A28" s="123" t="s">
        <v>124</v>
      </c>
      <c r="B28" s="261">
        <v>7186</v>
      </c>
      <c r="C28" s="116">
        <v>873</v>
      </c>
      <c r="D28" s="116">
        <v>2511</v>
      </c>
      <c r="E28" s="116">
        <v>1994</v>
      </c>
      <c r="F28" s="116">
        <v>1808</v>
      </c>
      <c r="G28" s="116">
        <v>2959</v>
      </c>
      <c r="H28" s="204">
        <v>4227</v>
      </c>
      <c r="I28" s="124"/>
      <c r="J28" s="513">
        <v>3766</v>
      </c>
      <c r="K28" s="78"/>
      <c r="L28" s="425">
        <v>8949</v>
      </c>
      <c r="M28" s="426">
        <v>11639</v>
      </c>
      <c r="N28" s="427">
        <v>12539</v>
      </c>
    </row>
    <row r="29" spans="1:14" x14ac:dyDescent="0.2">
      <c r="A29" s="123" t="s">
        <v>282</v>
      </c>
      <c r="B29" s="261">
        <v>3259</v>
      </c>
      <c r="C29" s="116">
        <v>1448</v>
      </c>
      <c r="D29" s="116">
        <v>1024</v>
      </c>
      <c r="E29" s="116">
        <v>684</v>
      </c>
      <c r="F29" s="116">
        <v>103</v>
      </c>
      <c r="G29" s="116">
        <v>2395</v>
      </c>
      <c r="H29" s="204">
        <v>864</v>
      </c>
      <c r="I29" s="124"/>
      <c r="J29" s="513">
        <v>983</v>
      </c>
      <c r="K29" s="78"/>
      <c r="L29" s="425">
        <v>2581</v>
      </c>
      <c r="M29" s="426">
        <v>3293</v>
      </c>
      <c r="N29" s="427">
        <v>4203</v>
      </c>
    </row>
    <row r="30" spans="1:14" x14ac:dyDescent="0.2">
      <c r="A30" s="123" t="s">
        <v>284</v>
      </c>
      <c r="B30" s="261">
        <v>2295</v>
      </c>
      <c r="C30" s="116">
        <v>647</v>
      </c>
      <c r="D30" s="116">
        <v>929</v>
      </c>
      <c r="E30" s="116">
        <v>245</v>
      </c>
      <c r="F30" s="116">
        <v>474</v>
      </c>
      <c r="G30" s="116">
        <v>952</v>
      </c>
      <c r="H30" s="204">
        <v>1343</v>
      </c>
      <c r="I30" s="124"/>
      <c r="J30" s="513">
        <v>1189</v>
      </c>
      <c r="K30" s="78"/>
      <c r="L30" s="425"/>
      <c r="M30" s="426"/>
      <c r="N30" s="427"/>
    </row>
    <row r="31" spans="1:14" x14ac:dyDescent="0.2">
      <c r="A31" s="123" t="s">
        <v>285</v>
      </c>
      <c r="B31" s="261">
        <v>1271</v>
      </c>
      <c r="C31" s="116">
        <v>564</v>
      </c>
      <c r="D31" s="116">
        <v>406</v>
      </c>
      <c r="E31" s="116">
        <v>127</v>
      </c>
      <c r="F31" s="116">
        <v>174</v>
      </c>
      <c r="G31" s="116">
        <v>383</v>
      </c>
      <c r="H31" s="204">
        <v>888</v>
      </c>
      <c r="I31" s="124"/>
      <c r="J31" s="513">
        <v>597</v>
      </c>
      <c r="K31" s="78"/>
      <c r="L31" s="425"/>
      <c r="M31" s="426"/>
      <c r="N31" s="427"/>
    </row>
    <row r="32" spans="1:14" x14ac:dyDescent="0.2">
      <c r="A32" s="123" t="s">
        <v>302</v>
      </c>
      <c r="B32" s="261">
        <v>1568</v>
      </c>
      <c r="C32" s="116">
        <v>844</v>
      </c>
      <c r="D32" s="116">
        <v>355</v>
      </c>
      <c r="E32" s="116">
        <v>156</v>
      </c>
      <c r="F32" s="116">
        <v>213</v>
      </c>
      <c r="G32" s="116">
        <v>578</v>
      </c>
      <c r="H32" s="204">
        <v>990</v>
      </c>
      <c r="I32" s="124"/>
      <c r="J32" s="513">
        <v>693</v>
      </c>
      <c r="K32" s="78"/>
      <c r="L32" s="425"/>
      <c r="M32" s="426"/>
      <c r="N32" s="427"/>
    </row>
    <row r="33" spans="1:14" x14ac:dyDescent="0.2">
      <c r="A33" s="123" t="s">
        <v>286</v>
      </c>
      <c r="B33" s="261">
        <v>1991</v>
      </c>
      <c r="C33" s="116">
        <v>365</v>
      </c>
      <c r="D33" s="116">
        <v>841</v>
      </c>
      <c r="E33" s="116">
        <v>434</v>
      </c>
      <c r="F33" s="116">
        <v>351</v>
      </c>
      <c r="G33" s="116">
        <v>841</v>
      </c>
      <c r="H33" s="204">
        <v>1150</v>
      </c>
      <c r="I33" s="124"/>
      <c r="J33" s="514">
        <v>1085</v>
      </c>
      <c r="K33" s="78"/>
      <c r="L33" s="425"/>
      <c r="M33" s="426"/>
      <c r="N33" s="427"/>
    </row>
    <row r="34" spans="1:14" x14ac:dyDescent="0.2">
      <c r="A34" s="123" t="s">
        <v>311</v>
      </c>
      <c r="B34" s="261">
        <v>664</v>
      </c>
      <c r="C34" s="116">
        <v>326</v>
      </c>
      <c r="D34" s="116">
        <v>188</v>
      </c>
      <c r="E34" s="116">
        <v>68</v>
      </c>
      <c r="F34" s="116">
        <v>82</v>
      </c>
      <c r="G34" s="116">
        <v>197</v>
      </c>
      <c r="H34" s="204">
        <v>467</v>
      </c>
      <c r="I34" s="124"/>
      <c r="J34" s="513">
        <v>333</v>
      </c>
      <c r="K34" s="78"/>
      <c r="L34" s="425"/>
      <c r="M34" s="426"/>
      <c r="N34" s="427"/>
    </row>
    <row r="35" spans="1:14" x14ac:dyDescent="0.2">
      <c r="A35" s="123" t="s">
        <v>312</v>
      </c>
      <c r="B35" s="261">
        <v>819</v>
      </c>
      <c r="C35" s="116">
        <v>207</v>
      </c>
      <c r="D35" s="116">
        <v>297</v>
      </c>
      <c r="E35" s="116">
        <v>86</v>
      </c>
      <c r="F35" s="116">
        <v>229</v>
      </c>
      <c r="G35" s="116">
        <v>351</v>
      </c>
      <c r="H35" s="204">
        <v>468</v>
      </c>
      <c r="I35" s="124"/>
      <c r="J35" s="513">
        <v>398</v>
      </c>
      <c r="K35" s="78"/>
      <c r="L35" s="425"/>
      <c r="M35" s="426"/>
      <c r="N35" s="427"/>
    </row>
    <row r="36" spans="1:14" x14ac:dyDescent="0.2">
      <c r="A36" s="123" t="s">
        <v>386</v>
      </c>
      <c r="B36" s="261"/>
      <c r="C36" s="116"/>
      <c r="D36" s="116"/>
      <c r="E36" s="116"/>
      <c r="F36" s="116"/>
      <c r="G36" s="116"/>
      <c r="H36" s="204"/>
      <c r="I36" s="124"/>
      <c r="J36" s="513"/>
      <c r="K36" s="78"/>
      <c r="L36" s="425">
        <v>9804</v>
      </c>
      <c r="M36" s="426">
        <v>12561</v>
      </c>
      <c r="N36" s="427">
        <v>15402</v>
      </c>
    </row>
    <row r="37" spans="1:14" x14ac:dyDescent="0.2">
      <c r="A37" s="123" t="s">
        <v>387</v>
      </c>
      <c r="B37" s="261"/>
      <c r="C37" s="116"/>
      <c r="D37" s="116"/>
      <c r="E37" s="116"/>
      <c r="F37" s="116"/>
      <c r="G37" s="116"/>
      <c r="H37" s="204"/>
      <c r="I37" s="124"/>
      <c r="J37" s="513"/>
      <c r="K37" s="78"/>
      <c r="L37" s="425">
        <v>8698</v>
      </c>
      <c r="M37" s="426">
        <v>11186</v>
      </c>
      <c r="N37" s="427">
        <v>13673</v>
      </c>
    </row>
    <row r="38" spans="1:14" x14ac:dyDescent="0.2">
      <c r="A38" s="123" t="s">
        <v>304</v>
      </c>
      <c r="B38" s="261">
        <v>3372</v>
      </c>
      <c r="C38" s="116">
        <v>1141</v>
      </c>
      <c r="D38" s="116">
        <v>1757</v>
      </c>
      <c r="E38" s="116">
        <v>239</v>
      </c>
      <c r="F38" s="116">
        <v>235</v>
      </c>
      <c r="G38" s="116">
        <v>1684</v>
      </c>
      <c r="H38" s="204">
        <v>1688</v>
      </c>
      <c r="I38" s="124"/>
      <c r="J38" s="513">
        <v>1254</v>
      </c>
      <c r="K38" s="78"/>
      <c r="L38" s="425"/>
      <c r="M38" s="426"/>
      <c r="N38" s="427"/>
    </row>
    <row r="39" spans="1:14" x14ac:dyDescent="0.2">
      <c r="A39" s="123" t="s">
        <v>305</v>
      </c>
      <c r="B39" s="261">
        <v>1927</v>
      </c>
      <c r="C39" s="116">
        <v>344</v>
      </c>
      <c r="D39" s="116">
        <v>1210</v>
      </c>
      <c r="E39" s="116">
        <v>290</v>
      </c>
      <c r="F39" s="116">
        <v>83</v>
      </c>
      <c r="G39" s="116">
        <v>820</v>
      </c>
      <c r="H39" s="204">
        <v>1107</v>
      </c>
      <c r="I39" s="124"/>
      <c r="J39" s="513">
        <v>789</v>
      </c>
      <c r="K39" s="78"/>
      <c r="L39" s="425"/>
      <c r="M39" s="426"/>
      <c r="N39" s="427"/>
    </row>
    <row r="40" spans="1:14" x14ac:dyDescent="0.2">
      <c r="A40" s="77" t="s">
        <v>289</v>
      </c>
      <c r="B40" s="261">
        <v>2193</v>
      </c>
      <c r="C40" s="116">
        <v>673</v>
      </c>
      <c r="D40" s="116">
        <v>843</v>
      </c>
      <c r="E40" s="116">
        <v>266</v>
      </c>
      <c r="F40" s="116">
        <v>411</v>
      </c>
      <c r="G40" s="116">
        <v>936</v>
      </c>
      <c r="H40" s="204">
        <v>1257</v>
      </c>
      <c r="I40" s="124"/>
      <c r="J40" s="513">
        <v>856</v>
      </c>
      <c r="K40" s="78"/>
      <c r="L40" s="425"/>
      <c r="M40" s="426"/>
      <c r="N40" s="427"/>
    </row>
    <row r="41" spans="1:14" x14ac:dyDescent="0.2">
      <c r="A41" s="77" t="s">
        <v>313</v>
      </c>
      <c r="B41" s="261">
        <v>132</v>
      </c>
      <c r="C41" s="116">
        <v>38</v>
      </c>
      <c r="D41" s="116">
        <v>73</v>
      </c>
      <c r="E41" s="116">
        <v>15</v>
      </c>
      <c r="F41" s="116">
        <v>6</v>
      </c>
      <c r="G41" s="116">
        <v>132</v>
      </c>
      <c r="H41" s="515">
        <v>0</v>
      </c>
      <c r="I41" s="124"/>
      <c r="J41" s="513">
        <v>72</v>
      </c>
      <c r="K41" s="78"/>
      <c r="L41" s="425">
        <v>201</v>
      </c>
      <c r="M41" s="426">
        <v>282</v>
      </c>
      <c r="N41" s="427">
        <v>294</v>
      </c>
    </row>
    <row r="42" spans="1:14" x14ac:dyDescent="0.2">
      <c r="A42" s="516" t="s">
        <v>309</v>
      </c>
      <c r="B42" s="261">
        <v>1086</v>
      </c>
      <c r="C42" s="116">
        <v>434</v>
      </c>
      <c r="D42" s="116">
        <v>453</v>
      </c>
      <c r="E42" s="116">
        <v>104</v>
      </c>
      <c r="F42" s="116">
        <v>95</v>
      </c>
      <c r="G42" s="116">
        <v>504</v>
      </c>
      <c r="H42" s="204">
        <v>582</v>
      </c>
      <c r="I42" s="124"/>
      <c r="J42" s="395">
        <v>458</v>
      </c>
      <c r="K42" s="78"/>
      <c r="L42" s="425">
        <v>1160</v>
      </c>
      <c r="M42" s="426">
        <v>1345</v>
      </c>
      <c r="N42" s="427">
        <v>1560</v>
      </c>
    </row>
    <row r="43" spans="1:14" ht="15" customHeight="1" thickBot="1" x14ac:dyDescent="0.25">
      <c r="A43" s="156" t="s">
        <v>62</v>
      </c>
      <c r="B43" s="366">
        <f>SUM(B24:B42)</f>
        <v>31790</v>
      </c>
      <c r="C43" s="127">
        <f t="shared" ref="C43:H43" si="0">SUM(C24:C42)</f>
        <v>9788</v>
      </c>
      <c r="D43" s="127">
        <f t="shared" si="0"/>
        <v>12246</v>
      </c>
      <c r="E43" s="127">
        <f t="shared" si="0"/>
        <v>5216</v>
      </c>
      <c r="F43" s="127">
        <f t="shared" si="0"/>
        <v>4540</v>
      </c>
      <c r="G43" s="127">
        <f t="shared" si="0"/>
        <v>14712</v>
      </c>
      <c r="H43" s="394">
        <f t="shared" si="0"/>
        <v>17078</v>
      </c>
      <c r="I43" s="124"/>
      <c r="J43" s="395">
        <f>SUM(J24:J42)</f>
        <v>13992</v>
      </c>
      <c r="K43" s="78"/>
      <c r="L43" s="428">
        <f>SUM(L24:L42)</f>
        <v>35305</v>
      </c>
      <c r="M43" s="429">
        <f t="shared" ref="M43:N43" si="1">SUM(M24:M42)</f>
        <v>44831</v>
      </c>
      <c r="N43" s="430">
        <f t="shared" si="1"/>
        <v>52898</v>
      </c>
    </row>
    <row r="44" spans="1:14" ht="15" customHeight="1" thickTop="1" x14ac:dyDescent="0.2">
      <c r="B44" s="129"/>
      <c r="C44" s="433"/>
      <c r="D44" s="129"/>
      <c r="E44" s="129"/>
      <c r="F44" s="129"/>
      <c r="G44" s="129"/>
      <c r="H44" s="129"/>
      <c r="I44" s="129"/>
      <c r="J44" s="129"/>
      <c r="K44" s="78"/>
    </row>
    <row r="45" spans="1:14" ht="15" customHeight="1" thickBot="1" x14ac:dyDescent="0.25">
      <c r="A45" s="131"/>
      <c r="B45" s="132"/>
      <c r="C45" s="132"/>
      <c r="D45" s="132"/>
      <c r="E45" s="132"/>
      <c r="F45" s="132"/>
      <c r="G45" s="132"/>
      <c r="H45" s="102"/>
      <c r="I45" s="130"/>
      <c r="J45" s="102"/>
      <c r="K45" s="78"/>
    </row>
    <row r="46" spans="1:14" ht="26.25" thickTop="1" x14ac:dyDescent="0.2">
      <c r="A46" s="351" t="s">
        <v>153</v>
      </c>
      <c r="B46" s="319" t="s">
        <v>15</v>
      </c>
      <c r="C46" s="319" t="s">
        <v>149</v>
      </c>
      <c r="D46" s="319" t="s">
        <v>5</v>
      </c>
      <c r="E46" s="320" t="s">
        <v>4</v>
      </c>
      <c r="F46" s="319" t="s">
        <v>16</v>
      </c>
      <c r="G46" s="319" t="s">
        <v>150</v>
      </c>
      <c r="H46" s="321" t="s">
        <v>2</v>
      </c>
      <c r="I46" s="222"/>
      <c r="J46" s="322" t="s">
        <v>195</v>
      </c>
      <c r="K46" s="78"/>
      <c r="L46" s="282">
        <v>2020</v>
      </c>
      <c r="M46" s="283">
        <v>2025</v>
      </c>
      <c r="N46" s="284">
        <v>2030</v>
      </c>
    </row>
    <row r="47" spans="1:14" x14ac:dyDescent="0.2">
      <c r="A47" s="517" t="s">
        <v>112</v>
      </c>
      <c r="B47" s="510">
        <v>9453</v>
      </c>
      <c r="C47" s="153">
        <v>2571</v>
      </c>
      <c r="D47" s="153">
        <v>2706</v>
      </c>
      <c r="E47" s="153">
        <v>932</v>
      </c>
      <c r="F47" s="153">
        <v>3244</v>
      </c>
      <c r="G47" s="153">
        <v>4458</v>
      </c>
      <c r="H47" s="511">
        <v>4995</v>
      </c>
      <c r="I47" s="124"/>
      <c r="J47" s="518">
        <v>4035</v>
      </c>
      <c r="K47" s="78"/>
      <c r="L47" s="425">
        <v>12569</v>
      </c>
      <c r="M47" s="426">
        <v>13255</v>
      </c>
      <c r="N47" s="427">
        <v>13941</v>
      </c>
    </row>
    <row r="48" spans="1:14" x14ac:dyDescent="0.2">
      <c r="A48" s="123" t="s">
        <v>87</v>
      </c>
      <c r="B48" s="261">
        <v>4741</v>
      </c>
      <c r="C48" s="116">
        <v>2632</v>
      </c>
      <c r="D48" s="116">
        <v>1007</v>
      </c>
      <c r="E48" s="116">
        <v>760</v>
      </c>
      <c r="F48" s="116">
        <v>342</v>
      </c>
      <c r="G48" s="116">
        <v>1710</v>
      </c>
      <c r="H48" s="204">
        <v>3031</v>
      </c>
      <c r="I48" s="124"/>
      <c r="J48" s="519">
        <v>2118</v>
      </c>
      <c r="K48" s="78"/>
      <c r="L48" s="425">
        <v>5147</v>
      </c>
      <c r="M48" s="426">
        <v>6113</v>
      </c>
      <c r="N48" s="427">
        <v>7225</v>
      </c>
    </row>
    <row r="49" spans="1:14" x14ac:dyDescent="0.2">
      <c r="A49" s="123" t="s">
        <v>277</v>
      </c>
      <c r="B49" s="261">
        <v>3311</v>
      </c>
      <c r="C49" s="116">
        <v>670</v>
      </c>
      <c r="D49" s="116">
        <v>1341</v>
      </c>
      <c r="E49" s="116">
        <v>795</v>
      </c>
      <c r="F49" s="116">
        <v>505</v>
      </c>
      <c r="G49" s="116">
        <v>1209</v>
      </c>
      <c r="H49" s="204">
        <v>2102</v>
      </c>
      <c r="I49" s="124"/>
      <c r="J49" s="519">
        <v>1990</v>
      </c>
      <c r="K49" s="78"/>
      <c r="L49" s="425">
        <v>3415</v>
      </c>
      <c r="M49" s="426">
        <v>3708</v>
      </c>
      <c r="N49" s="427">
        <v>4000</v>
      </c>
    </row>
    <row r="50" spans="1:14" x14ac:dyDescent="0.2">
      <c r="A50" s="123" t="s">
        <v>276</v>
      </c>
      <c r="B50" s="261">
        <v>2434</v>
      </c>
      <c r="C50" s="116">
        <v>869</v>
      </c>
      <c r="D50" s="116">
        <v>623</v>
      </c>
      <c r="E50" s="116">
        <v>210</v>
      </c>
      <c r="F50" s="116">
        <v>732</v>
      </c>
      <c r="G50" s="116">
        <v>885</v>
      </c>
      <c r="H50" s="204">
        <v>1549</v>
      </c>
      <c r="I50" s="124"/>
      <c r="J50" s="519">
        <v>841</v>
      </c>
      <c r="K50" s="78"/>
      <c r="L50" s="425">
        <v>2624</v>
      </c>
      <c r="M50" s="426">
        <v>2897</v>
      </c>
      <c r="N50" s="427">
        <v>3359</v>
      </c>
    </row>
    <row r="51" spans="1:14" x14ac:dyDescent="0.2">
      <c r="A51" s="123" t="s">
        <v>85</v>
      </c>
      <c r="B51" s="261">
        <v>1479</v>
      </c>
      <c r="C51" s="116">
        <v>42</v>
      </c>
      <c r="D51" s="116">
        <v>112</v>
      </c>
      <c r="E51" s="116">
        <v>1174</v>
      </c>
      <c r="F51" s="116">
        <v>151</v>
      </c>
      <c r="G51" s="116">
        <v>579</v>
      </c>
      <c r="H51" s="204">
        <v>900</v>
      </c>
      <c r="I51" s="124"/>
      <c r="J51" s="519">
        <v>863</v>
      </c>
      <c r="K51" s="78"/>
      <c r="L51" s="425">
        <v>1577</v>
      </c>
      <c r="M51" s="426">
        <v>1828</v>
      </c>
      <c r="N51" s="427">
        <v>2224</v>
      </c>
    </row>
    <row r="52" spans="1:14" x14ac:dyDescent="0.2">
      <c r="A52" s="123" t="s">
        <v>275</v>
      </c>
      <c r="B52" s="261">
        <v>1345</v>
      </c>
      <c r="C52" s="116">
        <v>30</v>
      </c>
      <c r="D52" s="116">
        <v>74</v>
      </c>
      <c r="E52" s="116">
        <v>970</v>
      </c>
      <c r="F52" s="116">
        <v>271</v>
      </c>
      <c r="G52" s="116">
        <v>610</v>
      </c>
      <c r="H52" s="204">
        <v>735</v>
      </c>
      <c r="I52" s="124"/>
      <c r="J52" s="519">
        <v>657</v>
      </c>
      <c r="K52" s="78"/>
      <c r="L52" s="425">
        <v>1420</v>
      </c>
      <c r="M52" s="426">
        <v>1874</v>
      </c>
      <c r="N52" s="427">
        <v>2473</v>
      </c>
    </row>
    <row r="53" spans="1:14" x14ac:dyDescent="0.2">
      <c r="A53" s="516" t="s">
        <v>96</v>
      </c>
      <c r="B53" s="520">
        <v>523</v>
      </c>
      <c r="C53" s="521">
        <v>397</v>
      </c>
      <c r="D53" s="521">
        <v>84</v>
      </c>
      <c r="E53" s="521">
        <v>7</v>
      </c>
      <c r="F53" s="521">
        <v>35</v>
      </c>
      <c r="G53" s="521">
        <v>314</v>
      </c>
      <c r="H53" s="522">
        <v>209</v>
      </c>
      <c r="I53" s="124"/>
      <c r="J53" s="115">
        <v>181</v>
      </c>
      <c r="K53" s="78"/>
      <c r="L53" s="425">
        <v>550</v>
      </c>
      <c r="M53" s="426">
        <v>700</v>
      </c>
      <c r="N53" s="427">
        <v>800</v>
      </c>
    </row>
    <row r="54" spans="1:14" ht="13.5" thickBot="1" x14ac:dyDescent="0.25">
      <c r="A54" s="126" t="s">
        <v>15</v>
      </c>
      <c r="B54" s="366">
        <f>SUM(B47:B53)</f>
        <v>23286</v>
      </c>
      <c r="C54" s="127">
        <f t="shared" ref="C54:H54" si="2">SUM(C47:C53)</f>
        <v>7211</v>
      </c>
      <c r="D54" s="127">
        <f t="shared" si="2"/>
        <v>5947</v>
      </c>
      <c r="E54" s="127">
        <f t="shared" si="2"/>
        <v>4848</v>
      </c>
      <c r="F54" s="127">
        <f t="shared" si="2"/>
        <v>5280</v>
      </c>
      <c r="G54" s="127">
        <f t="shared" si="2"/>
        <v>9765</v>
      </c>
      <c r="H54" s="394">
        <f t="shared" si="2"/>
        <v>13521</v>
      </c>
      <c r="I54" s="124"/>
      <c r="J54" s="395">
        <f>SUM(J47:J53)</f>
        <v>10685</v>
      </c>
      <c r="K54" s="78"/>
      <c r="L54" s="428">
        <f>SUM(L47:L53)</f>
        <v>27302</v>
      </c>
      <c r="M54" s="429">
        <f t="shared" ref="M54:N54" si="3">SUM(M47:M53)</f>
        <v>30375</v>
      </c>
      <c r="N54" s="430">
        <f t="shared" si="3"/>
        <v>34022</v>
      </c>
    </row>
    <row r="55" spans="1:14" ht="14.25" thickTop="1" thickBot="1" x14ac:dyDescent="0.25">
      <c r="B55" s="102"/>
      <c r="C55" s="102"/>
      <c r="D55" s="102"/>
      <c r="E55" s="102"/>
      <c r="F55" s="102"/>
      <c r="G55" s="102"/>
      <c r="H55" s="102"/>
      <c r="I55" s="102"/>
      <c r="J55" s="102"/>
      <c r="K55" s="78"/>
    </row>
    <row r="56" spans="1:14" ht="26.25" thickTop="1" x14ac:dyDescent="0.2">
      <c r="A56" s="351" t="s">
        <v>151</v>
      </c>
      <c r="B56" s="319" t="s">
        <v>15</v>
      </c>
      <c r="C56" s="319" t="s">
        <v>149</v>
      </c>
      <c r="D56" s="319" t="s">
        <v>5</v>
      </c>
      <c r="E56" s="320" t="s">
        <v>4</v>
      </c>
      <c r="F56" s="319" t="s">
        <v>16</v>
      </c>
      <c r="G56" s="319" t="s">
        <v>150</v>
      </c>
      <c r="H56" s="321" t="s">
        <v>2</v>
      </c>
      <c r="I56" s="222"/>
      <c r="J56" s="322" t="s">
        <v>195</v>
      </c>
      <c r="K56" s="78"/>
      <c r="L56" s="282">
        <v>2020</v>
      </c>
      <c r="M56" s="283">
        <v>2025</v>
      </c>
      <c r="N56" s="284">
        <v>2030</v>
      </c>
    </row>
    <row r="57" spans="1:14" x14ac:dyDescent="0.2">
      <c r="A57" s="517" t="s">
        <v>299</v>
      </c>
      <c r="B57" s="510">
        <v>1206</v>
      </c>
      <c r="C57" s="153">
        <v>448</v>
      </c>
      <c r="D57" s="153">
        <v>258</v>
      </c>
      <c r="E57" s="153">
        <v>156</v>
      </c>
      <c r="F57" s="153">
        <v>344</v>
      </c>
      <c r="G57" s="153">
        <v>233</v>
      </c>
      <c r="H57" s="511">
        <v>973</v>
      </c>
      <c r="I57" s="133"/>
      <c r="J57" s="518">
        <v>227</v>
      </c>
      <c r="K57" s="78"/>
      <c r="L57" s="425">
        <v>998</v>
      </c>
      <c r="M57" s="426">
        <v>1059</v>
      </c>
      <c r="N57" s="427">
        <v>1125</v>
      </c>
    </row>
    <row r="58" spans="1:14" x14ac:dyDescent="0.2">
      <c r="A58" s="123" t="s">
        <v>268</v>
      </c>
      <c r="B58" s="261">
        <v>837</v>
      </c>
      <c r="C58" s="116">
        <v>423</v>
      </c>
      <c r="D58" s="116">
        <v>148</v>
      </c>
      <c r="E58" s="116">
        <v>65</v>
      </c>
      <c r="F58" s="116">
        <v>201</v>
      </c>
      <c r="G58" s="116">
        <v>121</v>
      </c>
      <c r="H58" s="204">
        <v>716</v>
      </c>
      <c r="I58" s="133"/>
      <c r="J58" s="519">
        <v>176</v>
      </c>
      <c r="K58" s="78"/>
      <c r="L58" s="425">
        <v>771</v>
      </c>
      <c r="M58" s="426">
        <v>811</v>
      </c>
      <c r="N58" s="427">
        <v>852</v>
      </c>
    </row>
    <row r="59" spans="1:14" x14ac:dyDescent="0.2">
      <c r="A59" s="365" t="s">
        <v>314</v>
      </c>
      <c r="B59" s="261">
        <v>169</v>
      </c>
      <c r="C59" s="116">
        <v>42</v>
      </c>
      <c r="D59" s="116">
        <v>46</v>
      </c>
      <c r="E59" s="116">
        <v>20</v>
      </c>
      <c r="F59" s="116">
        <v>61</v>
      </c>
      <c r="G59" s="116">
        <v>48</v>
      </c>
      <c r="H59" s="204">
        <v>121</v>
      </c>
      <c r="I59" s="134"/>
      <c r="J59" s="115">
        <v>73</v>
      </c>
      <c r="K59" s="78"/>
      <c r="L59" s="425">
        <v>80</v>
      </c>
      <c r="M59" s="426">
        <v>85</v>
      </c>
      <c r="N59" s="427">
        <v>90</v>
      </c>
    </row>
    <row r="60" spans="1:14" ht="13.5" thickBot="1" x14ac:dyDescent="0.25">
      <c r="A60" s="156" t="s">
        <v>15</v>
      </c>
      <c r="B60" s="366">
        <f>SUM(B57:B59)</f>
        <v>2212</v>
      </c>
      <c r="C60" s="127">
        <f t="shared" ref="C60:H60" si="4">SUM(C57:C59)</f>
        <v>913</v>
      </c>
      <c r="D60" s="127">
        <f t="shared" si="4"/>
        <v>452</v>
      </c>
      <c r="E60" s="127">
        <f t="shared" si="4"/>
        <v>241</v>
      </c>
      <c r="F60" s="127">
        <f t="shared" si="4"/>
        <v>606</v>
      </c>
      <c r="G60" s="127">
        <f t="shared" si="4"/>
        <v>402</v>
      </c>
      <c r="H60" s="394">
        <f t="shared" si="4"/>
        <v>1810</v>
      </c>
      <c r="I60" s="133"/>
      <c r="J60" s="80">
        <f>SUM(J57:J59)</f>
        <v>476</v>
      </c>
      <c r="K60" s="78"/>
      <c r="L60" s="428">
        <f>SUM(L57:L59)</f>
        <v>1849</v>
      </c>
      <c r="M60" s="429">
        <f t="shared" ref="M60:N60" si="5">SUM(M57:M59)</f>
        <v>1955</v>
      </c>
      <c r="N60" s="430">
        <f t="shared" si="5"/>
        <v>2067</v>
      </c>
    </row>
    <row r="61" spans="1:14" ht="14.25" thickTop="1" thickBot="1" x14ac:dyDescent="0.25">
      <c r="B61" s="340"/>
      <c r="C61" s="340"/>
      <c r="D61" s="340"/>
      <c r="E61" s="340"/>
      <c r="F61" s="340"/>
      <c r="G61" s="340"/>
      <c r="H61" s="340"/>
      <c r="I61" s="340"/>
      <c r="J61" s="340"/>
      <c r="K61" s="78"/>
    </row>
    <row r="62" spans="1:14" ht="26.25" thickTop="1" x14ac:dyDescent="0.2">
      <c r="A62" s="173" t="s">
        <v>29</v>
      </c>
      <c r="B62" s="319" t="s">
        <v>15</v>
      </c>
      <c r="C62" s="319" t="s">
        <v>149</v>
      </c>
      <c r="D62" s="319" t="s">
        <v>5</v>
      </c>
      <c r="E62" s="320" t="s">
        <v>4</v>
      </c>
      <c r="F62" s="319" t="s">
        <v>16</v>
      </c>
      <c r="G62" s="319" t="s">
        <v>150</v>
      </c>
      <c r="H62" s="321" t="s">
        <v>2</v>
      </c>
      <c r="I62" s="222"/>
      <c r="J62" s="223" t="s">
        <v>195</v>
      </c>
      <c r="K62" s="78"/>
      <c r="L62" s="282">
        <v>2020</v>
      </c>
      <c r="M62" s="283">
        <v>2025</v>
      </c>
      <c r="N62" s="284">
        <v>2030</v>
      </c>
    </row>
    <row r="63" spans="1:14" x14ac:dyDescent="0.2">
      <c r="A63" s="517" t="s">
        <v>86</v>
      </c>
      <c r="B63" s="510">
        <v>2099</v>
      </c>
      <c r="C63" s="153"/>
      <c r="D63" s="153"/>
      <c r="E63" s="153"/>
      <c r="F63" s="153"/>
      <c r="G63" s="153"/>
      <c r="H63" s="511"/>
      <c r="I63" s="136"/>
      <c r="J63" s="406">
        <v>171</v>
      </c>
      <c r="K63" s="78"/>
      <c r="L63" s="425">
        <v>2200</v>
      </c>
      <c r="M63" s="426">
        <v>2500</v>
      </c>
      <c r="N63" s="427">
        <v>2800</v>
      </c>
    </row>
    <row r="64" spans="1:14" x14ac:dyDescent="0.2">
      <c r="A64" s="123" t="s">
        <v>267</v>
      </c>
      <c r="B64" s="261">
        <v>898</v>
      </c>
      <c r="C64" s="116"/>
      <c r="D64" s="116"/>
      <c r="E64" s="116"/>
      <c r="F64" s="116"/>
      <c r="G64" s="116"/>
      <c r="H64" s="204"/>
      <c r="I64" s="136"/>
      <c r="J64" s="406">
        <v>176</v>
      </c>
      <c r="K64" s="78"/>
      <c r="L64" s="425">
        <v>850</v>
      </c>
      <c r="M64" s="426">
        <v>1200</v>
      </c>
      <c r="N64" s="427">
        <v>1900</v>
      </c>
    </row>
    <row r="65" spans="1:14" x14ac:dyDescent="0.2">
      <c r="A65" s="123" t="s">
        <v>271</v>
      </c>
      <c r="B65" s="261">
        <v>752</v>
      </c>
      <c r="C65" s="116"/>
      <c r="D65" s="116"/>
      <c r="E65" s="116"/>
      <c r="F65" s="116"/>
      <c r="G65" s="116"/>
      <c r="H65" s="204"/>
      <c r="I65" s="136"/>
      <c r="J65" s="406">
        <v>235</v>
      </c>
      <c r="K65" s="78"/>
      <c r="L65" s="425">
        <v>810</v>
      </c>
      <c r="M65" s="426">
        <v>930</v>
      </c>
      <c r="N65" s="427">
        <v>1175</v>
      </c>
    </row>
    <row r="66" spans="1:14" x14ac:dyDescent="0.2">
      <c r="A66" s="123" t="s">
        <v>388</v>
      </c>
      <c r="B66" s="261"/>
      <c r="C66" s="116"/>
      <c r="D66" s="116"/>
      <c r="E66" s="116"/>
      <c r="F66" s="116"/>
      <c r="G66" s="116"/>
      <c r="H66" s="204"/>
      <c r="I66" s="136"/>
      <c r="J66" s="406"/>
      <c r="K66" s="78"/>
      <c r="L66" s="425">
        <v>230</v>
      </c>
      <c r="M66" s="426">
        <v>230</v>
      </c>
      <c r="N66" s="427">
        <v>230</v>
      </c>
    </row>
    <row r="67" spans="1:14" x14ac:dyDescent="0.2">
      <c r="A67" s="123" t="s">
        <v>315</v>
      </c>
      <c r="B67" s="520">
        <v>75</v>
      </c>
      <c r="C67" s="521"/>
      <c r="D67" s="521"/>
      <c r="E67" s="521"/>
      <c r="F67" s="521"/>
      <c r="G67" s="521"/>
      <c r="H67" s="522"/>
      <c r="I67" s="136"/>
      <c r="J67" s="406"/>
      <c r="K67" s="78"/>
      <c r="L67" s="425">
        <v>75</v>
      </c>
      <c r="M67" s="426">
        <v>75</v>
      </c>
      <c r="N67" s="427">
        <v>75</v>
      </c>
    </row>
    <row r="68" spans="1:14" ht="13.5" thickBot="1" x14ac:dyDescent="0.25">
      <c r="A68" s="126" t="s">
        <v>15</v>
      </c>
      <c r="B68" s="366">
        <f>SUM(B63:B67)</f>
        <v>3824</v>
      </c>
      <c r="C68" s="127">
        <v>1331</v>
      </c>
      <c r="D68" s="127">
        <v>706</v>
      </c>
      <c r="E68" s="127">
        <v>423</v>
      </c>
      <c r="F68" s="127">
        <v>1364</v>
      </c>
      <c r="G68" s="127">
        <v>1764</v>
      </c>
      <c r="H68" s="394">
        <v>2060</v>
      </c>
      <c r="I68" s="133"/>
      <c r="J68" s="128">
        <v>582</v>
      </c>
      <c r="K68" s="78"/>
      <c r="L68" s="428">
        <f>SUM(L63:L67)</f>
        <v>4165</v>
      </c>
      <c r="M68" s="428">
        <f t="shared" ref="M68:N68" si="6">SUM(M63:M67)</f>
        <v>4935</v>
      </c>
      <c r="N68" s="428">
        <f t="shared" si="6"/>
        <v>6180</v>
      </c>
    </row>
    <row r="69" spans="1:14" ht="14.25" thickTop="1" thickBot="1" x14ac:dyDescent="0.25">
      <c r="A69" s="138"/>
      <c r="B69" s="137"/>
      <c r="C69" s="137"/>
      <c r="D69" s="137"/>
      <c r="E69" s="137"/>
      <c r="F69" s="137"/>
      <c r="G69" s="137"/>
      <c r="H69" s="137"/>
      <c r="I69" s="137"/>
      <c r="J69" s="137"/>
      <c r="K69" s="78"/>
    </row>
    <row r="70" spans="1:14" ht="26.25" thickTop="1" x14ac:dyDescent="0.2">
      <c r="A70" s="32" t="s">
        <v>24</v>
      </c>
      <c r="B70" s="319" t="s">
        <v>15</v>
      </c>
      <c r="C70" s="319" t="s">
        <v>149</v>
      </c>
      <c r="D70" s="319" t="s">
        <v>5</v>
      </c>
      <c r="E70" s="320" t="s">
        <v>4</v>
      </c>
      <c r="F70" s="319" t="s">
        <v>16</v>
      </c>
      <c r="G70" s="319" t="s">
        <v>150</v>
      </c>
      <c r="H70" s="321" t="s">
        <v>2</v>
      </c>
      <c r="I70" s="222"/>
      <c r="J70" s="223" t="s">
        <v>195</v>
      </c>
      <c r="K70" s="78"/>
      <c r="L70" s="282">
        <v>2020</v>
      </c>
      <c r="M70" s="283">
        <v>2025</v>
      </c>
      <c r="N70" s="284">
        <v>2030</v>
      </c>
    </row>
    <row r="71" spans="1:14" x14ac:dyDescent="0.2">
      <c r="A71" s="455" t="s">
        <v>180</v>
      </c>
      <c r="B71" s="314">
        <f>SUM(B43+B54+B60)</f>
        <v>57288</v>
      </c>
      <c r="C71" s="135">
        <f t="shared" ref="C71:H71" si="7">SUM(C43+C54+C60)</f>
        <v>17912</v>
      </c>
      <c r="D71" s="135">
        <f t="shared" si="7"/>
        <v>18645</v>
      </c>
      <c r="E71" s="135">
        <f t="shared" si="7"/>
        <v>10305</v>
      </c>
      <c r="F71" s="135">
        <f t="shared" si="7"/>
        <v>10426</v>
      </c>
      <c r="G71" s="135">
        <f t="shared" si="7"/>
        <v>24879</v>
      </c>
      <c r="H71" s="396">
        <f t="shared" si="7"/>
        <v>32409</v>
      </c>
      <c r="I71" s="133"/>
      <c r="J71" s="81">
        <f>SUM(J43,J54,J60)</f>
        <v>25153</v>
      </c>
      <c r="K71" s="78"/>
      <c r="L71" s="425">
        <f>L43+L54+L60</f>
        <v>64456</v>
      </c>
      <c r="M71" s="426">
        <f t="shared" ref="M71:N71" si="8">M43+M54+M60</f>
        <v>77161</v>
      </c>
      <c r="N71" s="427">
        <f t="shared" si="8"/>
        <v>88987</v>
      </c>
    </row>
    <row r="72" spans="1:14" ht="13.5" thickBot="1" x14ac:dyDescent="0.25">
      <c r="A72" s="455" t="s">
        <v>179</v>
      </c>
      <c r="B72" s="456">
        <f>B71+B68</f>
        <v>61112</v>
      </c>
      <c r="C72" s="137">
        <f t="shared" ref="C72:H72" si="9">C71+C68</f>
        <v>19243</v>
      </c>
      <c r="D72" s="137">
        <f t="shared" si="9"/>
        <v>19351</v>
      </c>
      <c r="E72" s="137">
        <f t="shared" si="9"/>
        <v>10728</v>
      </c>
      <c r="F72" s="137">
        <f t="shared" si="9"/>
        <v>11790</v>
      </c>
      <c r="G72" s="137">
        <f t="shared" si="9"/>
        <v>26643</v>
      </c>
      <c r="H72" s="457">
        <f t="shared" si="9"/>
        <v>34469</v>
      </c>
      <c r="I72" s="133"/>
      <c r="J72" s="81">
        <f>SUM(J68,J71)</f>
        <v>25735</v>
      </c>
      <c r="K72" s="78"/>
      <c r="L72" s="428">
        <f>L43+L54+L60+L68</f>
        <v>68621</v>
      </c>
      <c r="M72" s="429">
        <f>M43+M54+M60+M68</f>
        <v>82096</v>
      </c>
      <c r="N72" s="430">
        <f>N43+N54+N60+N68</f>
        <v>95167</v>
      </c>
    </row>
    <row r="73" spans="1:14" ht="12.75" customHeight="1" thickTop="1" x14ac:dyDescent="0.2">
      <c r="A73" s="140"/>
      <c r="B73" s="133"/>
      <c r="C73" s="133"/>
      <c r="D73" s="133"/>
      <c r="E73" s="133"/>
      <c r="F73" s="133"/>
      <c r="G73" s="133"/>
      <c r="H73" s="133"/>
      <c r="I73" s="133"/>
      <c r="J73" s="133"/>
      <c r="M73" s="340"/>
    </row>
    <row r="74" spans="1:14" ht="12.75" customHeight="1" x14ac:dyDescent="0.2">
      <c r="A74" s="489"/>
      <c r="B74" s="490"/>
      <c r="C74" s="490"/>
      <c r="D74" s="490"/>
      <c r="E74" s="490"/>
      <c r="F74" s="490"/>
      <c r="G74" s="490"/>
      <c r="H74" s="490"/>
      <c r="I74" s="490"/>
      <c r="J74" s="490"/>
      <c r="K74" s="491"/>
    </row>
    <row r="76" spans="1:14" x14ac:dyDescent="0.2">
      <c r="A76" s="641" t="s">
        <v>403</v>
      </c>
      <c r="B76" s="642"/>
      <c r="C76" s="642"/>
      <c r="D76" s="642"/>
      <c r="E76" s="642"/>
      <c r="F76" s="642"/>
      <c r="G76" s="642"/>
      <c r="H76" s="643"/>
    </row>
    <row r="77" spans="1:14" x14ac:dyDescent="0.2">
      <c r="A77" s="641" t="s">
        <v>249</v>
      </c>
      <c r="B77" s="642"/>
      <c r="C77" s="642"/>
      <c r="D77" s="642"/>
      <c r="E77" s="642"/>
      <c r="F77" s="642"/>
      <c r="G77" s="642"/>
      <c r="H77" s="643"/>
      <c r="I77" s="113"/>
    </row>
    <row r="78" spans="1:14" x14ac:dyDescent="0.2">
      <c r="A78" s="232"/>
      <c r="B78" s="155"/>
      <c r="C78" s="155"/>
      <c r="D78" s="155"/>
      <c r="E78" s="155"/>
      <c r="F78" s="233"/>
      <c r="G78" s="155"/>
      <c r="H78" s="234"/>
      <c r="I78" s="77"/>
    </row>
    <row r="79" spans="1:14" ht="25.5" x14ac:dyDescent="0.2">
      <c r="A79" s="108"/>
      <c r="B79" s="225" t="s">
        <v>15</v>
      </c>
      <c r="C79" s="225" t="s">
        <v>3</v>
      </c>
      <c r="D79" s="225" t="s">
        <v>5</v>
      </c>
      <c r="E79" s="224" t="s">
        <v>4</v>
      </c>
      <c r="F79" s="225" t="s">
        <v>16</v>
      </c>
      <c r="G79" s="225" t="s">
        <v>1</v>
      </c>
      <c r="H79" s="493" t="s">
        <v>2</v>
      </c>
      <c r="I79" s="68"/>
      <c r="J79" s="223" t="s">
        <v>157</v>
      </c>
      <c r="K79" s="407"/>
    </row>
    <row r="80" spans="1:14" x14ac:dyDescent="0.2">
      <c r="A80" s="114" t="s">
        <v>39</v>
      </c>
      <c r="B80" s="341">
        <v>9605</v>
      </c>
      <c r="C80" s="341">
        <v>3273</v>
      </c>
      <c r="D80" s="341">
        <v>3792</v>
      </c>
      <c r="E80" s="341">
        <v>1778</v>
      </c>
      <c r="F80" s="341">
        <v>762</v>
      </c>
      <c r="G80" s="341">
        <v>5921</v>
      </c>
      <c r="H80" s="341">
        <v>3684</v>
      </c>
      <c r="I80" s="116"/>
      <c r="J80" s="115">
        <v>2906</v>
      </c>
      <c r="K80" s="408"/>
    </row>
    <row r="81" spans="1:11" x14ac:dyDescent="0.2">
      <c r="A81" s="114" t="s">
        <v>154</v>
      </c>
      <c r="B81" s="341">
        <v>22127</v>
      </c>
      <c r="C81" s="170">
        <v>6484</v>
      </c>
      <c r="D81" s="170">
        <v>8435</v>
      </c>
      <c r="E81" s="170">
        <v>3431</v>
      </c>
      <c r="F81" s="170">
        <v>3777</v>
      </c>
      <c r="G81" s="170">
        <v>8768</v>
      </c>
      <c r="H81" s="170">
        <v>13359</v>
      </c>
      <c r="I81" s="116"/>
      <c r="J81" s="117">
        <v>11052</v>
      </c>
      <c r="K81" s="408"/>
    </row>
    <row r="82" spans="1:11" x14ac:dyDescent="0.2">
      <c r="A82" s="114" t="s">
        <v>40</v>
      </c>
      <c r="B82" s="341">
        <v>21242</v>
      </c>
      <c r="C82" s="170">
        <v>6777</v>
      </c>
      <c r="D82" s="170">
        <v>5907</v>
      </c>
      <c r="E82" s="170">
        <v>4103</v>
      </c>
      <c r="F82" s="170">
        <v>4455</v>
      </c>
      <c r="G82" s="170">
        <v>8658</v>
      </c>
      <c r="H82" s="170">
        <v>12584</v>
      </c>
      <c r="I82" s="116"/>
      <c r="J82" s="115">
        <v>11777</v>
      </c>
      <c r="K82" s="408"/>
    </row>
    <row r="83" spans="1:11" x14ac:dyDescent="0.2">
      <c r="A83" s="114" t="s">
        <v>155</v>
      </c>
      <c r="B83" s="341">
        <v>8138</v>
      </c>
      <c r="C83" s="170">
        <v>2709</v>
      </c>
      <c r="D83" s="170">
        <v>1217</v>
      </c>
      <c r="E83" s="170">
        <v>1416</v>
      </c>
      <c r="F83" s="170">
        <v>2796</v>
      </c>
      <c r="G83" s="170">
        <v>3296</v>
      </c>
      <c r="H83" s="170">
        <v>4842</v>
      </c>
      <c r="I83" s="116"/>
      <c r="J83" s="118" t="s">
        <v>159</v>
      </c>
      <c r="K83" s="409"/>
    </row>
    <row r="84" spans="1:11" x14ac:dyDescent="0.2">
      <c r="A84" s="235" t="s">
        <v>15</v>
      </c>
      <c r="B84" s="342">
        <v>61112</v>
      </c>
      <c r="C84" s="342">
        <v>19243</v>
      </c>
      <c r="D84" s="342">
        <v>19351</v>
      </c>
      <c r="E84" s="342">
        <v>10728</v>
      </c>
      <c r="F84" s="342">
        <v>11790</v>
      </c>
      <c r="G84" s="342">
        <v>26643</v>
      </c>
      <c r="H84" s="342">
        <v>34469</v>
      </c>
      <c r="I84" s="119"/>
      <c r="J84" s="342">
        <f>SUM(J80:J83)</f>
        <v>25735</v>
      </c>
      <c r="K84" s="408"/>
    </row>
    <row r="85" spans="1:11" x14ac:dyDescent="0.2">
      <c r="A85" s="120"/>
      <c r="B85" s="119"/>
      <c r="C85" s="119"/>
      <c r="D85" s="119"/>
      <c r="E85" s="119"/>
      <c r="F85" s="119"/>
      <c r="G85" s="119"/>
      <c r="H85" s="119"/>
      <c r="I85" s="119"/>
      <c r="J85" s="119"/>
      <c r="K85" s="116"/>
    </row>
    <row r="86" spans="1:11" x14ac:dyDescent="0.2">
      <c r="A86" s="644" t="s">
        <v>404</v>
      </c>
      <c r="B86" s="645"/>
      <c r="C86" s="645"/>
      <c r="D86" s="645"/>
      <c r="E86" s="646"/>
      <c r="F86" s="112"/>
      <c r="G86" s="113"/>
    </row>
    <row r="87" spans="1:11" x14ac:dyDescent="0.2">
      <c r="A87" s="635" t="s">
        <v>250</v>
      </c>
      <c r="B87" s="636"/>
      <c r="C87" s="636"/>
      <c r="D87" s="636"/>
      <c r="E87" s="637"/>
      <c r="F87" s="112"/>
      <c r="G87" s="76"/>
      <c r="J87" s="102"/>
    </row>
    <row r="88" spans="1:11" x14ac:dyDescent="0.2">
      <c r="A88" s="638" t="s">
        <v>251</v>
      </c>
      <c r="B88" s="639"/>
      <c r="C88" s="639"/>
      <c r="D88" s="639"/>
      <c r="E88" s="640"/>
      <c r="F88" s="112"/>
      <c r="G88" s="113"/>
      <c r="H88" s="113"/>
    </row>
    <row r="89" spans="1:11" x14ac:dyDescent="0.2">
      <c r="A89" s="174"/>
      <c r="B89" s="237"/>
      <c r="C89" s="238"/>
      <c r="D89" s="238"/>
      <c r="E89" s="239"/>
      <c r="F89" s="113"/>
      <c r="G89" s="113"/>
      <c r="H89" s="113"/>
    </row>
    <row r="90" spans="1:11" x14ac:dyDescent="0.2">
      <c r="A90" s="399"/>
      <c r="B90" s="400"/>
      <c r="C90" s="224" t="s">
        <v>15</v>
      </c>
      <c r="D90" s="225" t="s">
        <v>158</v>
      </c>
      <c r="E90" s="225" t="s">
        <v>37</v>
      </c>
    </row>
    <row r="91" spans="1:11" x14ac:dyDescent="0.2">
      <c r="A91" s="315" t="s">
        <v>11</v>
      </c>
      <c r="B91" s="316"/>
      <c r="C91" s="424">
        <v>240521</v>
      </c>
      <c r="D91" s="405">
        <f>B19</f>
        <v>124424</v>
      </c>
      <c r="E91" s="281">
        <f>D91/C91</f>
        <v>0.51731033880617494</v>
      </c>
    </row>
    <row r="92" spans="1:11" x14ac:dyDescent="0.2">
      <c r="A92" s="317" t="s">
        <v>263</v>
      </c>
      <c r="B92" s="318"/>
      <c r="C92" s="523">
        <v>57044</v>
      </c>
      <c r="D92" s="523">
        <v>28813</v>
      </c>
      <c r="E92" s="281">
        <f t="shared" ref="E92:E93" si="10">D92/C92</f>
        <v>0.50510132529275642</v>
      </c>
    </row>
    <row r="93" spans="1:11" ht="12.75" customHeight="1" x14ac:dyDescent="0.2">
      <c r="A93" s="397" t="s">
        <v>252</v>
      </c>
      <c r="B93" s="398"/>
      <c r="C93" s="404">
        <f>B84</f>
        <v>61112</v>
      </c>
      <c r="D93" s="364">
        <f>J84</f>
        <v>25735</v>
      </c>
      <c r="E93" s="236">
        <f t="shared" si="10"/>
        <v>0.4211120565519047</v>
      </c>
    </row>
    <row r="94" spans="1:11" x14ac:dyDescent="0.2">
      <c r="A94" s="140"/>
      <c r="B94" s="133"/>
      <c r="C94" s="133"/>
      <c r="D94" s="133"/>
      <c r="E94" s="133"/>
      <c r="F94" s="133"/>
      <c r="G94" s="133"/>
      <c r="H94" s="133"/>
      <c r="I94" s="133"/>
      <c r="J94" s="133"/>
    </row>
    <row r="95" spans="1:11" x14ac:dyDescent="0.2">
      <c r="A95" s="141" t="s">
        <v>220</v>
      </c>
      <c r="G95" s="131"/>
      <c r="H95" s="131"/>
      <c r="I95" s="131"/>
      <c r="J95" s="142"/>
    </row>
    <row r="96" spans="1:11" x14ac:dyDescent="0.2">
      <c r="A96" s="141" t="s">
        <v>228</v>
      </c>
      <c r="G96" s="131"/>
      <c r="H96" s="131"/>
      <c r="I96" s="131"/>
      <c r="J96" s="142"/>
    </row>
    <row r="97" spans="1:10" x14ac:dyDescent="0.2">
      <c r="A97" s="9" t="s">
        <v>191</v>
      </c>
      <c r="G97" s="131"/>
      <c r="H97" s="131"/>
      <c r="I97" s="131"/>
      <c r="J97" s="131"/>
    </row>
    <row r="98" spans="1:10" x14ac:dyDescent="0.2">
      <c r="A98" s="9" t="s">
        <v>236</v>
      </c>
      <c r="J98" s="11" t="s">
        <v>31</v>
      </c>
    </row>
  </sheetData>
  <sortState ref="A24:N42">
    <sortCondition ref="A24"/>
  </sortState>
  <mergeCells count="11">
    <mergeCell ref="A87:E87"/>
    <mergeCell ref="A88:E88"/>
    <mergeCell ref="A76:H76"/>
    <mergeCell ref="A77:H77"/>
    <mergeCell ref="A86:E86"/>
    <mergeCell ref="L21:N21"/>
    <mergeCell ref="A1:N1"/>
    <mergeCell ref="A2:N2"/>
    <mergeCell ref="A3:N3"/>
    <mergeCell ref="A4:N8"/>
    <mergeCell ref="A21:H21"/>
  </mergeCells>
  <hyperlinks>
    <hyperlink ref="J98" location="Contents!A1" display="Back to Contents"/>
  </hyperlinks>
  <pageMargins left="0.25" right="0.25" top="0.75" bottom="0.75" header="0.3" footer="0.3"/>
  <pageSetup scale="47" orientation="portrait" r:id="rId1"/>
  <ignoredErrors>
    <ignoredError sqref="L43:N43 L54:N54 L60:N60 L68:N68"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89"/>
  <sheetViews>
    <sheetView zoomScaleNormal="100" zoomScaleSheetLayoutView="100" workbookViewId="0">
      <selection activeCell="A4" sqref="A4:K8"/>
    </sheetView>
  </sheetViews>
  <sheetFormatPr defaultColWidth="9.140625" defaultRowHeight="14.25" x14ac:dyDescent="0.2"/>
  <cols>
    <col min="1" max="1" width="37.7109375" style="9" customWidth="1"/>
    <col min="2" max="8" width="15.7109375" style="9" customWidth="1"/>
    <col min="9" max="9" width="5.7109375" style="9" customWidth="1"/>
    <col min="10" max="10" width="15.5703125" style="9" customWidth="1"/>
    <col min="11" max="11" width="37.140625" style="9" customWidth="1"/>
    <col min="12" max="12" width="14.7109375" style="9" customWidth="1"/>
    <col min="13" max="13" width="10.7109375" style="9" customWidth="1"/>
    <col min="14"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42" t="s">
        <v>24</v>
      </c>
      <c r="B1" s="543"/>
      <c r="C1" s="543"/>
      <c r="D1" s="543"/>
      <c r="E1" s="543"/>
      <c r="F1" s="543"/>
      <c r="G1" s="543"/>
      <c r="H1" s="543"/>
      <c r="I1" s="543"/>
      <c r="J1" s="543"/>
      <c r="K1" s="544"/>
      <c r="L1" s="361"/>
      <c r="M1" s="361"/>
      <c r="N1" s="75"/>
      <c r="O1" s="75"/>
      <c r="P1" s="75"/>
      <c r="Q1" s="75"/>
      <c r="R1" s="75"/>
      <c r="S1" s="75"/>
      <c r="T1" s="75"/>
      <c r="U1" s="75"/>
      <c r="V1" s="75"/>
      <c r="W1" s="75"/>
    </row>
    <row r="2" spans="1:23" x14ac:dyDescent="0.2">
      <c r="A2" s="656"/>
      <c r="B2" s="657"/>
      <c r="C2" s="657"/>
      <c r="D2" s="657"/>
      <c r="E2" s="657"/>
      <c r="F2" s="657"/>
      <c r="G2" s="657"/>
      <c r="H2" s="657"/>
      <c r="I2" s="657"/>
      <c r="J2" s="657"/>
      <c r="K2" s="658"/>
      <c r="L2" s="76"/>
      <c r="M2" s="76"/>
      <c r="N2" s="6"/>
      <c r="O2" s="6"/>
      <c r="P2" s="6"/>
      <c r="Q2" s="6"/>
      <c r="R2" s="6"/>
      <c r="S2" s="6"/>
      <c r="T2" s="6"/>
      <c r="U2" s="6"/>
      <c r="V2" s="6"/>
      <c r="W2" s="75"/>
    </row>
    <row r="3" spans="1:23" s="75" customFormat="1" ht="15" customHeight="1" x14ac:dyDescent="0.2">
      <c r="A3" s="542" t="s">
        <v>253</v>
      </c>
      <c r="B3" s="543"/>
      <c r="C3" s="543"/>
      <c r="D3" s="543"/>
      <c r="E3" s="543"/>
      <c r="F3" s="543"/>
      <c r="G3" s="543"/>
      <c r="H3" s="543"/>
      <c r="I3" s="543"/>
      <c r="J3" s="543"/>
      <c r="K3" s="544"/>
      <c r="L3" s="76"/>
      <c r="M3" s="76"/>
      <c r="N3" s="6"/>
      <c r="O3" s="6"/>
      <c r="P3" s="6"/>
      <c r="Q3" s="6"/>
      <c r="R3" s="6"/>
      <c r="S3" s="6"/>
      <c r="T3" s="6"/>
    </row>
    <row r="4" spans="1:23" s="75" customFormat="1" ht="15" customHeight="1" x14ac:dyDescent="0.2">
      <c r="A4" s="659" t="s">
        <v>426</v>
      </c>
      <c r="B4" s="660"/>
      <c r="C4" s="660"/>
      <c r="D4" s="660"/>
      <c r="E4" s="660"/>
      <c r="F4" s="660"/>
      <c r="G4" s="660"/>
      <c r="H4" s="660"/>
      <c r="I4" s="660"/>
      <c r="J4" s="660"/>
      <c r="K4" s="661"/>
      <c r="L4" s="76"/>
      <c r="M4" s="76"/>
      <c r="N4" s="6"/>
      <c r="O4" s="6"/>
      <c r="P4" s="6"/>
      <c r="Q4" s="6"/>
      <c r="R4" s="6"/>
      <c r="S4" s="6"/>
      <c r="T4" s="6"/>
    </row>
    <row r="5" spans="1:23" s="75" customFormat="1" x14ac:dyDescent="0.2">
      <c r="A5" s="662"/>
      <c r="B5" s="663"/>
      <c r="C5" s="663"/>
      <c r="D5" s="663"/>
      <c r="E5" s="663"/>
      <c r="F5" s="663"/>
      <c r="G5" s="663"/>
      <c r="H5" s="663"/>
      <c r="I5" s="663"/>
      <c r="J5" s="663"/>
      <c r="K5" s="664"/>
      <c r="L5" s="76"/>
      <c r="M5" s="76"/>
      <c r="N5" s="6"/>
      <c r="O5" s="6"/>
      <c r="P5" s="6"/>
      <c r="Q5" s="6"/>
      <c r="R5" s="6"/>
      <c r="S5" s="6"/>
      <c r="T5" s="6"/>
    </row>
    <row r="6" spans="1:23" s="75" customFormat="1" x14ac:dyDescent="0.2">
      <c r="A6" s="662"/>
      <c r="B6" s="663"/>
      <c r="C6" s="663"/>
      <c r="D6" s="663"/>
      <c r="E6" s="663"/>
      <c r="F6" s="663"/>
      <c r="G6" s="663"/>
      <c r="H6" s="663"/>
      <c r="I6" s="663"/>
      <c r="J6" s="663"/>
      <c r="K6" s="664"/>
      <c r="L6" s="76"/>
      <c r="M6" s="76"/>
      <c r="N6" s="6"/>
      <c r="O6" s="6"/>
      <c r="P6" s="6"/>
      <c r="Q6" s="6"/>
      <c r="R6" s="6"/>
      <c r="S6" s="6"/>
      <c r="T6" s="6"/>
    </row>
    <row r="7" spans="1:23" s="75" customFormat="1" x14ac:dyDescent="0.2">
      <c r="A7" s="662"/>
      <c r="B7" s="663"/>
      <c r="C7" s="663"/>
      <c r="D7" s="663"/>
      <c r="E7" s="663"/>
      <c r="F7" s="663"/>
      <c r="G7" s="663"/>
      <c r="H7" s="663"/>
      <c r="I7" s="663"/>
      <c r="J7" s="663"/>
      <c r="K7" s="664"/>
      <c r="L7" s="76"/>
      <c r="M7" s="76"/>
      <c r="N7" s="6"/>
      <c r="O7" s="6"/>
      <c r="P7" s="6"/>
      <c r="Q7" s="6"/>
      <c r="R7" s="6"/>
      <c r="S7" s="6"/>
      <c r="T7" s="6"/>
    </row>
    <row r="8" spans="1:23" s="75" customFormat="1" ht="31.15" customHeight="1" x14ac:dyDescent="0.2">
      <c r="A8" s="665"/>
      <c r="B8" s="666"/>
      <c r="C8" s="666"/>
      <c r="D8" s="666"/>
      <c r="E8" s="666"/>
      <c r="F8" s="666"/>
      <c r="G8" s="666"/>
      <c r="H8" s="666"/>
      <c r="I8" s="666"/>
      <c r="J8" s="666"/>
      <c r="K8" s="667"/>
      <c r="L8" s="76"/>
      <c r="M8" s="76"/>
      <c r="N8" s="6"/>
      <c r="O8" s="6"/>
      <c r="P8" s="6"/>
      <c r="Q8" s="6"/>
      <c r="R8" s="6"/>
    </row>
    <row r="9" spans="1:23" s="75" customFormat="1" x14ac:dyDescent="0.2">
      <c r="A9" s="474"/>
      <c r="B9" s="474"/>
      <c r="C9" s="474"/>
      <c r="D9" s="474"/>
      <c r="E9" s="474"/>
      <c r="F9" s="474"/>
      <c r="G9" s="474"/>
      <c r="H9" s="474"/>
      <c r="I9" s="474"/>
      <c r="J9" s="76"/>
      <c r="K9" s="113"/>
      <c r="L9" s="76"/>
      <c r="M9" s="76"/>
      <c r="N9" s="6"/>
      <c r="O9" s="6"/>
      <c r="P9" s="6"/>
      <c r="Q9" s="6"/>
      <c r="R9" s="6"/>
    </row>
    <row r="10" spans="1:23" s="75" customFormat="1" ht="14.25" customHeight="1" x14ac:dyDescent="0.2">
      <c r="A10" s="632" t="s">
        <v>402</v>
      </c>
      <c r="B10" s="633"/>
      <c r="C10" s="633"/>
      <c r="D10" s="633"/>
      <c r="E10" s="633"/>
      <c r="F10" s="633"/>
      <c r="G10" s="633"/>
      <c r="H10" s="634"/>
      <c r="I10" s="122"/>
      <c r="J10" s="122"/>
      <c r="K10" s="9"/>
      <c r="L10" s="76"/>
      <c r="M10" s="76"/>
      <c r="N10" s="6"/>
      <c r="O10" s="6"/>
      <c r="P10" s="6"/>
      <c r="Q10" s="6"/>
    </row>
    <row r="11" spans="1:23" s="75" customFormat="1" x14ac:dyDescent="0.2">
      <c r="A11" s="647"/>
      <c r="B11" s="648"/>
      <c r="C11" s="648"/>
      <c r="D11" s="648"/>
      <c r="E11" s="648"/>
      <c r="F11" s="648"/>
      <c r="G11" s="648"/>
      <c r="H11" s="649"/>
      <c r="I11" s="122"/>
      <c r="J11" s="122"/>
      <c r="K11" s="9"/>
      <c r="L11" s="76"/>
      <c r="M11" s="76"/>
      <c r="N11" s="6"/>
      <c r="O11" s="6"/>
      <c r="P11" s="6"/>
      <c r="Q11" s="6"/>
    </row>
    <row r="12" spans="1:23" s="75" customFormat="1" ht="25.5" x14ac:dyDescent="0.2">
      <c r="A12" s="351" t="s">
        <v>152</v>
      </c>
      <c r="B12" s="319" t="s">
        <v>15</v>
      </c>
      <c r="C12" s="319" t="s">
        <v>149</v>
      </c>
      <c r="D12" s="319" t="s">
        <v>5</v>
      </c>
      <c r="E12" s="320" t="s">
        <v>4</v>
      </c>
      <c r="F12" s="319" t="s">
        <v>16</v>
      </c>
      <c r="G12" s="319" t="s">
        <v>150</v>
      </c>
      <c r="H12" s="321" t="s">
        <v>2</v>
      </c>
      <c r="I12" s="222"/>
      <c r="J12" s="322" t="s">
        <v>195</v>
      </c>
      <c r="K12" s="76"/>
      <c r="L12" s="76"/>
      <c r="M12" s="76"/>
      <c r="N12" s="6"/>
      <c r="O12" s="6"/>
    </row>
    <row r="13" spans="1:23" s="75" customFormat="1" x14ac:dyDescent="0.2">
      <c r="A13" s="524" t="s">
        <v>279</v>
      </c>
      <c r="B13" s="153">
        <f>'Comp by Inst Reg-counts'!B24</f>
        <v>1232</v>
      </c>
      <c r="C13" s="154">
        <f>'Comp by Inst Reg-counts'!C24/'Comp by Inst Reg-counts'!$B24</f>
        <v>0.51055194805194803</v>
      </c>
      <c r="D13" s="154">
        <f>'Comp by Inst Reg-counts'!D24/'Comp by Inst Reg-counts'!$B24</f>
        <v>0.29707792207792205</v>
      </c>
      <c r="E13" s="154">
        <f>'Comp by Inst Reg-counts'!E24/'Comp by Inst Reg-counts'!$B24</f>
        <v>9.4155844155844159E-2</v>
      </c>
      <c r="F13" s="154">
        <f>'Comp by Inst Reg-counts'!F24/'Comp by Inst Reg-counts'!$B24</f>
        <v>9.8214285714285712E-2</v>
      </c>
      <c r="G13" s="154">
        <f>'Comp by Inst Reg-counts'!G24/'Comp by Inst Reg-counts'!$B24</f>
        <v>0.44967532467532467</v>
      </c>
      <c r="H13" s="525">
        <f>'Comp by Inst Reg-counts'!H24/'Comp by Inst Reg-counts'!$B24</f>
        <v>0.55032467532467533</v>
      </c>
      <c r="I13" s="124"/>
      <c r="J13" s="526">
        <f>'Comp by Inst Reg-counts'!J24/'Comp by Inst Reg-counts'!$B24</f>
        <v>0.31737012987012986</v>
      </c>
      <c r="K13" s="150"/>
      <c r="L13" s="116"/>
      <c r="M13" s="527"/>
      <c r="N13" s="6"/>
      <c r="O13" s="6"/>
    </row>
    <row r="14" spans="1:23" s="75" customFormat="1" x14ac:dyDescent="0.2">
      <c r="A14" s="528" t="s">
        <v>310</v>
      </c>
      <c r="B14" s="116">
        <f>'Comp by Inst Reg-counts'!B25</f>
        <v>1269</v>
      </c>
      <c r="C14" s="150">
        <f>'Comp by Inst Reg-counts'!C25/'Comp by Inst Reg-counts'!$B25</f>
        <v>0.49093774625689518</v>
      </c>
      <c r="D14" s="150">
        <f>'Comp by Inst Reg-counts'!D25/'Comp by Inst Reg-counts'!$B25</f>
        <v>0.35224586288416077</v>
      </c>
      <c r="E14" s="150">
        <f>'Comp by Inst Reg-counts'!E25/'Comp by Inst Reg-counts'!$B25</f>
        <v>9.7714736012608355E-2</v>
      </c>
      <c r="F14" s="150">
        <f>'Comp by Inst Reg-counts'!F25/'Comp by Inst Reg-counts'!$B25</f>
        <v>5.9101654846335699E-2</v>
      </c>
      <c r="G14" s="150">
        <f>'Comp by Inst Reg-counts'!G25/'Comp by Inst Reg-counts'!$B25</f>
        <v>0.61623325453112687</v>
      </c>
      <c r="H14" s="529">
        <f>'Comp by Inst Reg-counts'!H25/'Comp by Inst Reg-counts'!$B25</f>
        <v>0.38376674546887313</v>
      </c>
      <c r="I14" s="124"/>
      <c r="J14" s="530">
        <f>'Comp by Inst Reg-counts'!J25/'Comp by Inst Reg-counts'!$B25</f>
        <v>0.31520882584712373</v>
      </c>
      <c r="K14" s="150"/>
      <c r="L14" s="116"/>
      <c r="M14" s="527"/>
      <c r="N14" s="6"/>
      <c r="O14" s="6"/>
    </row>
    <row r="15" spans="1:23" s="75" customFormat="1" x14ac:dyDescent="0.2">
      <c r="A15" s="528" t="s">
        <v>308</v>
      </c>
      <c r="B15" s="116">
        <f>'Comp by Inst Reg-counts'!B26</f>
        <v>891</v>
      </c>
      <c r="C15" s="150">
        <f>'Comp by Inst Reg-counts'!C26/'Comp by Inst Reg-counts'!$B26</f>
        <v>0.45566778900112231</v>
      </c>
      <c r="D15" s="150">
        <f>'Comp by Inst Reg-counts'!D26/'Comp by Inst Reg-counts'!$B26</f>
        <v>0.31986531986531985</v>
      </c>
      <c r="E15" s="150">
        <f>'Comp by Inst Reg-counts'!E26/'Comp by Inst Reg-counts'!$B26</f>
        <v>0.18967452300785634</v>
      </c>
      <c r="F15" s="150">
        <f>'Comp by Inst Reg-counts'!F26/'Comp by Inst Reg-counts'!$B26</f>
        <v>3.479236812570146E-2</v>
      </c>
      <c r="G15" s="150">
        <f>'Comp by Inst Reg-counts'!G26/'Comp by Inst Reg-counts'!$B26</f>
        <v>0.41638608305274971</v>
      </c>
      <c r="H15" s="529">
        <f>'Comp by Inst Reg-counts'!H26/'Comp by Inst Reg-counts'!$B26</f>
        <v>0.58361391694725029</v>
      </c>
      <c r="I15" s="124"/>
      <c r="J15" s="530">
        <f>'Comp by Inst Reg-counts'!J26/'Comp by Inst Reg-counts'!$B26</f>
        <v>0.4781144781144781</v>
      </c>
      <c r="K15" s="150"/>
      <c r="L15" s="116"/>
      <c r="M15" s="527"/>
      <c r="N15" s="6"/>
      <c r="O15" s="6"/>
    </row>
    <row r="16" spans="1:23" s="75" customFormat="1" x14ac:dyDescent="0.2">
      <c r="A16" s="528" t="s">
        <v>301</v>
      </c>
      <c r="B16" s="116">
        <f>'Comp by Inst Reg-counts'!B27</f>
        <v>635</v>
      </c>
      <c r="C16" s="150">
        <f>'Comp by Inst Reg-counts'!C27/'Comp by Inst Reg-counts'!$B27</f>
        <v>0.35590551181102364</v>
      </c>
      <c r="D16" s="150">
        <f>'Comp by Inst Reg-counts'!D27/'Comp by Inst Reg-counts'!$B27</f>
        <v>0.41102362204724407</v>
      </c>
      <c r="E16" s="150">
        <f>'Comp by Inst Reg-counts'!E27/'Comp by Inst Reg-counts'!$B27</f>
        <v>0.15590551181102363</v>
      </c>
      <c r="F16" s="150">
        <f>'Comp by Inst Reg-counts'!F27/'Comp by Inst Reg-counts'!$B27</f>
        <v>7.716535433070866E-2</v>
      </c>
      <c r="G16" s="150">
        <f>'Comp by Inst Reg-counts'!G27/'Comp by Inst Reg-counts'!$B27</f>
        <v>0.42992125984251967</v>
      </c>
      <c r="H16" s="529">
        <f>'Comp by Inst Reg-counts'!H27/'Comp by Inst Reg-counts'!$B27</f>
        <v>0.57007874015748028</v>
      </c>
      <c r="I16" s="124"/>
      <c r="J16" s="530">
        <f>'Comp by Inst Reg-counts'!J27/'Comp by Inst Reg-counts'!$B27</f>
        <v>0.47559055118110238</v>
      </c>
      <c r="K16" s="150"/>
      <c r="L16" s="116"/>
      <c r="M16" s="527"/>
      <c r="N16" s="6"/>
      <c r="O16" s="6"/>
    </row>
    <row r="17" spans="1:15" s="75" customFormat="1" x14ac:dyDescent="0.2">
      <c r="A17" s="528" t="s">
        <v>124</v>
      </c>
      <c r="B17" s="116">
        <f>'Comp by Inst Reg-counts'!B28</f>
        <v>7186</v>
      </c>
      <c r="C17" s="150">
        <f>'Comp by Inst Reg-counts'!C28/'Comp by Inst Reg-counts'!$B28</f>
        <v>0.12148622321180072</v>
      </c>
      <c r="D17" s="150">
        <f>'Comp by Inst Reg-counts'!D28/'Comp by Inst Reg-counts'!$B28</f>
        <v>0.34942944614528249</v>
      </c>
      <c r="E17" s="150">
        <f>'Comp by Inst Reg-counts'!E28/'Comp by Inst Reg-counts'!$B28</f>
        <v>0.27748399666017254</v>
      </c>
      <c r="F17" s="150">
        <f>'Comp by Inst Reg-counts'!F28/'Comp by Inst Reg-counts'!$B28</f>
        <v>0.25160033398274423</v>
      </c>
      <c r="G17" s="150">
        <f>'Comp by Inst Reg-counts'!G28/'Comp by Inst Reg-counts'!$B28</f>
        <v>0.41177289173392706</v>
      </c>
      <c r="H17" s="529">
        <f>'Comp by Inst Reg-counts'!H28/'Comp by Inst Reg-counts'!$B28</f>
        <v>0.58822710826607294</v>
      </c>
      <c r="I17" s="124"/>
      <c r="J17" s="530">
        <f>'Comp by Inst Reg-counts'!J28/'Comp by Inst Reg-counts'!$B28</f>
        <v>0.52407458947954355</v>
      </c>
      <c r="K17" s="150"/>
      <c r="L17" s="116"/>
      <c r="M17" s="527"/>
      <c r="N17" s="6"/>
      <c r="O17" s="6"/>
    </row>
    <row r="18" spans="1:15" s="75" customFormat="1" x14ac:dyDescent="0.2">
      <c r="A18" s="528" t="s">
        <v>282</v>
      </c>
      <c r="B18" s="116">
        <f>'Comp by Inst Reg-counts'!B29</f>
        <v>3259</v>
      </c>
      <c r="C18" s="150">
        <f>'Comp by Inst Reg-counts'!C29/'Comp by Inst Reg-counts'!$B29</f>
        <v>0.44430806996011046</v>
      </c>
      <c r="D18" s="150">
        <f>'Comp by Inst Reg-counts'!D29/'Comp by Inst Reg-counts'!$B29</f>
        <v>0.31420681190549249</v>
      </c>
      <c r="E18" s="150">
        <f>'Comp by Inst Reg-counts'!E29/'Comp by Inst Reg-counts'!$B29</f>
        <v>0.20988033138999693</v>
      </c>
      <c r="F18" s="150">
        <f>'Comp by Inst Reg-counts'!F29/'Comp by Inst Reg-counts'!$B29</f>
        <v>3.1604786744400121E-2</v>
      </c>
      <c r="G18" s="150">
        <f>'Comp by Inst Reg-counts'!G29/'Comp by Inst Reg-counts'!$B29</f>
        <v>0.73488800245474073</v>
      </c>
      <c r="H18" s="529">
        <f>'Comp by Inst Reg-counts'!H29/'Comp by Inst Reg-counts'!$B29</f>
        <v>0.26511199754525927</v>
      </c>
      <c r="I18" s="124"/>
      <c r="J18" s="530">
        <f>'Comp by Inst Reg-counts'!J29/'Comp by Inst Reg-counts'!$B29</f>
        <v>0.30162626572568274</v>
      </c>
      <c r="K18" s="150"/>
      <c r="L18" s="116"/>
      <c r="M18" s="527"/>
      <c r="N18" s="6"/>
      <c r="O18" s="6"/>
    </row>
    <row r="19" spans="1:15" s="75" customFormat="1" x14ac:dyDescent="0.2">
      <c r="A19" s="528" t="s">
        <v>284</v>
      </c>
      <c r="B19" s="116">
        <f>'Comp by Inst Reg-counts'!B30</f>
        <v>2295</v>
      </c>
      <c r="C19" s="150">
        <f>'Comp by Inst Reg-counts'!C30/'Comp by Inst Reg-counts'!$B30</f>
        <v>0.28191721132897601</v>
      </c>
      <c r="D19" s="150">
        <f>'Comp by Inst Reg-counts'!D30/'Comp by Inst Reg-counts'!$B30</f>
        <v>0.40479302832244007</v>
      </c>
      <c r="E19" s="150">
        <f>'Comp by Inst Reg-counts'!E30/'Comp by Inst Reg-counts'!$B30</f>
        <v>0.10675381263616558</v>
      </c>
      <c r="F19" s="150">
        <f>'Comp by Inst Reg-counts'!F30/'Comp by Inst Reg-counts'!$B30</f>
        <v>0.20653594771241829</v>
      </c>
      <c r="G19" s="150">
        <f>'Comp by Inst Reg-counts'!G30/'Comp by Inst Reg-counts'!$B30</f>
        <v>0.4148148148148148</v>
      </c>
      <c r="H19" s="529">
        <f>'Comp by Inst Reg-counts'!H30/'Comp by Inst Reg-counts'!$B30</f>
        <v>0.58518518518518514</v>
      </c>
      <c r="I19" s="124"/>
      <c r="J19" s="530">
        <f>'Comp by Inst Reg-counts'!J30/'Comp by Inst Reg-counts'!$B30</f>
        <v>0.51808278867102397</v>
      </c>
      <c r="K19" s="150"/>
      <c r="L19" s="116"/>
      <c r="M19" s="527"/>
      <c r="N19" s="6"/>
      <c r="O19" s="6"/>
    </row>
    <row r="20" spans="1:15" s="75" customFormat="1" x14ac:dyDescent="0.2">
      <c r="A20" s="528" t="s">
        <v>285</v>
      </c>
      <c r="B20" s="116">
        <f>'Comp by Inst Reg-counts'!B31</f>
        <v>1271</v>
      </c>
      <c r="C20" s="150">
        <f>'Comp by Inst Reg-counts'!C31/'Comp by Inst Reg-counts'!$B31</f>
        <v>0.44374508261211643</v>
      </c>
      <c r="D20" s="150">
        <f>'Comp by Inst Reg-counts'!D31/'Comp by Inst Reg-counts'!$B31</f>
        <v>0.31943351691581434</v>
      </c>
      <c r="E20" s="150">
        <f>'Comp by Inst Reg-counts'!E31/'Comp by Inst Reg-counts'!$B31</f>
        <v>9.9921321793863094E-2</v>
      </c>
      <c r="F20" s="150">
        <f>'Comp by Inst Reg-counts'!F31/'Comp by Inst Reg-counts'!$B31</f>
        <v>0.13690007867820614</v>
      </c>
      <c r="G20" s="150">
        <f>'Comp by Inst Reg-counts'!G31/'Comp by Inst Reg-counts'!$B31</f>
        <v>0.3013375295043273</v>
      </c>
      <c r="H20" s="529">
        <f>'Comp by Inst Reg-counts'!H31/'Comp by Inst Reg-counts'!$B31</f>
        <v>0.69866247049567265</v>
      </c>
      <c r="I20" s="124"/>
      <c r="J20" s="530">
        <f>'Comp by Inst Reg-counts'!J31/'Comp by Inst Reg-counts'!$B31</f>
        <v>0.46970889063729349</v>
      </c>
      <c r="K20" s="150"/>
      <c r="L20" s="116"/>
      <c r="M20" s="527"/>
      <c r="N20" s="6"/>
      <c r="O20" s="6"/>
    </row>
    <row r="21" spans="1:15" s="75" customFormat="1" x14ac:dyDescent="0.2">
      <c r="A21" s="528" t="s">
        <v>302</v>
      </c>
      <c r="B21" s="116">
        <f>'Comp by Inst Reg-counts'!B32</f>
        <v>1568</v>
      </c>
      <c r="C21" s="150">
        <f>'Comp by Inst Reg-counts'!C32/'Comp by Inst Reg-counts'!$B32</f>
        <v>0.53826530612244894</v>
      </c>
      <c r="D21" s="150">
        <f>'Comp by Inst Reg-counts'!D32/'Comp by Inst Reg-counts'!$B32</f>
        <v>0.2264030612244898</v>
      </c>
      <c r="E21" s="150">
        <f>'Comp by Inst Reg-counts'!E32/'Comp by Inst Reg-counts'!$B32</f>
        <v>9.9489795918367346E-2</v>
      </c>
      <c r="F21" s="150">
        <f>'Comp by Inst Reg-counts'!F32/'Comp by Inst Reg-counts'!$B32</f>
        <v>0.13584183673469388</v>
      </c>
      <c r="G21" s="150">
        <f>'Comp by Inst Reg-counts'!G32/'Comp by Inst Reg-counts'!$B32</f>
        <v>0.36862244897959184</v>
      </c>
      <c r="H21" s="529">
        <f>'Comp by Inst Reg-counts'!H32/'Comp by Inst Reg-counts'!$B32</f>
        <v>0.63137755102040816</v>
      </c>
      <c r="I21" s="124"/>
      <c r="J21" s="530">
        <f>'Comp by Inst Reg-counts'!J32/'Comp by Inst Reg-counts'!$B32</f>
        <v>0.4419642857142857</v>
      </c>
      <c r="K21" s="150"/>
      <c r="L21" s="116"/>
      <c r="M21" s="527"/>
      <c r="N21" s="6"/>
      <c r="O21" s="6"/>
    </row>
    <row r="22" spans="1:15" s="75" customFormat="1" x14ac:dyDescent="0.2">
      <c r="A22" s="528" t="s">
        <v>286</v>
      </c>
      <c r="B22" s="116">
        <f>'Comp by Inst Reg-counts'!B33</f>
        <v>1991</v>
      </c>
      <c r="C22" s="150">
        <f>'Comp by Inst Reg-counts'!C33/'Comp by Inst Reg-counts'!$B33</f>
        <v>0.1833249623304872</v>
      </c>
      <c r="D22" s="150">
        <f>'Comp by Inst Reg-counts'!D33/'Comp by Inst Reg-counts'!$B33</f>
        <v>0.42240080361627325</v>
      </c>
      <c r="E22" s="150">
        <f>'Comp by Inst Reg-counts'!E33/'Comp by Inst Reg-counts'!$B33</f>
        <v>0.21798091411351081</v>
      </c>
      <c r="F22" s="150">
        <f>'Comp by Inst Reg-counts'!F33/'Comp by Inst Reg-counts'!$B33</f>
        <v>0.17629331993972877</v>
      </c>
      <c r="G22" s="150">
        <f>'Comp by Inst Reg-counts'!G33/'Comp by Inst Reg-counts'!$B33</f>
        <v>0.42240080361627325</v>
      </c>
      <c r="H22" s="529">
        <f>'Comp by Inst Reg-counts'!H33/'Comp by Inst Reg-counts'!$B33</f>
        <v>0.57759919638372681</v>
      </c>
      <c r="I22" s="124"/>
      <c r="J22" s="530">
        <f>'Comp by Inst Reg-counts'!J33/'Comp by Inst Reg-counts'!$B33</f>
        <v>0.54495228528377704</v>
      </c>
      <c r="K22" s="150"/>
      <c r="L22" s="116"/>
      <c r="M22" s="527"/>
      <c r="N22" s="6"/>
      <c r="O22" s="6"/>
    </row>
    <row r="23" spans="1:15" s="75" customFormat="1" x14ac:dyDescent="0.2">
      <c r="A23" s="528" t="s">
        <v>311</v>
      </c>
      <c r="B23" s="116">
        <f>'Comp by Inst Reg-counts'!B34</f>
        <v>664</v>
      </c>
      <c r="C23" s="150">
        <f>'Comp by Inst Reg-counts'!C34/'Comp by Inst Reg-counts'!$B34</f>
        <v>0.49096385542168675</v>
      </c>
      <c r="D23" s="150">
        <f>'Comp by Inst Reg-counts'!D34/'Comp by Inst Reg-counts'!$B34</f>
        <v>0.28313253012048195</v>
      </c>
      <c r="E23" s="150">
        <f>'Comp by Inst Reg-counts'!E34/'Comp by Inst Reg-counts'!$B34</f>
        <v>0.10240963855421686</v>
      </c>
      <c r="F23" s="150">
        <f>'Comp by Inst Reg-counts'!F34/'Comp by Inst Reg-counts'!$B34</f>
        <v>0.12349397590361445</v>
      </c>
      <c r="G23" s="150">
        <f>'Comp by Inst Reg-counts'!G34/'Comp by Inst Reg-counts'!$B34</f>
        <v>0.29668674698795183</v>
      </c>
      <c r="H23" s="529">
        <f>'Comp by Inst Reg-counts'!H34/'Comp by Inst Reg-counts'!$B34</f>
        <v>0.70331325301204817</v>
      </c>
      <c r="I23" s="124"/>
      <c r="J23" s="530">
        <f>'Comp by Inst Reg-counts'!J34/'Comp by Inst Reg-counts'!$B34</f>
        <v>0.50150602409638556</v>
      </c>
      <c r="K23" s="150"/>
      <c r="L23" s="116"/>
      <c r="M23" s="527"/>
      <c r="N23" s="6"/>
      <c r="O23" s="6"/>
    </row>
    <row r="24" spans="1:15" s="75" customFormat="1" x14ac:dyDescent="0.2">
      <c r="A24" s="528" t="s">
        <v>312</v>
      </c>
      <c r="B24" s="116">
        <f>'Comp by Inst Reg-counts'!B35</f>
        <v>819</v>
      </c>
      <c r="C24" s="150">
        <f>'Comp by Inst Reg-counts'!C35/'Comp by Inst Reg-counts'!$B35</f>
        <v>0.25274725274725274</v>
      </c>
      <c r="D24" s="150">
        <f>'Comp by Inst Reg-counts'!D35/'Comp by Inst Reg-counts'!$B35</f>
        <v>0.36263736263736263</v>
      </c>
      <c r="E24" s="150">
        <f>'Comp by Inst Reg-counts'!E35/'Comp by Inst Reg-counts'!$B35</f>
        <v>0.10500610500610501</v>
      </c>
      <c r="F24" s="150">
        <f>'Comp by Inst Reg-counts'!F35/'Comp by Inst Reg-counts'!$B35</f>
        <v>0.27960927960927962</v>
      </c>
      <c r="G24" s="150">
        <f>'Comp by Inst Reg-counts'!G35/'Comp by Inst Reg-counts'!$B35</f>
        <v>0.42857142857142855</v>
      </c>
      <c r="H24" s="529">
        <f>'Comp by Inst Reg-counts'!H35/'Comp by Inst Reg-counts'!$B35</f>
        <v>0.5714285714285714</v>
      </c>
      <c r="I24" s="124"/>
      <c r="J24" s="530">
        <f>'Comp by Inst Reg-counts'!J35/'Comp by Inst Reg-counts'!$B35</f>
        <v>0.48595848595848595</v>
      </c>
      <c r="K24" s="150"/>
      <c r="L24" s="116"/>
      <c r="M24" s="527"/>
      <c r="N24" s="6"/>
      <c r="O24" s="6"/>
    </row>
    <row r="25" spans="1:15" s="75" customFormat="1" x14ac:dyDescent="0.2">
      <c r="A25" s="528" t="s">
        <v>386</v>
      </c>
      <c r="B25" s="116"/>
      <c r="C25" s="150"/>
      <c r="D25" s="150"/>
      <c r="E25" s="150"/>
      <c r="F25" s="150"/>
      <c r="G25" s="150"/>
      <c r="H25" s="529"/>
      <c r="I25" s="124"/>
      <c r="J25" s="530"/>
      <c r="K25" s="150"/>
      <c r="L25" s="116"/>
      <c r="M25" s="527"/>
      <c r="N25" s="6"/>
      <c r="O25" s="6"/>
    </row>
    <row r="26" spans="1:15" s="75" customFormat="1" x14ac:dyDescent="0.2">
      <c r="A26" s="528" t="s">
        <v>387</v>
      </c>
      <c r="B26" s="116"/>
      <c r="C26" s="150"/>
      <c r="D26" s="150"/>
      <c r="E26" s="150"/>
      <c r="F26" s="150"/>
      <c r="G26" s="150"/>
      <c r="H26" s="529"/>
      <c r="I26" s="124"/>
      <c r="J26" s="530"/>
      <c r="K26" s="150"/>
      <c r="L26" s="116"/>
      <c r="M26" s="527"/>
      <c r="N26" s="6"/>
      <c r="O26" s="6"/>
    </row>
    <row r="27" spans="1:15" s="75" customFormat="1" x14ac:dyDescent="0.2">
      <c r="A27" s="528" t="s">
        <v>304</v>
      </c>
      <c r="B27" s="116">
        <f>'Comp by Inst Reg-counts'!B38</f>
        <v>3372</v>
      </c>
      <c r="C27" s="150">
        <f>'Comp by Inst Reg-counts'!C38/'Comp by Inst Reg-counts'!$B38</f>
        <v>0.33837485172004744</v>
      </c>
      <c r="D27" s="150">
        <f>'Comp by Inst Reg-counts'!D38/'Comp by Inst Reg-counts'!$B38</f>
        <v>0.52105575326215892</v>
      </c>
      <c r="E27" s="150">
        <f>'Comp by Inst Reg-counts'!E38/'Comp by Inst Reg-counts'!$B38</f>
        <v>7.0877817319098452E-2</v>
      </c>
      <c r="F27" s="150">
        <f>'Comp by Inst Reg-counts'!F38/'Comp by Inst Reg-counts'!$B38</f>
        <v>6.9691577698695134E-2</v>
      </c>
      <c r="G27" s="150">
        <f>'Comp by Inst Reg-counts'!G38/'Comp by Inst Reg-counts'!$B38</f>
        <v>0.49940688018979834</v>
      </c>
      <c r="H27" s="529">
        <f>'Comp by Inst Reg-counts'!H38/'Comp by Inst Reg-counts'!$B38</f>
        <v>0.50059311981020171</v>
      </c>
      <c r="I27" s="124"/>
      <c r="J27" s="530">
        <f>'Comp by Inst Reg-counts'!J38/'Comp by Inst Reg-counts'!$B38</f>
        <v>0.37188612099644131</v>
      </c>
      <c r="K27" s="150"/>
      <c r="L27" s="116"/>
      <c r="M27" s="527"/>
      <c r="N27" s="6"/>
      <c r="O27" s="6"/>
    </row>
    <row r="28" spans="1:15" s="75" customFormat="1" x14ac:dyDescent="0.2">
      <c r="A28" s="528" t="s">
        <v>305</v>
      </c>
      <c r="B28" s="116">
        <f>'Comp by Inst Reg-counts'!B39</f>
        <v>1927</v>
      </c>
      <c r="C28" s="150">
        <f>'Comp by Inst Reg-counts'!C39/'Comp by Inst Reg-counts'!$B39</f>
        <v>0.17851582771146859</v>
      </c>
      <c r="D28" s="150">
        <f>'Comp by Inst Reg-counts'!D39/'Comp by Inst Reg-counts'!$B39</f>
        <v>0.62791904514789831</v>
      </c>
      <c r="E28" s="150">
        <f>'Comp by Inst Reg-counts'!E39/'Comp by Inst Reg-counts'!$B39</f>
        <v>0.15049299429164503</v>
      </c>
      <c r="F28" s="150">
        <f>'Comp by Inst Reg-counts'!F39/'Comp by Inst Reg-counts'!$B39</f>
        <v>4.3072132848988066E-2</v>
      </c>
      <c r="G28" s="150">
        <f>'Comp by Inst Reg-counts'!G39/'Comp by Inst Reg-counts'!$B39</f>
        <v>0.42553191489361702</v>
      </c>
      <c r="H28" s="529">
        <f>'Comp by Inst Reg-counts'!H39/'Comp by Inst Reg-counts'!$B39</f>
        <v>0.57446808510638303</v>
      </c>
      <c r="I28" s="124"/>
      <c r="J28" s="530">
        <f>'Comp by Inst Reg-counts'!J39/'Comp by Inst Reg-counts'!$B39</f>
        <v>0.40944473274519977</v>
      </c>
      <c r="K28" s="150"/>
      <c r="L28" s="116"/>
      <c r="M28" s="527"/>
      <c r="N28" s="6"/>
      <c r="O28" s="6"/>
    </row>
    <row r="29" spans="1:15" s="75" customFormat="1" x14ac:dyDescent="0.2">
      <c r="A29" s="528" t="s">
        <v>289</v>
      </c>
      <c r="B29" s="116">
        <f>'Comp by Inst Reg-counts'!B40</f>
        <v>2193</v>
      </c>
      <c r="C29" s="150">
        <f>'Comp by Inst Reg-counts'!C40/'Comp by Inst Reg-counts'!$B40</f>
        <v>0.30688554491564068</v>
      </c>
      <c r="D29" s="150">
        <f>'Comp by Inst Reg-counts'!D40/'Comp by Inst Reg-counts'!$B40</f>
        <v>0.3844049247606019</v>
      </c>
      <c r="E29" s="150">
        <f>'Comp by Inst Reg-counts'!E40/'Comp by Inst Reg-counts'!$B40</f>
        <v>0.12129502963976288</v>
      </c>
      <c r="F29" s="150">
        <f>'Comp by Inst Reg-counts'!F40/'Comp by Inst Reg-counts'!$B40</f>
        <v>0.18741450068399454</v>
      </c>
      <c r="G29" s="150">
        <f>'Comp by Inst Reg-counts'!G40/'Comp by Inst Reg-counts'!$B40</f>
        <v>0.426812585499316</v>
      </c>
      <c r="H29" s="529">
        <f>'Comp by Inst Reg-counts'!H40/'Comp by Inst Reg-counts'!$B40</f>
        <v>0.573187414500684</v>
      </c>
      <c r="I29" s="124"/>
      <c r="J29" s="530">
        <f>'Comp by Inst Reg-counts'!J40/'Comp by Inst Reg-counts'!$B40</f>
        <v>0.3903328773369813</v>
      </c>
      <c r="K29" s="150"/>
      <c r="L29" s="116"/>
      <c r="M29" s="527"/>
      <c r="N29" s="6"/>
      <c r="O29" s="6"/>
    </row>
    <row r="30" spans="1:15" s="75" customFormat="1" x14ac:dyDescent="0.2">
      <c r="A30" s="528" t="s">
        <v>313</v>
      </c>
      <c r="B30" s="116">
        <f>'Comp by Inst Reg-counts'!B41</f>
        <v>132</v>
      </c>
      <c r="C30" s="150">
        <f>'Comp by Inst Reg-counts'!C41/'Comp by Inst Reg-counts'!$B41</f>
        <v>0.2878787878787879</v>
      </c>
      <c r="D30" s="150">
        <f>'Comp by Inst Reg-counts'!D41/'Comp by Inst Reg-counts'!$B41</f>
        <v>0.55303030303030298</v>
      </c>
      <c r="E30" s="150">
        <f>'Comp by Inst Reg-counts'!E41/'Comp by Inst Reg-counts'!$B41</f>
        <v>0.11363636363636363</v>
      </c>
      <c r="F30" s="150">
        <f>'Comp by Inst Reg-counts'!F41/'Comp by Inst Reg-counts'!$B41</f>
        <v>4.5454545454545456E-2</v>
      </c>
      <c r="G30" s="150">
        <f>'Comp by Inst Reg-counts'!G41/'Comp by Inst Reg-counts'!$B41</f>
        <v>1</v>
      </c>
      <c r="H30" s="529">
        <f>'Comp by Inst Reg-counts'!H41/'Comp by Inst Reg-counts'!$B41</f>
        <v>0</v>
      </c>
      <c r="I30" s="124"/>
      <c r="J30" s="530">
        <f>'Comp by Inst Reg-counts'!J41/'Comp by Inst Reg-counts'!$B41</f>
        <v>0.54545454545454541</v>
      </c>
      <c r="K30" s="150"/>
      <c r="L30" s="116"/>
      <c r="M30" s="527"/>
      <c r="N30" s="6"/>
      <c r="O30" s="6"/>
    </row>
    <row r="31" spans="1:15" s="75" customFormat="1" x14ac:dyDescent="0.2">
      <c r="A31" s="531" t="s">
        <v>309</v>
      </c>
      <c r="B31" s="521">
        <f>'Comp by Inst Reg-counts'!B42</f>
        <v>1086</v>
      </c>
      <c r="C31" s="532">
        <f>'Comp by Inst Reg-counts'!C42/'Comp by Inst Reg-counts'!$B42</f>
        <v>0.39963167587476978</v>
      </c>
      <c r="D31" s="532">
        <f>'Comp by Inst Reg-counts'!D42/'Comp by Inst Reg-counts'!$B42</f>
        <v>0.41712707182320441</v>
      </c>
      <c r="E31" s="532">
        <f>'Comp by Inst Reg-counts'!E42/'Comp by Inst Reg-counts'!$B42</f>
        <v>9.5764272559852676E-2</v>
      </c>
      <c r="F31" s="532">
        <f>'Comp by Inst Reg-counts'!F42/'Comp by Inst Reg-counts'!$B42</f>
        <v>8.7476979742173111E-2</v>
      </c>
      <c r="G31" s="532">
        <f>'Comp by Inst Reg-counts'!G42/'Comp by Inst Reg-counts'!$B42</f>
        <v>0.46408839779005523</v>
      </c>
      <c r="H31" s="533">
        <f>'Comp by Inst Reg-counts'!H42/'Comp by Inst Reg-counts'!$B42</f>
        <v>0.53591160220994472</v>
      </c>
      <c r="I31" s="124"/>
      <c r="J31" s="530">
        <f>'Comp by Inst Reg-counts'!J42/'Comp by Inst Reg-counts'!$B42</f>
        <v>0.42173112338858193</v>
      </c>
      <c r="K31" s="150"/>
      <c r="L31" s="116"/>
      <c r="M31" s="527"/>
      <c r="N31" s="6"/>
      <c r="O31" s="6"/>
    </row>
    <row r="32" spans="1:15" s="75" customFormat="1" x14ac:dyDescent="0.2">
      <c r="A32" s="156" t="s">
        <v>62</v>
      </c>
      <c r="B32" s="389">
        <f>SUM(B13:B29)</f>
        <v>30572</v>
      </c>
      <c r="C32" s="532">
        <f>'Comp by Inst Reg-counts'!C43/'Comp by Inst Reg-percent'!$B32</f>
        <v>0.32016223995813164</v>
      </c>
      <c r="D32" s="532">
        <f>'Comp by Inst Reg-counts'!D43/'Comp by Inst Reg-percent'!$B32</f>
        <v>0.40056260630642415</v>
      </c>
      <c r="E32" s="532">
        <f>'Comp by Inst Reg-counts'!E43/'Comp by Inst Reg-percent'!$B32</f>
        <v>0.17061363339003011</v>
      </c>
      <c r="F32" s="532">
        <f>'Comp by Inst Reg-counts'!F43/'Comp by Inst Reg-percent'!$B32</f>
        <v>0.14850189716080073</v>
      </c>
      <c r="G32" s="532">
        <f>'Comp by Inst Reg-counts'!G43/'Comp by Inst Reg-percent'!$B32</f>
        <v>0.48122465000654191</v>
      </c>
      <c r="H32" s="533">
        <f>'Comp by Inst Reg-counts'!H43/'Comp by Inst Reg-percent'!$B32</f>
        <v>0.55861572680884475</v>
      </c>
      <c r="I32" s="124"/>
      <c r="J32" s="148">
        <f>'Comp by Inst Reg-counts'!J43/'Comp by Inst Reg-counts'!$B43</f>
        <v>0.4401384083044983</v>
      </c>
      <c r="K32" s="150"/>
      <c r="L32" s="131"/>
      <c r="M32" s="527"/>
    </row>
    <row r="33" spans="1:21" s="75" customFormat="1" x14ac:dyDescent="0.2">
      <c r="A33" s="9"/>
      <c r="B33" s="129"/>
      <c r="C33" s="129"/>
      <c r="D33" s="129"/>
      <c r="E33" s="129"/>
      <c r="F33" s="129"/>
      <c r="G33" s="129"/>
      <c r="H33" s="130"/>
      <c r="I33" s="130"/>
      <c r="J33" s="130"/>
      <c r="K33" s="150"/>
      <c r="L33" s="527"/>
      <c r="M33" s="527"/>
    </row>
    <row r="34" spans="1:21" s="75" customFormat="1" x14ac:dyDescent="0.2">
      <c r="A34" s="131"/>
      <c r="B34" s="132"/>
      <c r="C34" s="132"/>
      <c r="D34" s="132"/>
      <c r="E34" s="132"/>
      <c r="F34" s="132"/>
      <c r="G34" s="132"/>
      <c r="H34" s="102"/>
      <c r="I34" s="130"/>
      <c r="J34" s="102"/>
      <c r="K34" s="150"/>
      <c r="L34" s="527"/>
      <c r="M34" s="527"/>
    </row>
    <row r="35" spans="1:21" s="75" customFormat="1" ht="25.5" x14ac:dyDescent="0.2">
      <c r="A35" s="351" t="s">
        <v>153</v>
      </c>
      <c r="B35" s="388" t="s">
        <v>15</v>
      </c>
      <c r="C35" s="319" t="s">
        <v>149</v>
      </c>
      <c r="D35" s="319" t="s">
        <v>5</v>
      </c>
      <c r="E35" s="320" t="s">
        <v>4</v>
      </c>
      <c r="F35" s="319" t="s">
        <v>16</v>
      </c>
      <c r="G35" s="319" t="s">
        <v>150</v>
      </c>
      <c r="H35" s="321" t="s">
        <v>2</v>
      </c>
      <c r="I35" s="222"/>
      <c r="J35" s="322" t="s">
        <v>195</v>
      </c>
      <c r="K35" s="150"/>
      <c r="L35" s="527"/>
      <c r="M35" s="527"/>
    </row>
    <row r="36" spans="1:21" ht="15" customHeight="1" x14ac:dyDescent="0.2">
      <c r="A36" s="517" t="s">
        <v>112</v>
      </c>
      <c r="B36" s="510">
        <f>'Comp by Inst Reg-counts'!B47</f>
        <v>9453</v>
      </c>
      <c r="C36" s="154">
        <f>'Comp by Inst Reg-counts'!C47/'Comp by Inst Reg-percent'!$B36</f>
        <v>0.27197715011107587</v>
      </c>
      <c r="D36" s="154">
        <f>'Comp by Inst Reg-counts'!D47/'Comp by Inst Reg-percent'!$B36</f>
        <v>0.28625833068867024</v>
      </c>
      <c r="E36" s="154">
        <f>'Comp by Inst Reg-counts'!E47/'Comp by Inst Reg-percent'!$B36</f>
        <v>9.8593039246799963E-2</v>
      </c>
      <c r="F36" s="154">
        <f>'Comp by Inst Reg-counts'!F47/'Comp by Inst Reg-percent'!$B36</f>
        <v>0.34317147995345393</v>
      </c>
      <c r="G36" s="154">
        <f>'Comp by Inst Reg-counts'!G47/'Comp by Inst Reg-percent'!$B36</f>
        <v>0.47159631862900664</v>
      </c>
      <c r="H36" s="525">
        <f>'Comp by Inst Reg-counts'!H47/'Comp by Inst Reg-percent'!$B36</f>
        <v>0.52840368137099336</v>
      </c>
      <c r="I36" s="124"/>
      <c r="J36" s="526">
        <f>'Comp by Inst Reg-counts'!J47/'Comp by Inst Reg-percent'!$B36</f>
        <v>0.42684861948587749</v>
      </c>
      <c r="K36" s="150"/>
      <c r="L36" s="527"/>
      <c r="M36" s="527"/>
    </row>
    <row r="37" spans="1:21" ht="15" customHeight="1" x14ac:dyDescent="0.2">
      <c r="A37" s="123" t="s">
        <v>87</v>
      </c>
      <c r="B37" s="261">
        <f>'Comp by Inst Reg-counts'!B48</f>
        <v>4741</v>
      </c>
      <c r="C37" s="150">
        <f>'Comp by Inst Reg-counts'!C48/'Comp by Inst Reg-percent'!$B37</f>
        <v>0.55515713984391479</v>
      </c>
      <c r="D37" s="150">
        <f>'Comp by Inst Reg-counts'!D48/'Comp by Inst Reg-percent'!$B37</f>
        <v>0.21240244674119385</v>
      </c>
      <c r="E37" s="150">
        <f>'Comp by Inst Reg-counts'!E48/'Comp by Inst Reg-percent'!$B37</f>
        <v>0.16030373338958026</v>
      </c>
      <c r="F37" s="150">
        <f>'Comp by Inst Reg-counts'!F48/'Comp by Inst Reg-percent'!$B37</f>
        <v>7.2136680025311109E-2</v>
      </c>
      <c r="G37" s="150">
        <f>'Comp by Inst Reg-counts'!G48/'Comp by Inst Reg-percent'!$B37</f>
        <v>0.36068340012655559</v>
      </c>
      <c r="H37" s="529">
        <f>'Comp by Inst Reg-counts'!H48/'Comp by Inst Reg-percent'!$B37</f>
        <v>0.63931659987344447</v>
      </c>
      <c r="I37" s="124"/>
      <c r="J37" s="530">
        <f>'Comp by Inst Reg-counts'!J48/'Comp by Inst Reg-percent'!$B37</f>
        <v>0.44674119384096184</v>
      </c>
      <c r="K37" s="150"/>
      <c r="L37" s="527"/>
      <c r="M37" s="527"/>
    </row>
    <row r="38" spans="1:21" ht="15" customHeight="1" x14ac:dyDescent="0.2">
      <c r="A38" s="123" t="s">
        <v>277</v>
      </c>
      <c r="B38" s="261">
        <f>'Comp by Inst Reg-counts'!B49</f>
        <v>3311</v>
      </c>
      <c r="C38" s="150">
        <f>'Comp by Inst Reg-counts'!C49/'Comp by Inst Reg-percent'!$B38</f>
        <v>0.20235578375113258</v>
      </c>
      <c r="D38" s="150">
        <f>'Comp by Inst Reg-counts'!D49/'Comp by Inst Reg-percent'!$B38</f>
        <v>0.40501359106010271</v>
      </c>
      <c r="E38" s="150">
        <f>'Comp by Inst Reg-counts'!E49/'Comp by Inst Reg-percent'!$B38</f>
        <v>0.24010872848082151</v>
      </c>
      <c r="F38" s="150">
        <f>'Comp by Inst Reg-counts'!F49/'Comp by Inst Reg-percent'!$B38</f>
        <v>0.15252189670794322</v>
      </c>
      <c r="G38" s="150">
        <f>'Comp by Inst Reg-counts'!G49/'Comp by Inst Reg-percent'!$B38</f>
        <v>0.36514648142555117</v>
      </c>
      <c r="H38" s="529">
        <f>'Comp by Inst Reg-counts'!H49/'Comp by Inst Reg-percent'!$B38</f>
        <v>0.63485351857444883</v>
      </c>
      <c r="I38" s="124"/>
      <c r="J38" s="530">
        <f>'Comp by Inst Reg-counts'!J49/'Comp by Inst Reg-percent'!$B38</f>
        <v>0.60102688009664751</v>
      </c>
      <c r="K38" s="150"/>
      <c r="L38" s="527"/>
      <c r="M38" s="527"/>
    </row>
    <row r="39" spans="1:21" ht="15" customHeight="1" x14ac:dyDescent="0.2">
      <c r="A39" s="123" t="s">
        <v>276</v>
      </c>
      <c r="B39" s="261">
        <f>'Comp by Inst Reg-counts'!B50</f>
        <v>2434</v>
      </c>
      <c r="C39" s="150">
        <f>'Comp by Inst Reg-counts'!C50/'Comp by Inst Reg-percent'!$B39</f>
        <v>0.35702547247329497</v>
      </c>
      <c r="D39" s="150">
        <f>'Comp by Inst Reg-counts'!D50/'Comp by Inst Reg-percent'!$B39</f>
        <v>0.2559572719802794</v>
      </c>
      <c r="E39" s="150">
        <f>'Comp by Inst Reg-counts'!E50/'Comp by Inst Reg-percent'!$B39</f>
        <v>8.6277732128184056E-2</v>
      </c>
      <c r="F39" s="150">
        <f>'Comp by Inst Reg-counts'!F50/'Comp by Inst Reg-percent'!$B39</f>
        <v>0.30073952341824156</v>
      </c>
      <c r="G39" s="150">
        <f>'Comp by Inst Reg-counts'!G50/'Comp by Inst Reg-percent'!$B39</f>
        <v>0.3635990139687757</v>
      </c>
      <c r="H39" s="529">
        <f>'Comp by Inst Reg-counts'!H50/'Comp by Inst Reg-percent'!$B39</f>
        <v>0.6364009860312243</v>
      </c>
      <c r="I39" s="124"/>
      <c r="J39" s="530">
        <f>'Comp by Inst Reg-counts'!J50/'Comp by Inst Reg-percent'!$B39</f>
        <v>0.34552177485620378</v>
      </c>
      <c r="K39" s="150"/>
      <c r="L39" s="527"/>
      <c r="M39" s="527"/>
    </row>
    <row r="40" spans="1:21" ht="15" customHeight="1" x14ac:dyDescent="0.2">
      <c r="A40" s="123" t="s">
        <v>85</v>
      </c>
      <c r="B40" s="261">
        <f>'Comp by Inst Reg-counts'!B51</f>
        <v>1479</v>
      </c>
      <c r="C40" s="150">
        <f>'Comp by Inst Reg-counts'!C51/'Comp by Inst Reg-percent'!$B40</f>
        <v>2.8397565922920892E-2</v>
      </c>
      <c r="D40" s="150">
        <f>'Comp by Inst Reg-counts'!D51/'Comp by Inst Reg-percent'!$B40</f>
        <v>7.5726842461122379E-2</v>
      </c>
      <c r="E40" s="150">
        <f>'Comp by Inst Reg-counts'!E51/'Comp by Inst Reg-percent'!$B40</f>
        <v>0.79377958079783639</v>
      </c>
      <c r="F40" s="150">
        <f>'Comp by Inst Reg-counts'!F51/'Comp by Inst Reg-percent'!$B40</f>
        <v>0.10209601081812035</v>
      </c>
      <c r="G40" s="150">
        <f>'Comp by Inst Reg-counts'!G51/'Comp by Inst Reg-percent'!$B40</f>
        <v>0.39148073022312374</v>
      </c>
      <c r="H40" s="529">
        <f>'Comp by Inst Reg-counts'!H51/'Comp by Inst Reg-percent'!$B40</f>
        <v>0.60851926977687631</v>
      </c>
      <c r="I40" s="124"/>
      <c r="J40" s="530">
        <f>'Comp by Inst Reg-counts'!J51/'Comp by Inst Reg-percent'!$B40</f>
        <v>0.58350236646382692</v>
      </c>
      <c r="K40" s="150"/>
      <c r="L40" s="527"/>
      <c r="M40" s="527"/>
    </row>
    <row r="41" spans="1:21" ht="15" customHeight="1" x14ac:dyDescent="0.2">
      <c r="A41" s="123" t="s">
        <v>275</v>
      </c>
      <c r="B41" s="261">
        <f>'Comp by Inst Reg-counts'!B52</f>
        <v>1345</v>
      </c>
      <c r="C41" s="150">
        <f>'Comp by Inst Reg-counts'!C52/'Comp by Inst Reg-percent'!$B41</f>
        <v>2.2304832713754646E-2</v>
      </c>
      <c r="D41" s="150">
        <f>'Comp by Inst Reg-counts'!D52/'Comp by Inst Reg-percent'!$B41</f>
        <v>5.5018587360594798E-2</v>
      </c>
      <c r="E41" s="150">
        <f>'Comp by Inst Reg-counts'!E52/'Comp by Inst Reg-percent'!$B41</f>
        <v>0.72118959107806691</v>
      </c>
      <c r="F41" s="150">
        <f>'Comp by Inst Reg-counts'!F52/'Comp by Inst Reg-percent'!$B41</f>
        <v>0.20148698884758365</v>
      </c>
      <c r="G41" s="150">
        <f>'Comp by Inst Reg-counts'!G52/'Comp by Inst Reg-percent'!$B41</f>
        <v>0.45353159851301117</v>
      </c>
      <c r="H41" s="529">
        <f>'Comp by Inst Reg-counts'!H52/'Comp by Inst Reg-percent'!$B41</f>
        <v>0.54646840148698883</v>
      </c>
      <c r="I41" s="124"/>
      <c r="J41" s="530">
        <f>'Comp by Inst Reg-counts'!J52/'Comp by Inst Reg-percent'!$B41</f>
        <v>0.48847583643122677</v>
      </c>
      <c r="K41" s="150"/>
      <c r="L41" s="527"/>
      <c r="M41" s="527"/>
    </row>
    <row r="42" spans="1:21" ht="15" customHeight="1" x14ac:dyDescent="0.2">
      <c r="A42" s="123" t="s">
        <v>96</v>
      </c>
      <c r="B42" s="520">
        <f>'Comp by Inst Reg-counts'!B53</f>
        <v>523</v>
      </c>
      <c r="C42" s="532">
        <f>'Comp by Inst Reg-counts'!C53/'Comp by Inst Reg-percent'!$B42</f>
        <v>0.75908221797323139</v>
      </c>
      <c r="D42" s="532">
        <f>'Comp by Inst Reg-counts'!D53/'Comp by Inst Reg-percent'!$B42</f>
        <v>0.16061185468451242</v>
      </c>
      <c r="E42" s="532">
        <f>'Comp by Inst Reg-counts'!E53/'Comp by Inst Reg-percent'!$B42</f>
        <v>1.338432122370937E-2</v>
      </c>
      <c r="F42" s="532">
        <f>'Comp by Inst Reg-counts'!F53/'Comp by Inst Reg-percent'!$B42</f>
        <v>6.6921606118546847E-2</v>
      </c>
      <c r="G42" s="532">
        <f>'Comp by Inst Reg-counts'!G53/'Comp by Inst Reg-percent'!$B42</f>
        <v>0.60038240917782026</v>
      </c>
      <c r="H42" s="533">
        <f>'Comp by Inst Reg-counts'!H53/'Comp by Inst Reg-percent'!$B42</f>
        <v>0.39961759082217974</v>
      </c>
      <c r="I42" s="124"/>
      <c r="J42" s="534">
        <f>'Comp by Inst Reg-counts'!J53/'Comp by Inst Reg-percent'!$B42</f>
        <v>0.34608030592734224</v>
      </c>
      <c r="K42" s="150"/>
      <c r="L42" s="527"/>
      <c r="M42" s="527"/>
    </row>
    <row r="43" spans="1:21" ht="14.25" customHeight="1" x14ac:dyDescent="0.2">
      <c r="A43" s="156" t="s">
        <v>15</v>
      </c>
      <c r="B43" s="389">
        <f>SUM(B36:B42)</f>
        <v>23286</v>
      </c>
      <c r="C43" s="532">
        <f>'Comp by Inst Reg-counts'!C54/'Comp by Inst Reg-percent'!$B43</f>
        <v>0.30967104698101866</v>
      </c>
      <c r="D43" s="532">
        <f>'Comp by Inst Reg-counts'!D54/'Comp by Inst Reg-percent'!$B43</f>
        <v>0.25538950442325858</v>
      </c>
      <c r="E43" s="532">
        <f>'Comp by Inst Reg-counts'!E54/'Comp by Inst Reg-percent'!$B43</f>
        <v>0.20819376449368721</v>
      </c>
      <c r="F43" s="532">
        <f>'Comp by Inst Reg-counts'!F54/'Comp by Inst Reg-percent'!$B43</f>
        <v>0.22674568410203555</v>
      </c>
      <c r="G43" s="532">
        <f>'Comp by Inst Reg-counts'!G54/'Comp by Inst Reg-percent'!$B43</f>
        <v>0.4193506828137078</v>
      </c>
      <c r="H43" s="533">
        <f>'Comp by Inst Reg-counts'!H54/'Comp by Inst Reg-percent'!$B43</f>
        <v>0.5806493171862922</v>
      </c>
      <c r="I43" s="124"/>
      <c r="J43" s="148">
        <f>'Comp by Inst Reg-counts'!J54/'Comp by Inst Reg-percent'!$B43</f>
        <v>0.45885940049815338</v>
      </c>
      <c r="K43" s="150"/>
      <c r="L43" s="527"/>
      <c r="M43" s="527"/>
    </row>
    <row r="44" spans="1:21" ht="15" customHeight="1" x14ac:dyDescent="0.2">
      <c r="F44" s="207"/>
      <c r="H44" s="207"/>
      <c r="I44" s="77"/>
      <c r="K44" s="150"/>
      <c r="L44" s="527"/>
      <c r="M44" s="527"/>
    </row>
    <row r="45" spans="1:21" ht="25.5" x14ac:dyDescent="0.2">
      <c r="A45" s="351" t="s">
        <v>151</v>
      </c>
      <c r="B45" s="387" t="s">
        <v>15</v>
      </c>
      <c r="C45" s="219" t="s">
        <v>149</v>
      </c>
      <c r="D45" s="219" t="s">
        <v>5</v>
      </c>
      <c r="E45" s="220" t="s">
        <v>4</v>
      </c>
      <c r="F45" s="219" t="s">
        <v>16</v>
      </c>
      <c r="G45" s="219" t="s">
        <v>150</v>
      </c>
      <c r="H45" s="221" t="s">
        <v>2</v>
      </c>
      <c r="I45" s="222"/>
      <c r="J45" s="322" t="s">
        <v>195</v>
      </c>
      <c r="K45" s="150"/>
      <c r="L45" s="527"/>
      <c r="M45" s="527"/>
    </row>
    <row r="46" spans="1:21" x14ac:dyDescent="0.2">
      <c r="A46" s="517" t="s">
        <v>299</v>
      </c>
      <c r="B46" s="510">
        <f>'Comp by Inst Reg-counts'!B57</f>
        <v>1206</v>
      </c>
      <c r="C46" s="154">
        <f>'Comp by Inst Reg-counts'!C57/'Comp by Inst Reg-percent'!$B46</f>
        <v>0.37147595356550578</v>
      </c>
      <c r="D46" s="154">
        <f>'Comp by Inst Reg-counts'!D57/'Comp by Inst Reg-percent'!$B46</f>
        <v>0.21393034825870647</v>
      </c>
      <c r="E46" s="154">
        <f>'Comp by Inst Reg-counts'!E57/'Comp by Inst Reg-percent'!$B46</f>
        <v>0.12935323383084577</v>
      </c>
      <c r="F46" s="154">
        <f>'Comp by Inst Reg-counts'!F57/'Comp by Inst Reg-percent'!$B46</f>
        <v>0.28524046434494194</v>
      </c>
      <c r="G46" s="154">
        <f>'Comp by Inst Reg-counts'!G57/'Comp by Inst Reg-percent'!$B46</f>
        <v>0.19320066334991709</v>
      </c>
      <c r="H46" s="525">
        <f>'Comp by Inst Reg-counts'!H57/'Comp by Inst Reg-percent'!$B46</f>
        <v>0.80679933665008297</v>
      </c>
      <c r="I46" s="133"/>
      <c r="J46" s="526">
        <f>'Comp by Inst Reg-counts'!J57/'Comp by Inst Reg-percent'!$B46</f>
        <v>0.18822553897180763</v>
      </c>
      <c r="K46" s="150"/>
      <c r="L46" s="527"/>
      <c r="M46" s="527"/>
      <c r="R46" s="144"/>
      <c r="U46" s="92"/>
    </row>
    <row r="47" spans="1:21" x14ac:dyDescent="0.2">
      <c r="A47" s="123" t="s">
        <v>268</v>
      </c>
      <c r="B47" s="261">
        <f>'Comp by Inst Reg-counts'!B58</f>
        <v>837</v>
      </c>
      <c r="C47" s="150">
        <f>'Comp by Inst Reg-counts'!C58/'Comp by Inst Reg-percent'!$B47</f>
        <v>0.5053763440860215</v>
      </c>
      <c r="D47" s="150">
        <f>'Comp by Inst Reg-counts'!D58/'Comp by Inst Reg-percent'!$B47</f>
        <v>0.17682198327359619</v>
      </c>
      <c r="E47" s="150">
        <f>'Comp by Inst Reg-counts'!E58/'Comp by Inst Reg-percent'!$B47</f>
        <v>7.765830346475508E-2</v>
      </c>
      <c r="F47" s="150">
        <f>'Comp by Inst Reg-counts'!F58/'Comp by Inst Reg-percent'!$B47</f>
        <v>0.24014336917562723</v>
      </c>
      <c r="G47" s="150">
        <f>'Comp by Inst Reg-counts'!G58/'Comp by Inst Reg-percent'!$B47</f>
        <v>0.14456391875746716</v>
      </c>
      <c r="H47" s="529">
        <f>'Comp by Inst Reg-counts'!H58/'Comp by Inst Reg-percent'!$B47</f>
        <v>0.8554360812425329</v>
      </c>
      <c r="I47" s="133"/>
      <c r="J47" s="530">
        <f>'Comp by Inst Reg-counts'!J58/'Comp by Inst Reg-percent'!$B47</f>
        <v>0.21027479091995221</v>
      </c>
      <c r="K47" s="150"/>
      <c r="L47" s="527"/>
      <c r="M47" s="527"/>
      <c r="R47" s="144"/>
      <c r="U47" s="92"/>
    </row>
    <row r="48" spans="1:21" x14ac:dyDescent="0.2">
      <c r="A48" s="123" t="s">
        <v>314</v>
      </c>
      <c r="B48" s="520">
        <f>'Comp by Inst Reg-counts'!B59</f>
        <v>169</v>
      </c>
      <c r="C48" s="532">
        <f>'Comp by Inst Reg-counts'!C59/'Comp by Inst Reg-percent'!$B48</f>
        <v>0.24852071005917159</v>
      </c>
      <c r="D48" s="532">
        <f>'Comp by Inst Reg-counts'!D59/'Comp by Inst Reg-percent'!$B48</f>
        <v>0.27218934911242604</v>
      </c>
      <c r="E48" s="532">
        <f>'Comp by Inst Reg-counts'!E59/'Comp by Inst Reg-percent'!$B48</f>
        <v>0.11834319526627218</v>
      </c>
      <c r="F48" s="532">
        <f>'Comp by Inst Reg-counts'!F59/'Comp by Inst Reg-percent'!$B48</f>
        <v>0.36094674556213019</v>
      </c>
      <c r="G48" s="532">
        <f>'Comp by Inst Reg-counts'!G59/'Comp by Inst Reg-percent'!$B48</f>
        <v>0.28402366863905326</v>
      </c>
      <c r="H48" s="533">
        <f>'Comp by Inst Reg-counts'!H59/'Comp by Inst Reg-percent'!$B48</f>
        <v>0.71597633136094674</v>
      </c>
      <c r="I48" s="134"/>
      <c r="J48" s="534">
        <f>'Comp by Inst Reg-counts'!J59/'Comp by Inst Reg-percent'!$B48</f>
        <v>0.43195266272189348</v>
      </c>
      <c r="K48" s="150"/>
      <c r="L48" s="527"/>
      <c r="M48" s="527"/>
      <c r="R48" s="144"/>
      <c r="U48" s="92"/>
    </row>
    <row r="49" spans="1:24" x14ac:dyDescent="0.2">
      <c r="A49" s="372" t="s">
        <v>15</v>
      </c>
      <c r="B49" s="366">
        <f>SUM(B46:B48)</f>
        <v>2212</v>
      </c>
      <c r="C49" s="535">
        <f>'Comp by Inst Reg-counts'!C60/'Comp by Inst Reg-percent'!$B49</f>
        <v>0.41274864376130199</v>
      </c>
      <c r="D49" s="535">
        <f>'Comp by Inst Reg-counts'!D60/'Comp by Inst Reg-percent'!$B49</f>
        <v>0.20433996383363473</v>
      </c>
      <c r="E49" s="535">
        <f>'Comp by Inst Reg-counts'!E60/'Comp by Inst Reg-percent'!$B49</f>
        <v>0.1089511754068716</v>
      </c>
      <c r="F49" s="535">
        <f>'Comp by Inst Reg-counts'!F60/'Comp by Inst Reg-percent'!$B49</f>
        <v>0.27396021699819167</v>
      </c>
      <c r="G49" s="535">
        <f>'Comp by Inst Reg-counts'!G60/'Comp by Inst Reg-percent'!$B49</f>
        <v>0.18173598553345388</v>
      </c>
      <c r="H49" s="536">
        <f>'Comp by Inst Reg-counts'!H60/'Comp by Inst Reg-percent'!$B49</f>
        <v>0.81826401446654606</v>
      </c>
      <c r="I49" s="133"/>
      <c r="J49" s="148">
        <f>'Comp by Inst Reg-counts'!J60/'Comp by Inst Reg-percent'!$B49</f>
        <v>0.21518987341772153</v>
      </c>
      <c r="K49" s="150"/>
      <c r="L49" s="527"/>
      <c r="M49" s="527"/>
      <c r="R49" s="94"/>
      <c r="T49" s="91"/>
      <c r="U49" s="92"/>
    </row>
    <row r="50" spans="1:24" x14ac:dyDescent="0.2">
      <c r="I50" s="77"/>
      <c r="K50" s="150"/>
      <c r="L50" s="527"/>
      <c r="M50" s="527"/>
      <c r="N50" s="95"/>
      <c r="O50" s="95"/>
      <c r="P50" s="95"/>
      <c r="Q50" s="95"/>
      <c r="R50" s="95"/>
      <c r="S50" s="93"/>
      <c r="T50" s="95"/>
      <c r="U50" s="95"/>
      <c r="V50" s="95"/>
    </row>
    <row r="51" spans="1:24" ht="25.5" x14ac:dyDescent="0.2">
      <c r="A51" s="351" t="s">
        <v>29</v>
      </c>
      <c r="B51" s="387" t="s">
        <v>15</v>
      </c>
      <c r="C51" s="319" t="s">
        <v>149</v>
      </c>
      <c r="D51" s="319" t="s">
        <v>5</v>
      </c>
      <c r="E51" s="320" t="s">
        <v>4</v>
      </c>
      <c r="F51" s="319" t="s">
        <v>16</v>
      </c>
      <c r="G51" s="319" t="s">
        <v>150</v>
      </c>
      <c r="H51" s="321" t="s">
        <v>2</v>
      </c>
      <c r="I51" s="222"/>
      <c r="J51" s="322" t="s">
        <v>195</v>
      </c>
      <c r="K51" s="150"/>
      <c r="L51" s="527"/>
      <c r="M51" s="527"/>
      <c r="N51" s="95"/>
      <c r="O51" s="95"/>
      <c r="P51" s="95"/>
      <c r="Q51" s="95"/>
      <c r="R51" s="95"/>
      <c r="S51" s="95"/>
      <c r="T51" s="95"/>
      <c r="U51" s="95"/>
      <c r="V51" s="95"/>
    </row>
    <row r="52" spans="1:24" x14ac:dyDescent="0.2">
      <c r="A52" s="517" t="s">
        <v>86</v>
      </c>
      <c r="B52" s="510">
        <f>'Comp by Inst Reg-counts'!B63</f>
        <v>2099</v>
      </c>
      <c r="C52" s="259"/>
      <c r="D52" s="259"/>
      <c r="E52" s="259"/>
      <c r="F52" s="259"/>
      <c r="G52" s="259"/>
      <c r="H52" s="260"/>
      <c r="I52" s="136"/>
      <c r="J52" s="526"/>
      <c r="K52" s="150"/>
      <c r="L52" s="527"/>
      <c r="M52" s="527"/>
      <c r="N52" s="6"/>
      <c r="O52" s="6"/>
      <c r="P52" s="6"/>
      <c r="Q52" s="6"/>
      <c r="R52" s="6"/>
      <c r="S52" s="95"/>
      <c r="T52" s="95"/>
      <c r="U52" s="95"/>
      <c r="V52" s="95"/>
    </row>
    <row r="53" spans="1:24" x14ac:dyDescent="0.2">
      <c r="A53" s="123" t="s">
        <v>267</v>
      </c>
      <c r="B53" s="261">
        <f>'Comp by Inst Reg-counts'!B64</f>
        <v>898</v>
      </c>
      <c r="C53" s="77"/>
      <c r="D53" s="77"/>
      <c r="E53" s="77"/>
      <c r="F53" s="77"/>
      <c r="G53" s="77"/>
      <c r="H53" s="147"/>
      <c r="I53" s="136"/>
      <c r="J53" s="530"/>
      <c r="K53" s="150"/>
      <c r="L53" s="527"/>
      <c r="M53" s="527"/>
      <c r="N53" s="6"/>
      <c r="O53" s="6"/>
      <c r="P53" s="6"/>
      <c r="Q53" s="6"/>
      <c r="R53" s="6"/>
      <c r="S53" s="95"/>
      <c r="T53" s="95"/>
      <c r="U53" s="95"/>
      <c r="V53" s="95"/>
    </row>
    <row r="54" spans="1:24" x14ac:dyDescent="0.2">
      <c r="A54" s="123" t="s">
        <v>271</v>
      </c>
      <c r="B54" s="261">
        <f>'Comp by Inst Reg-counts'!B65</f>
        <v>752</v>
      </c>
      <c r="C54" s="77"/>
      <c r="D54" s="77"/>
      <c r="E54" s="77"/>
      <c r="F54" s="77"/>
      <c r="G54" s="77"/>
      <c r="H54" s="147"/>
      <c r="I54" s="136"/>
      <c r="J54" s="530"/>
      <c r="K54" s="150"/>
      <c r="L54" s="527"/>
      <c r="M54" s="527"/>
      <c r="N54" s="6"/>
      <c r="O54" s="6"/>
      <c r="P54" s="6"/>
      <c r="Q54" s="6"/>
      <c r="R54" s="6"/>
      <c r="S54" s="95"/>
      <c r="T54" s="95"/>
      <c r="U54" s="95"/>
      <c r="V54" s="95"/>
    </row>
    <row r="55" spans="1:24" x14ac:dyDescent="0.2">
      <c r="A55" s="516" t="s">
        <v>315</v>
      </c>
      <c r="B55" s="261">
        <f>'Comp by Inst Reg-counts'!B67</f>
        <v>75</v>
      </c>
      <c r="C55" s="77"/>
      <c r="D55" s="77"/>
      <c r="E55" s="77"/>
      <c r="F55" s="77"/>
      <c r="G55" s="77"/>
      <c r="H55" s="147"/>
      <c r="I55" s="136"/>
      <c r="J55" s="534"/>
      <c r="K55" s="150"/>
      <c r="L55" s="527"/>
      <c r="M55" s="527"/>
      <c r="N55" s="6"/>
      <c r="O55" s="6"/>
      <c r="P55" s="6"/>
      <c r="Q55" s="6"/>
      <c r="R55" s="6"/>
      <c r="S55" s="95"/>
      <c r="T55" s="95"/>
      <c r="U55" s="95"/>
      <c r="V55" s="95"/>
    </row>
    <row r="56" spans="1:24" x14ac:dyDescent="0.2">
      <c r="A56" s="373" t="s">
        <v>15</v>
      </c>
      <c r="B56" s="366">
        <f>SUM(B52:B55)</f>
        <v>3824</v>
      </c>
      <c r="C56" s="535">
        <f>'Comp by Inst Reg-counts'!C68/'Comp by Inst Reg-percent'!$B56</f>
        <v>0.34806485355648537</v>
      </c>
      <c r="D56" s="535">
        <f>'Comp by Inst Reg-counts'!D68/'Comp by Inst Reg-percent'!$B56</f>
        <v>0.1846234309623431</v>
      </c>
      <c r="E56" s="535">
        <f>'Comp by Inst Reg-counts'!E68/'Comp by Inst Reg-percent'!$B56</f>
        <v>0.11061715481171548</v>
      </c>
      <c r="F56" s="535">
        <f>'Comp by Inst Reg-counts'!F68/'Comp by Inst Reg-percent'!$B56</f>
        <v>0.35669456066945604</v>
      </c>
      <c r="G56" s="535">
        <f>'Comp by Inst Reg-counts'!G68/'Comp by Inst Reg-percent'!$B56</f>
        <v>0.46129707112970714</v>
      </c>
      <c r="H56" s="536">
        <f>'Comp by Inst Reg-counts'!H68/'Comp by Inst Reg-percent'!$B56</f>
        <v>0.53870292887029292</v>
      </c>
      <c r="I56" s="133"/>
      <c r="J56" s="148">
        <f>'Comp by Inst Reg-counts'!J68/'Comp by Inst Reg-percent'!$B56</f>
        <v>0.15219665271966526</v>
      </c>
      <c r="K56" s="150"/>
      <c r="L56" s="527"/>
      <c r="M56" s="527"/>
      <c r="N56" s="124"/>
      <c r="O56" s="124"/>
      <c r="P56" s="124"/>
      <c r="Q56" s="124"/>
      <c r="R56" s="95"/>
      <c r="S56" s="145"/>
      <c r="T56" s="145"/>
      <c r="U56" s="95"/>
      <c r="V56" s="95"/>
      <c r="W56" s="95"/>
      <c r="X56" s="95"/>
    </row>
    <row r="57" spans="1:24" x14ac:dyDescent="0.2">
      <c r="A57" s="138"/>
      <c r="B57" s="137"/>
      <c r="C57" s="137"/>
      <c r="D57" s="137"/>
      <c r="E57" s="137"/>
      <c r="F57" s="137"/>
      <c r="G57" s="137"/>
      <c r="H57" s="137"/>
      <c r="I57" s="133"/>
      <c r="J57" s="125"/>
      <c r="K57" s="150"/>
      <c r="L57" s="527"/>
      <c r="M57" s="131"/>
    </row>
    <row r="58" spans="1:24" ht="25.5" x14ac:dyDescent="0.2">
      <c r="A58" s="32" t="s">
        <v>316</v>
      </c>
      <c r="B58" s="219" t="s">
        <v>15</v>
      </c>
      <c r="C58" s="219" t="s">
        <v>149</v>
      </c>
      <c r="D58" s="219" t="s">
        <v>5</v>
      </c>
      <c r="E58" s="220" t="s">
        <v>4</v>
      </c>
      <c r="F58" s="219" t="s">
        <v>16</v>
      </c>
      <c r="G58" s="219" t="s">
        <v>150</v>
      </c>
      <c r="H58" s="221" t="s">
        <v>2</v>
      </c>
      <c r="I58" s="222"/>
      <c r="J58" s="223" t="s">
        <v>195</v>
      </c>
      <c r="K58" s="150"/>
      <c r="L58" s="527"/>
      <c r="M58" s="131"/>
    </row>
    <row r="59" spans="1:24" x14ac:dyDescent="0.2">
      <c r="A59" s="139" t="s">
        <v>180</v>
      </c>
      <c r="B59" s="314">
        <f>B32+B43+B49</f>
        <v>56070</v>
      </c>
      <c r="C59" s="535">
        <f>'Comp by Inst Reg-counts'!C71/'Comp by Inst Reg-percent'!$B59</f>
        <v>0.31945782058141609</v>
      </c>
      <c r="D59" s="535">
        <f>'Comp by Inst Reg-counts'!D71/'Comp by Inst Reg-percent'!$B59</f>
        <v>0.33253076511503477</v>
      </c>
      <c r="E59" s="535">
        <f>'Comp by Inst Reg-counts'!E71/'Comp by Inst Reg-percent'!$B59</f>
        <v>0.18378812199036917</v>
      </c>
      <c r="F59" s="535">
        <f>'Comp by Inst Reg-counts'!F71/'Comp by Inst Reg-percent'!$B59</f>
        <v>0.18594613875512753</v>
      </c>
      <c r="G59" s="535">
        <f>'Comp by Inst Reg-counts'!G71/'Comp by Inst Reg-percent'!$B59</f>
        <v>0.44371321562332799</v>
      </c>
      <c r="H59" s="536">
        <f>'Comp by Inst Reg-counts'!H71/'Comp by Inst Reg-percent'!$B59</f>
        <v>0.57800963081861956</v>
      </c>
      <c r="I59" s="133"/>
      <c r="J59" s="148">
        <f>'Comp by Inst Reg-counts'!J71/'Comp by Inst Reg-percent'!$B59</f>
        <v>0.44859996433030142</v>
      </c>
      <c r="K59" s="150"/>
      <c r="L59" s="527"/>
      <c r="M59" s="131"/>
    </row>
    <row r="60" spans="1:24" x14ac:dyDescent="0.2">
      <c r="A60" s="139" t="s">
        <v>179</v>
      </c>
      <c r="B60" s="314">
        <f>B56+B59</f>
        <v>59894</v>
      </c>
      <c r="C60" s="535">
        <f>'Comp by Inst Reg-counts'!C72/'Comp by Inst Reg-percent'!$B60</f>
        <v>0.32128426887501255</v>
      </c>
      <c r="D60" s="535">
        <f>'Comp by Inst Reg-counts'!D72/'Comp by Inst Reg-percent'!$B60</f>
        <v>0.32308745450295523</v>
      </c>
      <c r="E60" s="535">
        <f>'Comp by Inst Reg-counts'!E72/'Comp by Inst Reg-percent'!$B60</f>
        <v>0.17911643904230809</v>
      </c>
      <c r="F60" s="535">
        <f>'Comp by Inst Reg-counts'!F72/'Comp by Inst Reg-percent'!$B60</f>
        <v>0.19684776438374463</v>
      </c>
      <c r="G60" s="535">
        <f>'Comp by Inst Reg-counts'!G72/'Comp by Inst Reg-percent'!$B60</f>
        <v>0.44483587671553076</v>
      </c>
      <c r="H60" s="536">
        <f>'Comp by Inst Reg-counts'!H72/'Comp by Inst Reg-percent'!$B60</f>
        <v>0.5755000500884897</v>
      </c>
      <c r="I60" s="133"/>
      <c r="J60" s="148">
        <f>'Comp by Inst Reg-counts'!J72/'Comp by Inst Reg-percent'!$B60</f>
        <v>0.42967576051023476</v>
      </c>
      <c r="K60" s="150"/>
      <c r="L60" s="527"/>
      <c r="M60" s="131"/>
    </row>
    <row r="61" spans="1:24" x14ac:dyDescent="0.2">
      <c r="A61" s="140"/>
      <c r="B61" s="133"/>
      <c r="C61" s="133"/>
      <c r="D61" s="133"/>
      <c r="E61" s="133"/>
      <c r="F61" s="374"/>
      <c r="G61" s="133"/>
      <c r="H61" s="374"/>
      <c r="I61" s="133"/>
      <c r="J61" s="133"/>
      <c r="K61" s="150"/>
      <c r="L61" s="131"/>
      <c r="M61" s="131"/>
      <c r="N61" s="95"/>
      <c r="O61" s="95"/>
      <c r="P61" s="95"/>
      <c r="Q61" s="95"/>
      <c r="R61" s="95"/>
      <c r="S61" s="95"/>
      <c r="T61" s="95"/>
      <c r="U61" s="95"/>
      <c r="V61" s="95"/>
      <c r="W61" s="95"/>
      <c r="X61" s="95"/>
    </row>
    <row r="63" spans="1:24" x14ac:dyDescent="0.2">
      <c r="A63" s="656"/>
      <c r="B63" s="657"/>
      <c r="C63" s="657"/>
      <c r="D63" s="657"/>
      <c r="E63" s="657"/>
      <c r="F63" s="657"/>
      <c r="G63" s="657"/>
      <c r="H63" s="657"/>
      <c r="I63" s="657"/>
      <c r="J63" s="657"/>
      <c r="K63" s="658"/>
    </row>
    <row r="64" spans="1:24" x14ac:dyDescent="0.2">
      <c r="A64" s="650" t="s">
        <v>403</v>
      </c>
      <c r="B64" s="651"/>
      <c r="C64" s="651"/>
      <c r="D64" s="651"/>
      <c r="E64" s="651"/>
      <c r="F64" s="651"/>
      <c r="G64" s="651"/>
      <c r="H64" s="652"/>
      <c r="I64" s="474"/>
      <c r="J64" s="76"/>
      <c r="K64" s="76"/>
    </row>
    <row r="65" spans="1:13" x14ac:dyDescent="0.2">
      <c r="A65" s="653" t="s">
        <v>160</v>
      </c>
      <c r="B65" s="654"/>
      <c r="C65" s="654"/>
      <c r="D65" s="654"/>
      <c r="E65" s="654"/>
      <c r="F65" s="654"/>
      <c r="G65" s="654"/>
      <c r="H65" s="655"/>
      <c r="I65" s="474"/>
      <c r="J65" s="113"/>
      <c r="K65" s="76"/>
    </row>
    <row r="66" spans="1:13" x14ac:dyDescent="0.2">
      <c r="A66" s="123"/>
      <c r="B66" s="130"/>
      <c r="C66" s="77"/>
      <c r="D66" s="77"/>
      <c r="E66" s="77"/>
      <c r="F66" s="146"/>
      <c r="G66" s="77"/>
      <c r="H66" s="147"/>
      <c r="I66" s="474"/>
      <c r="J66" s="113"/>
    </row>
    <row r="67" spans="1:13" ht="25.5" x14ac:dyDescent="0.2">
      <c r="A67" s="108"/>
      <c r="B67" s="66" t="s">
        <v>15</v>
      </c>
      <c r="C67" s="66" t="s">
        <v>3</v>
      </c>
      <c r="D67" s="66" t="s">
        <v>5</v>
      </c>
      <c r="E67" s="65" t="s">
        <v>4</v>
      </c>
      <c r="F67" s="66" t="s">
        <v>16</v>
      </c>
      <c r="G67" s="66" t="s">
        <v>1</v>
      </c>
      <c r="H67" s="67" t="s">
        <v>2</v>
      </c>
      <c r="I67" s="474"/>
      <c r="J67" s="223" t="s">
        <v>178</v>
      </c>
    </row>
    <row r="68" spans="1:13" x14ac:dyDescent="0.2">
      <c r="A68" s="230" t="s">
        <v>39</v>
      </c>
      <c r="B68" s="341">
        <f>'Comp by Inst Reg-counts'!B80</f>
        <v>9605</v>
      </c>
      <c r="C68" s="148">
        <f>'Comp by Inst Reg-counts'!C80/'Comp by Inst Reg-percent'!$B68</f>
        <v>0.3407600208224883</v>
      </c>
      <c r="D68" s="148">
        <f>'Comp by Inst Reg-counts'!D80/'Comp by Inst Reg-percent'!$B68</f>
        <v>0.39479437792816241</v>
      </c>
      <c r="E68" s="148">
        <f>'Comp by Inst Reg-counts'!E80/'Comp by Inst Reg-percent'!$B68</f>
        <v>0.18511192087454451</v>
      </c>
      <c r="F68" s="148">
        <f>'Comp by Inst Reg-counts'!F80/'Comp by Inst Reg-percent'!$B68</f>
        <v>7.9333680374804788E-2</v>
      </c>
      <c r="G68" s="148">
        <f>'Comp by Inst Reg-counts'!G80/'Comp by Inst Reg-percent'!$B68</f>
        <v>0.61644976574700672</v>
      </c>
      <c r="H68" s="148">
        <f>'Comp by Inst Reg-counts'!H80/'Comp by Inst Reg-percent'!$B68</f>
        <v>0.38355023425299323</v>
      </c>
      <c r="I68" s="390"/>
      <c r="J68" s="148">
        <f>'Comp by Inst Reg-counts'!J80/'Comp by Inst Reg-percent'!$B68</f>
        <v>0.30255075481520044</v>
      </c>
      <c r="K68" s="207"/>
      <c r="L68" s="207"/>
      <c r="M68" s="207"/>
    </row>
    <row r="69" spans="1:13" x14ac:dyDescent="0.2">
      <c r="A69" s="229" t="s">
        <v>161</v>
      </c>
      <c r="B69" s="341">
        <f>'Comp by Inst Reg-counts'!B81</f>
        <v>22127</v>
      </c>
      <c r="C69" s="148">
        <f>'Comp by Inst Reg-counts'!C81/'Comp by Inst Reg-percent'!$B69</f>
        <v>0.29303565779364577</v>
      </c>
      <c r="D69" s="148">
        <f>'Comp by Inst Reg-counts'!D81/'Comp by Inst Reg-percent'!$B69</f>
        <v>0.3812084783296425</v>
      </c>
      <c r="E69" s="148">
        <f>'Comp by Inst Reg-counts'!E81/'Comp by Inst Reg-percent'!$B69</f>
        <v>0.15505942965607628</v>
      </c>
      <c r="F69" s="148">
        <f>'Comp by Inst Reg-counts'!F81/'Comp by Inst Reg-percent'!$B69</f>
        <v>0.17069643422063543</v>
      </c>
      <c r="G69" s="148">
        <f>'Comp by Inst Reg-counts'!G81/'Comp by Inst Reg-percent'!$B69</f>
        <v>0.39625796538166042</v>
      </c>
      <c r="H69" s="148">
        <f>'Comp by Inst Reg-counts'!H81/'Comp by Inst Reg-percent'!$B69</f>
        <v>0.60374203461833964</v>
      </c>
      <c r="I69" s="477"/>
      <c r="J69" s="148">
        <f>'Comp by Inst Reg-counts'!J81/'Comp by Inst Reg-percent'!$B69</f>
        <v>0.49948027296967507</v>
      </c>
      <c r="K69" s="207"/>
      <c r="L69" s="207"/>
      <c r="M69" s="207"/>
    </row>
    <row r="70" spans="1:13" x14ac:dyDescent="0.2">
      <c r="A70" s="229" t="s">
        <v>40</v>
      </c>
      <c r="B70" s="341">
        <f>'Comp by Inst Reg-counts'!B82</f>
        <v>21242</v>
      </c>
      <c r="C70" s="148">
        <f>'Comp by Inst Reg-counts'!C82/'Comp by Inst Reg-percent'!$B70</f>
        <v>0.31903775539026458</v>
      </c>
      <c r="D70" s="148">
        <f>'Comp by Inst Reg-counts'!D82/'Comp by Inst Reg-percent'!$B70</f>
        <v>0.27808115996610488</v>
      </c>
      <c r="E70" s="148">
        <f>'Comp by Inst Reg-counts'!E82/'Comp by Inst Reg-percent'!$B70</f>
        <v>0.19315507014405423</v>
      </c>
      <c r="F70" s="148">
        <f>'Comp by Inst Reg-counts'!F82/'Comp by Inst Reg-percent'!$B70</f>
        <v>0.20972601449957631</v>
      </c>
      <c r="G70" s="148">
        <f>'Comp by Inst Reg-counts'!G82/'Comp by Inst Reg-percent'!$B70</f>
        <v>0.40758873929008566</v>
      </c>
      <c r="H70" s="148">
        <f>'Comp by Inst Reg-counts'!H82/'Comp by Inst Reg-percent'!$B70</f>
        <v>0.59241126070991434</v>
      </c>
      <c r="I70" s="477"/>
      <c r="J70" s="148">
        <f>'Comp by Inst Reg-counts'!J82/'Comp by Inst Reg-percent'!$B70</f>
        <v>0.55442048771302133</v>
      </c>
      <c r="K70" s="207"/>
      <c r="L70" s="207"/>
      <c r="M70" s="207"/>
    </row>
    <row r="71" spans="1:13" x14ac:dyDescent="0.2">
      <c r="A71" s="231" t="s">
        <v>155</v>
      </c>
      <c r="B71" s="341">
        <f>'Comp by Inst Reg-counts'!B83</f>
        <v>8138</v>
      </c>
      <c r="C71" s="148">
        <f>'Comp by Inst Reg-counts'!C83/'Comp by Inst Reg-percent'!$B71</f>
        <v>0.33288277217989676</v>
      </c>
      <c r="D71" s="148">
        <f>'Comp by Inst Reg-counts'!D83/'Comp by Inst Reg-percent'!$B71</f>
        <v>0.14954534283607765</v>
      </c>
      <c r="E71" s="148">
        <f>'Comp by Inst Reg-counts'!E83/'Comp by Inst Reg-percent'!$B71</f>
        <v>0.17399852543622513</v>
      </c>
      <c r="F71" s="148">
        <f>'Comp by Inst Reg-counts'!F83/'Comp by Inst Reg-percent'!$B71</f>
        <v>0.34357335954780044</v>
      </c>
      <c r="G71" s="148">
        <f>'Comp by Inst Reg-counts'!G83/'Comp by Inst Reg-percent'!$B71</f>
        <v>0.40501351683460307</v>
      </c>
      <c r="H71" s="148">
        <f>'Comp by Inst Reg-counts'!H83/'Comp by Inst Reg-percent'!$B71</f>
        <v>0.59498648316539693</v>
      </c>
      <c r="I71" s="477"/>
      <c r="J71" s="343" t="s">
        <v>159</v>
      </c>
      <c r="K71" s="207"/>
      <c r="L71" s="207"/>
      <c r="M71" s="207"/>
    </row>
    <row r="72" spans="1:13" x14ac:dyDescent="0.2">
      <c r="A72" s="149"/>
      <c r="B72" s="119"/>
      <c r="C72" s="149"/>
      <c r="D72" s="77"/>
      <c r="E72" s="77"/>
      <c r="H72" s="102"/>
      <c r="I72" s="474"/>
      <c r="J72" s="113"/>
      <c r="K72" s="76"/>
    </row>
    <row r="73" spans="1:13" x14ac:dyDescent="0.2">
      <c r="A73" s="474"/>
      <c r="B73" s="474"/>
      <c r="C73" s="474"/>
      <c r="D73" s="474"/>
      <c r="E73" s="474"/>
      <c r="F73" s="474"/>
      <c r="G73" s="474"/>
      <c r="H73" s="474"/>
      <c r="I73" s="474"/>
      <c r="J73" s="113"/>
      <c r="K73" s="76"/>
    </row>
    <row r="74" spans="1:13" x14ac:dyDescent="0.2">
      <c r="A74" s="474"/>
      <c r="B74" s="474"/>
      <c r="C74" s="474"/>
      <c r="D74" s="474"/>
      <c r="E74" s="474"/>
      <c r="F74" s="474"/>
      <c r="G74" s="474"/>
      <c r="H74" s="474"/>
      <c r="I74" s="76"/>
      <c r="J74" s="113"/>
      <c r="K74" s="76"/>
    </row>
    <row r="75" spans="1:13" x14ac:dyDescent="0.2">
      <c r="A75" s="474"/>
      <c r="B75" s="474"/>
      <c r="C75" s="474"/>
      <c r="D75" s="474"/>
      <c r="E75" s="474"/>
      <c r="F75" s="474"/>
      <c r="G75" s="474"/>
      <c r="H75" s="474"/>
      <c r="I75" s="122"/>
      <c r="J75" s="113"/>
      <c r="K75" s="76"/>
    </row>
    <row r="76" spans="1:13" x14ac:dyDescent="0.2">
      <c r="A76" s="474"/>
      <c r="B76" s="474"/>
      <c r="C76" s="474"/>
      <c r="D76" s="474"/>
      <c r="E76" s="474"/>
      <c r="F76" s="474"/>
      <c r="G76" s="474"/>
      <c r="H76" s="474"/>
      <c r="I76" s="122"/>
      <c r="J76" s="113"/>
      <c r="K76" s="113"/>
    </row>
    <row r="77" spans="1:13" x14ac:dyDescent="0.2">
      <c r="A77" s="474"/>
      <c r="B77" s="474"/>
      <c r="C77" s="474"/>
      <c r="D77" s="474"/>
      <c r="E77" s="474"/>
      <c r="F77" s="474"/>
      <c r="G77" s="474"/>
      <c r="H77" s="474"/>
      <c r="I77" s="64"/>
      <c r="J77" s="113"/>
    </row>
    <row r="78" spans="1:13" x14ac:dyDescent="0.2">
      <c r="A78" s="474"/>
      <c r="B78" s="474"/>
      <c r="C78" s="474"/>
      <c r="D78" s="474"/>
      <c r="E78" s="474"/>
      <c r="F78" s="474"/>
      <c r="G78" s="474"/>
      <c r="H78" s="474"/>
      <c r="I78" s="150"/>
    </row>
    <row r="79" spans="1:13" x14ac:dyDescent="0.2">
      <c r="A79" s="474"/>
      <c r="B79" s="474"/>
      <c r="C79" s="474"/>
      <c r="D79" s="474"/>
      <c r="E79" s="474"/>
      <c r="F79" s="474"/>
      <c r="G79" s="474"/>
      <c r="H79" s="474"/>
      <c r="I79" s="150"/>
    </row>
    <row r="80" spans="1:13" x14ac:dyDescent="0.2">
      <c r="A80" s="474"/>
      <c r="B80" s="474"/>
      <c r="C80" s="474"/>
      <c r="D80" s="474"/>
      <c r="E80" s="474"/>
      <c r="F80" s="474"/>
      <c r="G80" s="474"/>
      <c r="H80" s="474"/>
      <c r="I80" s="150"/>
    </row>
    <row r="81" spans="1:11" x14ac:dyDescent="0.2">
      <c r="A81" s="474"/>
      <c r="B81" s="474"/>
      <c r="C81" s="474"/>
      <c r="D81" s="474"/>
      <c r="E81" s="474"/>
      <c r="F81" s="474"/>
      <c r="G81" s="474"/>
      <c r="H81" s="474"/>
      <c r="I81" s="150"/>
    </row>
    <row r="82" spans="1:11" x14ac:dyDescent="0.2">
      <c r="A82" s="474"/>
      <c r="B82" s="474"/>
      <c r="C82" s="474"/>
      <c r="D82" s="474"/>
      <c r="E82" s="474"/>
      <c r="F82" s="474"/>
      <c r="G82" s="474"/>
      <c r="H82" s="474"/>
      <c r="I82" s="150"/>
    </row>
    <row r="83" spans="1:11" x14ac:dyDescent="0.2">
      <c r="A83" s="474"/>
      <c r="B83" s="474"/>
      <c r="C83" s="474"/>
      <c r="D83" s="474"/>
      <c r="E83" s="474"/>
      <c r="F83" s="474"/>
      <c r="G83" s="474"/>
      <c r="H83" s="474"/>
      <c r="I83" s="150"/>
    </row>
    <row r="84" spans="1:11" x14ac:dyDescent="0.2">
      <c r="A84" s="474"/>
      <c r="B84" s="474"/>
      <c r="C84" s="474"/>
      <c r="D84" s="474"/>
      <c r="E84" s="474"/>
      <c r="F84" s="474"/>
      <c r="G84" s="474"/>
      <c r="H84" s="474"/>
      <c r="I84" s="150"/>
    </row>
    <row r="85" spans="1:11" x14ac:dyDescent="0.2">
      <c r="A85" s="474"/>
      <c r="B85" s="474"/>
      <c r="C85" s="474"/>
      <c r="D85" s="474"/>
      <c r="E85" s="474"/>
      <c r="F85" s="474"/>
      <c r="G85" s="474"/>
      <c r="H85" s="474"/>
      <c r="I85" s="150"/>
      <c r="K85" s="151"/>
    </row>
    <row r="86" spans="1:11" x14ac:dyDescent="0.2">
      <c r="A86" s="474"/>
      <c r="B86" s="474"/>
      <c r="C86" s="474"/>
      <c r="D86" s="474"/>
      <c r="E86" s="474"/>
      <c r="F86" s="474"/>
      <c r="G86" s="474"/>
      <c r="H86" s="474"/>
      <c r="I86" s="150"/>
      <c r="J86" s="151"/>
    </row>
    <row r="87" spans="1:11" x14ac:dyDescent="0.2">
      <c r="A87" s="141" t="s">
        <v>229</v>
      </c>
    </row>
    <row r="88" spans="1:11" x14ac:dyDescent="0.2">
      <c r="A88" s="9" t="s">
        <v>191</v>
      </c>
    </row>
    <row r="89" spans="1:11" x14ac:dyDescent="0.2">
      <c r="A89" s="9" t="s">
        <v>236</v>
      </c>
      <c r="J89" s="11" t="s">
        <v>31</v>
      </c>
    </row>
  </sheetData>
  <sortState ref="A13:J29">
    <sortCondition ref="A13:A29"/>
  </sortState>
  <mergeCells count="8">
    <mergeCell ref="A10:H11"/>
    <mergeCell ref="A64:H64"/>
    <mergeCell ref="A65:H65"/>
    <mergeCell ref="A1:K1"/>
    <mergeCell ref="A2:K2"/>
    <mergeCell ref="A3:K3"/>
    <mergeCell ref="A4:K8"/>
    <mergeCell ref="A63:K63"/>
  </mergeCells>
  <hyperlinks>
    <hyperlink ref="J89" location="Contents!A1" display="Back to Contents"/>
  </hyperlinks>
  <pageMargins left="0.25" right="0.25" top="0.75" bottom="0.75" header="0.3" footer="0.3"/>
  <pageSetup scale="4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election activeCell="N19" sqref="N19"/>
    </sheetView>
  </sheetViews>
  <sheetFormatPr defaultRowHeight="15" x14ac:dyDescent="0.25"/>
  <cols>
    <col min="1" max="1" width="12.7109375" style="9" customWidth="1"/>
    <col min="2" max="3" width="9.140625" style="9"/>
    <col min="4" max="4" width="10" style="9" bestFit="1" customWidth="1"/>
    <col min="5" max="5" width="9.140625" style="9" customWidth="1"/>
    <col min="6" max="13" width="9.140625" style="9"/>
    <col min="14" max="14" width="2.28515625" style="9" customWidth="1"/>
    <col min="15" max="16" width="9.140625" style="9"/>
    <col min="17" max="16384" width="9.140625" style="469"/>
  </cols>
  <sheetData>
    <row r="1" spans="1:15" ht="15" customHeight="1" x14ac:dyDescent="0.25">
      <c r="A1" s="617" t="s">
        <v>24</v>
      </c>
      <c r="B1" s="617"/>
      <c r="C1" s="617"/>
      <c r="D1" s="617"/>
      <c r="E1" s="617"/>
      <c r="F1" s="617"/>
      <c r="G1" s="617"/>
      <c r="H1" s="617"/>
      <c r="I1" s="617"/>
      <c r="J1" s="617"/>
      <c r="K1" s="617"/>
      <c r="L1" s="617"/>
      <c r="M1" s="617"/>
    </row>
    <row r="2" spans="1:15" ht="15" customHeight="1" x14ac:dyDescent="0.25">
      <c r="A2" s="674"/>
      <c r="B2" s="674"/>
      <c r="C2" s="674"/>
      <c r="D2" s="674"/>
      <c r="E2" s="674"/>
      <c r="F2" s="674"/>
      <c r="G2" s="674"/>
      <c r="H2" s="674"/>
      <c r="I2" s="674"/>
      <c r="J2" s="674"/>
      <c r="K2" s="674"/>
      <c r="L2" s="674"/>
      <c r="M2" s="674"/>
      <c r="N2" s="76"/>
    </row>
    <row r="3" spans="1:15" ht="15" customHeight="1" x14ac:dyDescent="0.25">
      <c r="A3" s="542" t="s">
        <v>196</v>
      </c>
      <c r="B3" s="543"/>
      <c r="C3" s="543"/>
      <c r="D3" s="543"/>
      <c r="E3" s="543"/>
      <c r="F3" s="543"/>
      <c r="G3" s="543"/>
      <c r="H3" s="543"/>
      <c r="I3" s="543"/>
      <c r="J3" s="543"/>
      <c r="K3" s="543"/>
      <c r="L3" s="543"/>
      <c r="M3" s="544"/>
      <c r="N3" s="76"/>
      <c r="O3" s="113"/>
    </row>
    <row r="4" spans="1:15" ht="15" customHeight="1" x14ac:dyDescent="0.25">
      <c r="A4" s="675" t="s">
        <v>364</v>
      </c>
      <c r="B4" s="675"/>
      <c r="C4" s="675"/>
      <c r="D4" s="675"/>
      <c r="E4" s="675"/>
      <c r="F4" s="675"/>
      <c r="G4" s="675"/>
      <c r="H4" s="675"/>
      <c r="I4" s="675"/>
      <c r="J4" s="675"/>
      <c r="K4" s="675"/>
      <c r="L4" s="675"/>
      <c r="M4" s="675"/>
      <c r="N4" s="76"/>
      <c r="O4" s="113"/>
    </row>
    <row r="5" spans="1:15" ht="15" customHeight="1" x14ac:dyDescent="0.25">
      <c r="A5" s="675"/>
      <c r="B5" s="675"/>
      <c r="C5" s="675"/>
      <c r="D5" s="675"/>
      <c r="E5" s="675"/>
      <c r="F5" s="675"/>
      <c r="G5" s="675"/>
      <c r="H5" s="675"/>
      <c r="I5" s="675"/>
      <c r="J5" s="675"/>
      <c r="K5" s="675"/>
      <c r="L5" s="675"/>
      <c r="M5" s="675"/>
    </row>
    <row r="6" spans="1:15" ht="15" customHeight="1" x14ac:dyDescent="0.25">
      <c r="A6" s="675"/>
      <c r="B6" s="675"/>
      <c r="C6" s="675"/>
      <c r="D6" s="675"/>
      <c r="E6" s="675"/>
      <c r="F6" s="675"/>
      <c r="G6" s="675"/>
      <c r="H6" s="675"/>
      <c r="I6" s="675"/>
      <c r="J6" s="675"/>
      <c r="K6" s="675"/>
      <c r="L6" s="675"/>
      <c r="M6" s="675"/>
    </row>
    <row r="7" spans="1:15" ht="15" customHeight="1" x14ac:dyDescent="0.25">
      <c r="A7" s="675"/>
      <c r="B7" s="675"/>
      <c r="C7" s="675"/>
      <c r="D7" s="675"/>
      <c r="E7" s="675"/>
      <c r="F7" s="675"/>
      <c r="G7" s="675"/>
      <c r="H7" s="675"/>
      <c r="I7" s="675"/>
      <c r="J7" s="675"/>
      <c r="K7" s="675"/>
      <c r="L7" s="675"/>
      <c r="M7" s="675"/>
    </row>
    <row r="8" spans="1:15" ht="15" customHeight="1" x14ac:dyDescent="0.25">
      <c r="A8" s="675"/>
      <c r="B8" s="675"/>
      <c r="C8" s="675"/>
      <c r="D8" s="675"/>
      <c r="E8" s="675"/>
      <c r="F8" s="675"/>
      <c r="G8" s="675"/>
      <c r="H8" s="675"/>
      <c r="I8" s="675"/>
      <c r="J8" s="675"/>
      <c r="K8" s="675"/>
      <c r="L8" s="675"/>
      <c r="M8" s="675"/>
    </row>
    <row r="9" spans="1:15" ht="15" customHeight="1" x14ac:dyDescent="0.25">
      <c r="B9" s="113"/>
      <c r="C9" s="113"/>
      <c r="D9" s="113"/>
      <c r="E9" s="113"/>
      <c r="F9" s="113"/>
      <c r="G9" s="113"/>
    </row>
    <row r="10" spans="1:15" x14ac:dyDescent="0.25">
      <c r="A10" s="676" t="s">
        <v>413</v>
      </c>
      <c r="B10" s="676"/>
      <c r="C10" s="676"/>
      <c r="D10" s="676"/>
      <c r="E10" s="676"/>
      <c r="F10" s="676"/>
      <c r="G10" s="676"/>
      <c r="H10" s="676"/>
      <c r="I10" s="676"/>
      <c r="J10" s="676"/>
      <c r="K10" s="676"/>
      <c r="L10" s="676"/>
      <c r="M10" s="676"/>
    </row>
    <row r="11" spans="1:15" x14ac:dyDescent="0.25">
      <c r="F11" s="49"/>
    </row>
    <row r="12" spans="1:15" ht="26.25" x14ac:dyDescent="0.25">
      <c r="A12" s="51" t="s">
        <v>7</v>
      </c>
      <c r="B12" s="61" t="s">
        <v>237</v>
      </c>
      <c r="C12" s="52" t="s">
        <v>8</v>
      </c>
      <c r="D12" s="52" t="s">
        <v>10</v>
      </c>
      <c r="E12" s="52" t="s">
        <v>9</v>
      </c>
      <c r="F12" s="50"/>
    </row>
    <row r="13" spans="1:15" x14ac:dyDescent="0.25">
      <c r="A13" s="668" t="s">
        <v>11</v>
      </c>
      <c r="B13" s="671" t="s">
        <v>3</v>
      </c>
      <c r="C13" s="53" t="s">
        <v>12</v>
      </c>
      <c r="D13" s="158">
        <v>0.76154357950765139</v>
      </c>
      <c r="E13" s="332">
        <v>15030</v>
      </c>
      <c r="F13" s="47"/>
    </row>
    <row r="14" spans="1:15" x14ac:dyDescent="0.25">
      <c r="A14" s="669"/>
      <c r="B14" s="672"/>
      <c r="C14" s="53" t="s">
        <v>13</v>
      </c>
      <c r="D14" s="158">
        <v>0.64204985291840844</v>
      </c>
      <c r="E14" s="332">
        <v>12918</v>
      </c>
      <c r="F14" s="47"/>
    </row>
    <row r="15" spans="1:15" x14ac:dyDescent="0.25">
      <c r="A15" s="669"/>
      <c r="B15" s="673"/>
      <c r="C15" s="53"/>
      <c r="D15" s="158"/>
      <c r="E15" s="332"/>
      <c r="F15" s="47"/>
    </row>
    <row r="16" spans="1:15" ht="15" customHeight="1" x14ac:dyDescent="0.25">
      <c r="A16" s="669"/>
      <c r="B16" s="671" t="s">
        <v>5</v>
      </c>
      <c r="C16" s="53" t="s">
        <v>12</v>
      </c>
      <c r="D16" s="158">
        <v>0.60012294452128478</v>
      </c>
      <c r="E16" s="332">
        <v>13014</v>
      </c>
      <c r="F16" s="47"/>
    </row>
    <row r="17" spans="1:13" x14ac:dyDescent="0.25">
      <c r="A17" s="669"/>
      <c r="B17" s="672"/>
      <c r="C17" s="53" t="s">
        <v>13</v>
      </c>
      <c r="D17" s="158">
        <v>0.48619151561165419</v>
      </c>
      <c r="E17" s="332">
        <v>10537</v>
      </c>
      <c r="F17" s="47"/>
    </row>
    <row r="18" spans="1:13" x14ac:dyDescent="0.25">
      <c r="A18" s="669"/>
      <c r="B18" s="673"/>
      <c r="C18" s="53"/>
      <c r="D18" s="158"/>
      <c r="E18" s="332"/>
      <c r="F18" s="47"/>
    </row>
    <row r="19" spans="1:13" ht="15" customHeight="1" x14ac:dyDescent="0.25">
      <c r="A19" s="669"/>
      <c r="B19" s="671" t="s">
        <v>4</v>
      </c>
      <c r="C19" s="53" t="s">
        <v>12</v>
      </c>
      <c r="D19" s="158">
        <v>0.48243082668477338</v>
      </c>
      <c r="E19" s="332">
        <v>5891</v>
      </c>
      <c r="F19" s="47"/>
    </row>
    <row r="20" spans="1:13" x14ac:dyDescent="0.25">
      <c r="A20" s="669"/>
      <c r="B20" s="672"/>
      <c r="C20" s="53" t="s">
        <v>13</v>
      </c>
      <c r="D20" s="158">
        <v>0.37108869925006466</v>
      </c>
      <c r="E20" s="332">
        <v>3867</v>
      </c>
      <c r="F20" s="47"/>
    </row>
    <row r="21" spans="1:13" x14ac:dyDescent="0.25">
      <c r="A21" s="669"/>
      <c r="B21" s="673"/>
      <c r="C21" s="53"/>
      <c r="D21" s="158"/>
      <c r="E21" s="332"/>
      <c r="F21" s="47"/>
    </row>
    <row r="22" spans="1:13" x14ac:dyDescent="0.25">
      <c r="A22" s="669"/>
      <c r="B22" s="671" t="s">
        <v>16</v>
      </c>
      <c r="C22" s="53" t="s">
        <v>12</v>
      </c>
      <c r="D22" s="160">
        <v>0.767208413001912</v>
      </c>
      <c r="E22" s="118">
        <v>4184</v>
      </c>
      <c r="F22" s="47"/>
    </row>
    <row r="23" spans="1:13" x14ac:dyDescent="0.25">
      <c r="A23" s="670"/>
      <c r="B23" s="673"/>
      <c r="C23" s="53" t="s">
        <v>13</v>
      </c>
      <c r="D23" s="148">
        <v>0.65746606334841629</v>
      </c>
      <c r="E23" s="118">
        <v>4420</v>
      </c>
      <c r="F23" s="47"/>
    </row>
    <row r="24" spans="1:13" ht="15" customHeight="1" x14ac:dyDescent="0.25">
      <c r="A24" s="677" t="s">
        <v>24</v>
      </c>
      <c r="B24" s="671" t="s">
        <v>3</v>
      </c>
      <c r="C24" s="53" t="s">
        <v>12</v>
      </c>
      <c r="D24" s="331">
        <v>0.70015455950540961</v>
      </c>
      <c r="E24" s="332">
        <v>1294</v>
      </c>
      <c r="F24" s="47"/>
    </row>
    <row r="25" spans="1:13" ht="15" customHeight="1" x14ac:dyDescent="0.25">
      <c r="A25" s="678"/>
      <c r="B25" s="672"/>
      <c r="C25" s="53" t="s">
        <v>13</v>
      </c>
      <c r="D25" s="331">
        <v>0.57590361445783134</v>
      </c>
      <c r="E25" s="332">
        <v>1245</v>
      </c>
    </row>
    <row r="26" spans="1:13" x14ac:dyDescent="0.25">
      <c r="A26" s="678"/>
      <c r="B26" s="673"/>
      <c r="C26" s="53"/>
      <c r="D26" s="331"/>
      <c r="E26" s="332"/>
    </row>
    <row r="27" spans="1:13" x14ac:dyDescent="0.25">
      <c r="A27" s="678"/>
      <c r="B27" s="671" t="s">
        <v>5</v>
      </c>
      <c r="C27" s="53" t="s">
        <v>12</v>
      </c>
      <c r="D27" s="331">
        <v>0.56976744186046513</v>
      </c>
      <c r="E27" s="332">
        <v>1290</v>
      </c>
    </row>
    <row r="28" spans="1:13" x14ac:dyDescent="0.25">
      <c r="A28" s="678"/>
      <c r="B28" s="672"/>
      <c r="C28" s="53" t="s">
        <v>13</v>
      </c>
      <c r="D28" s="331">
        <v>0.44080604534005041</v>
      </c>
      <c r="E28" s="332">
        <v>1191</v>
      </c>
      <c r="F28" s="161"/>
      <c r="G28" s="161"/>
      <c r="H28" s="161"/>
      <c r="I28" s="161"/>
      <c r="J28" s="161"/>
      <c r="K28" s="161"/>
      <c r="L28" s="161"/>
      <c r="M28" s="161"/>
    </row>
    <row r="29" spans="1:13" x14ac:dyDescent="0.25">
      <c r="A29" s="678"/>
      <c r="B29" s="673"/>
      <c r="C29" s="53"/>
      <c r="D29" s="331"/>
      <c r="E29" s="332"/>
      <c r="F29" s="680"/>
    </row>
    <row r="30" spans="1:13" ht="15" customHeight="1" x14ac:dyDescent="0.25">
      <c r="A30" s="678"/>
      <c r="B30" s="671" t="s">
        <v>4</v>
      </c>
      <c r="C30" s="53" t="s">
        <v>12</v>
      </c>
      <c r="D30" s="331">
        <v>0.4095032397408207</v>
      </c>
      <c r="E30" s="332">
        <v>2315</v>
      </c>
      <c r="F30" s="680"/>
    </row>
    <row r="31" spans="1:13" x14ac:dyDescent="0.25">
      <c r="A31" s="678"/>
      <c r="B31" s="672"/>
      <c r="C31" s="53" t="s">
        <v>13</v>
      </c>
      <c r="D31" s="331">
        <v>0.31622746185852979</v>
      </c>
      <c r="E31" s="332">
        <v>1442</v>
      </c>
      <c r="F31" s="47"/>
    </row>
    <row r="32" spans="1:13" x14ac:dyDescent="0.25">
      <c r="A32" s="678"/>
      <c r="B32" s="673"/>
      <c r="C32" s="53"/>
      <c r="D32" s="331"/>
      <c r="E32" s="332"/>
      <c r="F32" s="47"/>
    </row>
    <row r="33" spans="1:14" ht="15" customHeight="1" x14ac:dyDescent="0.25">
      <c r="A33" s="678"/>
      <c r="B33" s="671" t="s">
        <v>16</v>
      </c>
      <c r="C33" s="53" t="s">
        <v>12</v>
      </c>
      <c r="D33" s="333">
        <v>0.71282798833819239</v>
      </c>
      <c r="E33" s="139">
        <v>686</v>
      </c>
      <c r="F33" s="47"/>
    </row>
    <row r="34" spans="1:14" x14ac:dyDescent="0.25">
      <c r="A34" s="679"/>
      <c r="B34" s="673"/>
      <c r="C34" s="53" t="s">
        <v>13</v>
      </c>
      <c r="D34" s="334">
        <v>0.63469119579500655</v>
      </c>
      <c r="E34" s="139">
        <v>761</v>
      </c>
      <c r="F34" s="47"/>
    </row>
    <row r="35" spans="1:14" x14ac:dyDescent="0.25">
      <c r="F35" s="47"/>
    </row>
    <row r="36" spans="1:14" x14ac:dyDescent="0.25">
      <c r="A36" s="9" t="s">
        <v>30</v>
      </c>
      <c r="F36" s="47"/>
    </row>
    <row r="37" spans="1:14" x14ac:dyDescent="0.25">
      <c r="F37" s="47"/>
    </row>
    <row r="38" spans="1:14" x14ac:dyDescent="0.25">
      <c r="F38" s="47"/>
    </row>
    <row r="39" spans="1:14" x14ac:dyDescent="0.25">
      <c r="F39" s="47"/>
    </row>
    <row r="40" spans="1:14" x14ac:dyDescent="0.25">
      <c r="F40" s="47"/>
    </row>
    <row r="41" spans="1:14" x14ac:dyDescent="0.25">
      <c r="A41" s="676" t="s">
        <v>414</v>
      </c>
      <c r="B41" s="676"/>
      <c r="C41" s="676"/>
      <c r="D41" s="676"/>
      <c r="E41" s="676"/>
      <c r="F41" s="676"/>
      <c r="G41" s="676"/>
      <c r="H41" s="676"/>
      <c r="I41" s="676"/>
      <c r="J41" s="676"/>
      <c r="K41" s="676"/>
      <c r="L41" s="676"/>
      <c r="M41" s="676"/>
      <c r="N41" s="10"/>
    </row>
    <row r="42" spans="1:14" x14ac:dyDescent="0.25">
      <c r="F42" s="47"/>
    </row>
    <row r="43" spans="1:14" ht="26.25" x14ac:dyDescent="0.25">
      <c r="A43" s="58" t="s">
        <v>7</v>
      </c>
      <c r="B43" s="61" t="s">
        <v>237</v>
      </c>
      <c r="C43" s="43" t="s">
        <v>8</v>
      </c>
      <c r="D43" s="48" t="s">
        <v>10</v>
      </c>
      <c r="E43" s="48" t="s">
        <v>9</v>
      </c>
      <c r="F43" s="47"/>
    </row>
    <row r="44" spans="1:14" x14ac:dyDescent="0.25">
      <c r="A44" s="677" t="s">
        <v>11</v>
      </c>
      <c r="B44" s="681" t="s">
        <v>3</v>
      </c>
      <c r="C44" s="162" t="s">
        <v>12</v>
      </c>
      <c r="D44" s="158">
        <v>0.4507182595698746</v>
      </c>
      <c r="E44" s="159">
        <v>12043</v>
      </c>
      <c r="F44" s="47"/>
    </row>
    <row r="45" spans="1:14" x14ac:dyDescent="0.25">
      <c r="A45" s="678"/>
      <c r="B45" s="682"/>
      <c r="C45" s="162" t="s">
        <v>13</v>
      </c>
      <c r="D45" s="158">
        <v>0.39887984597882209</v>
      </c>
      <c r="E45" s="159">
        <v>11427</v>
      </c>
      <c r="F45" s="47"/>
    </row>
    <row r="46" spans="1:14" x14ac:dyDescent="0.25">
      <c r="A46" s="678"/>
      <c r="B46" s="683"/>
      <c r="C46" s="162"/>
      <c r="D46" s="158"/>
      <c r="E46" s="159"/>
    </row>
    <row r="47" spans="1:14" x14ac:dyDescent="0.25">
      <c r="A47" s="678"/>
      <c r="B47" s="681" t="s">
        <v>5</v>
      </c>
      <c r="C47" s="162" t="s">
        <v>12</v>
      </c>
      <c r="D47" s="158">
        <v>0.38687182596831654</v>
      </c>
      <c r="E47" s="159">
        <v>13193</v>
      </c>
    </row>
    <row r="48" spans="1:14" x14ac:dyDescent="0.25">
      <c r="A48" s="678"/>
      <c r="B48" s="682"/>
      <c r="C48" s="162" t="s">
        <v>13</v>
      </c>
      <c r="D48" s="158">
        <v>0.32577777777777778</v>
      </c>
      <c r="E48" s="159">
        <v>11250</v>
      </c>
    </row>
    <row r="49" spans="1:5" x14ac:dyDescent="0.25">
      <c r="A49" s="678"/>
      <c r="B49" s="684"/>
      <c r="C49" s="162"/>
      <c r="D49" s="158"/>
      <c r="E49" s="159"/>
    </row>
    <row r="50" spans="1:5" ht="15" customHeight="1" x14ac:dyDescent="0.25">
      <c r="A50" s="678"/>
      <c r="B50" s="685" t="s">
        <v>4</v>
      </c>
      <c r="C50" s="163" t="s">
        <v>12</v>
      </c>
      <c r="D50" s="158">
        <v>0.24807430901676483</v>
      </c>
      <c r="E50" s="159">
        <v>4414</v>
      </c>
    </row>
    <row r="51" spans="1:5" ht="15" customHeight="1" x14ac:dyDescent="0.25">
      <c r="A51" s="678"/>
      <c r="B51" s="686"/>
      <c r="C51" s="164" t="s">
        <v>13</v>
      </c>
      <c r="D51" s="158">
        <v>0.19813302217036172</v>
      </c>
      <c r="E51" s="159">
        <v>4285</v>
      </c>
    </row>
    <row r="52" spans="1:5" x14ac:dyDescent="0.25">
      <c r="A52" s="678"/>
      <c r="B52" s="687"/>
      <c r="C52" s="53"/>
      <c r="D52" s="158"/>
      <c r="E52" s="159"/>
    </row>
    <row r="53" spans="1:5" x14ac:dyDescent="0.25">
      <c r="A53" s="678"/>
      <c r="B53" s="688" t="s">
        <v>16</v>
      </c>
      <c r="C53" s="53" t="s">
        <v>12</v>
      </c>
      <c r="D53" s="160">
        <v>0.44185126582278483</v>
      </c>
      <c r="E53" s="108">
        <v>2528</v>
      </c>
    </row>
    <row r="54" spans="1:5" x14ac:dyDescent="0.25">
      <c r="A54" s="679"/>
      <c r="B54" s="689"/>
      <c r="C54" s="53" t="s">
        <v>13</v>
      </c>
      <c r="D54" s="148">
        <v>0.37034383954154726</v>
      </c>
      <c r="E54" s="108">
        <v>2792</v>
      </c>
    </row>
    <row r="55" spans="1:5" x14ac:dyDescent="0.25">
      <c r="A55" s="677" t="s">
        <v>24</v>
      </c>
      <c r="B55" s="690" t="s">
        <v>3</v>
      </c>
      <c r="C55" s="165" t="s">
        <v>12</v>
      </c>
      <c r="D55" s="331">
        <v>0.4325631380977969</v>
      </c>
      <c r="E55" s="332">
        <v>1861</v>
      </c>
    </row>
    <row r="56" spans="1:5" x14ac:dyDescent="0.25">
      <c r="A56" s="678"/>
      <c r="B56" s="682"/>
      <c r="C56" s="162" t="s">
        <v>13</v>
      </c>
      <c r="D56" s="331">
        <v>0.40578918623702892</v>
      </c>
      <c r="E56" s="332">
        <v>1831</v>
      </c>
    </row>
    <row r="57" spans="1:5" x14ac:dyDescent="0.25">
      <c r="A57" s="678"/>
      <c r="B57" s="684"/>
      <c r="C57" s="162"/>
      <c r="D57" s="331"/>
      <c r="E57" s="332"/>
    </row>
    <row r="58" spans="1:5" x14ac:dyDescent="0.25">
      <c r="A58" s="678"/>
      <c r="B58" s="690" t="s">
        <v>5</v>
      </c>
      <c r="C58" s="162" t="s">
        <v>12</v>
      </c>
      <c r="D58" s="331">
        <v>0.42481511914543962</v>
      </c>
      <c r="E58" s="332">
        <v>2434</v>
      </c>
    </row>
    <row r="59" spans="1:5" x14ac:dyDescent="0.25">
      <c r="A59" s="678"/>
      <c r="B59" s="682"/>
      <c r="C59" s="162" t="s">
        <v>13</v>
      </c>
      <c r="D59" s="331">
        <v>0.38847385272145146</v>
      </c>
      <c r="E59" s="332">
        <v>1874</v>
      </c>
    </row>
    <row r="60" spans="1:5" x14ac:dyDescent="0.25">
      <c r="A60" s="678"/>
      <c r="B60" s="684"/>
      <c r="C60" s="162"/>
      <c r="D60" s="331"/>
      <c r="E60" s="332"/>
    </row>
    <row r="61" spans="1:5" ht="15" customHeight="1" x14ac:dyDescent="0.25">
      <c r="A61" s="678"/>
      <c r="B61" s="685" t="s">
        <v>4</v>
      </c>
      <c r="C61" s="164" t="s">
        <v>12</v>
      </c>
      <c r="D61" s="331">
        <v>0.26927138331573391</v>
      </c>
      <c r="E61" s="332">
        <v>947</v>
      </c>
    </row>
    <row r="62" spans="1:5" ht="15" customHeight="1" x14ac:dyDescent="0.25">
      <c r="A62" s="678"/>
      <c r="B62" s="686"/>
      <c r="C62" s="71" t="s">
        <v>13</v>
      </c>
      <c r="D62" s="331">
        <v>0.26631158455392812</v>
      </c>
      <c r="E62" s="332">
        <v>751</v>
      </c>
    </row>
    <row r="63" spans="1:5" x14ac:dyDescent="0.25">
      <c r="A63" s="678"/>
      <c r="B63" s="687"/>
      <c r="C63" s="96"/>
      <c r="D63" s="331"/>
      <c r="E63" s="332"/>
    </row>
    <row r="64" spans="1:5" x14ac:dyDescent="0.25">
      <c r="A64" s="678"/>
      <c r="B64" s="685" t="s">
        <v>16</v>
      </c>
      <c r="C64" s="53" t="s">
        <v>12</v>
      </c>
      <c r="D64" s="333">
        <v>0.48279952550415184</v>
      </c>
      <c r="E64" s="139">
        <v>843</v>
      </c>
    </row>
    <row r="65" spans="1:12" x14ac:dyDescent="0.25">
      <c r="A65" s="679"/>
      <c r="B65" s="691"/>
      <c r="C65" s="53" t="s">
        <v>13</v>
      </c>
      <c r="D65" s="334">
        <v>0.40514469453376206</v>
      </c>
      <c r="E65" s="139">
        <v>933</v>
      </c>
    </row>
    <row r="72" spans="1:12" x14ac:dyDescent="0.25">
      <c r="A72" s="9" t="s">
        <v>191</v>
      </c>
      <c r="L72" s="11" t="s">
        <v>31</v>
      </c>
    </row>
    <row r="73" spans="1:12" x14ac:dyDescent="0.25">
      <c r="A73" s="9" t="s">
        <v>226</v>
      </c>
    </row>
    <row r="74" spans="1:12" x14ac:dyDescent="0.25">
      <c r="A74" s="9" t="s">
        <v>225</v>
      </c>
    </row>
  </sheetData>
  <mergeCells count="27">
    <mergeCell ref="A55:A65"/>
    <mergeCell ref="B55:B57"/>
    <mergeCell ref="B58:B60"/>
    <mergeCell ref="B61:B63"/>
    <mergeCell ref="B64:B65"/>
    <mergeCell ref="A41:M41"/>
    <mergeCell ref="A44:A54"/>
    <mergeCell ref="B44:B46"/>
    <mergeCell ref="B47:B49"/>
    <mergeCell ref="B50:B52"/>
    <mergeCell ref="B53:B54"/>
    <mergeCell ref="A24:A34"/>
    <mergeCell ref="B24:B26"/>
    <mergeCell ref="B27:B29"/>
    <mergeCell ref="F29:F30"/>
    <mergeCell ref="B30:B32"/>
    <mergeCell ref="B33:B34"/>
    <mergeCell ref="A1:M1"/>
    <mergeCell ref="A2:M2"/>
    <mergeCell ref="A3:M3"/>
    <mergeCell ref="A4:M8"/>
    <mergeCell ref="A10:M10"/>
    <mergeCell ref="A13:A23"/>
    <mergeCell ref="B13:B15"/>
    <mergeCell ref="B16:B18"/>
    <mergeCell ref="B19:B21"/>
    <mergeCell ref="B22:B23"/>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39"/>
  <sheetViews>
    <sheetView zoomScaleNormal="100" zoomScaleSheetLayoutView="100" workbookViewId="0">
      <selection sqref="A1:K1"/>
    </sheetView>
  </sheetViews>
  <sheetFormatPr defaultColWidth="9.140625" defaultRowHeight="14.25" x14ac:dyDescent="0.2"/>
  <cols>
    <col min="1" max="1" width="14.42578125" style="9" customWidth="1"/>
    <col min="2" max="2" width="18.85546875" style="9" customWidth="1"/>
    <col min="3" max="3" width="16.42578125" style="9" customWidth="1"/>
    <col min="4" max="5" width="12.7109375" style="9" customWidth="1"/>
    <col min="6" max="6" width="13.28515625" style="9" customWidth="1"/>
    <col min="7" max="7" width="12.140625" style="9" customWidth="1"/>
    <col min="8" max="8" width="13.85546875" style="9" customWidth="1"/>
    <col min="9" max="9" width="12.7109375" style="9" customWidth="1"/>
    <col min="10" max="10" width="14" style="9" customWidth="1"/>
    <col min="11" max="13" width="12.7109375" style="9" customWidth="1"/>
    <col min="14" max="20" width="12.7109375" style="1" customWidth="1"/>
    <col min="21" max="25" width="9.140625" style="1"/>
    <col min="26" max="26" width="9.140625" style="1" customWidth="1"/>
    <col min="27" max="16384" width="9.140625" style="1"/>
  </cols>
  <sheetData>
    <row r="1" spans="1:15" ht="15" customHeight="1" x14ac:dyDescent="0.2">
      <c r="A1" s="542" t="s">
        <v>24</v>
      </c>
      <c r="B1" s="543"/>
      <c r="C1" s="543"/>
      <c r="D1" s="543"/>
      <c r="E1" s="543"/>
      <c r="F1" s="543"/>
      <c r="G1" s="543"/>
      <c r="H1" s="543"/>
      <c r="I1" s="543"/>
      <c r="J1" s="543"/>
      <c r="K1" s="544"/>
    </row>
    <row r="2" spans="1:15" ht="15" customHeight="1" x14ac:dyDescent="0.2">
      <c r="A2" s="723"/>
      <c r="B2" s="724"/>
      <c r="C2" s="724"/>
      <c r="D2" s="724"/>
      <c r="E2" s="724"/>
      <c r="F2" s="724"/>
      <c r="G2" s="724"/>
      <c r="H2" s="724"/>
      <c r="I2" s="724"/>
      <c r="J2" s="724"/>
      <c r="K2" s="725"/>
      <c r="L2" s="76"/>
      <c r="M2" s="76"/>
      <c r="N2" s="6"/>
      <c r="O2" s="6"/>
    </row>
    <row r="3" spans="1:15" s="75" customFormat="1" ht="15" customHeight="1" x14ac:dyDescent="0.2">
      <c r="A3" s="542" t="s">
        <v>213</v>
      </c>
      <c r="B3" s="543"/>
      <c r="C3" s="543"/>
      <c r="D3" s="543"/>
      <c r="E3" s="543"/>
      <c r="F3" s="543"/>
      <c r="G3" s="543"/>
      <c r="H3" s="543"/>
      <c r="I3" s="543"/>
      <c r="J3" s="543"/>
      <c r="K3" s="544"/>
      <c r="L3" s="113"/>
      <c r="M3" s="113"/>
    </row>
    <row r="4" spans="1:15" s="75" customFormat="1" ht="15" customHeight="1" x14ac:dyDescent="0.2">
      <c r="A4" s="576" t="s">
        <v>428</v>
      </c>
      <c r="B4" s="577"/>
      <c r="C4" s="577"/>
      <c r="D4" s="577"/>
      <c r="E4" s="577"/>
      <c r="F4" s="577"/>
      <c r="G4" s="577"/>
      <c r="H4" s="577"/>
      <c r="I4" s="577"/>
      <c r="J4" s="577"/>
      <c r="K4" s="578"/>
      <c r="L4" s="113"/>
      <c r="M4" s="113"/>
    </row>
    <row r="5" spans="1:15" s="75" customFormat="1" ht="15" customHeight="1" x14ac:dyDescent="0.2">
      <c r="A5" s="579"/>
      <c r="B5" s="580"/>
      <c r="C5" s="580"/>
      <c r="D5" s="580"/>
      <c r="E5" s="580"/>
      <c r="F5" s="580"/>
      <c r="G5" s="580"/>
      <c r="H5" s="580"/>
      <c r="I5" s="580"/>
      <c r="J5" s="580"/>
      <c r="K5" s="581"/>
      <c r="L5" s="113"/>
      <c r="M5" s="113"/>
    </row>
    <row r="6" spans="1:15" s="75" customFormat="1" ht="15" customHeight="1" x14ac:dyDescent="0.2">
      <c r="A6" s="579"/>
      <c r="B6" s="580"/>
      <c r="C6" s="580"/>
      <c r="D6" s="580"/>
      <c r="E6" s="580"/>
      <c r="F6" s="580"/>
      <c r="G6" s="580"/>
      <c r="H6" s="580"/>
      <c r="I6" s="580"/>
      <c r="J6" s="580"/>
      <c r="K6" s="581"/>
      <c r="L6" s="113"/>
      <c r="M6" s="113"/>
    </row>
    <row r="7" spans="1:15" s="75" customFormat="1" ht="15" customHeight="1" x14ac:dyDescent="0.2">
      <c r="A7" s="579"/>
      <c r="B7" s="580"/>
      <c r="C7" s="580"/>
      <c r="D7" s="580"/>
      <c r="E7" s="580"/>
      <c r="F7" s="580"/>
      <c r="G7" s="580"/>
      <c r="H7" s="580"/>
      <c r="I7" s="580"/>
      <c r="J7" s="580"/>
      <c r="K7" s="581"/>
      <c r="L7" s="113"/>
      <c r="M7" s="113"/>
    </row>
    <row r="8" spans="1:15" s="75" customFormat="1" ht="15" customHeight="1" x14ac:dyDescent="0.2">
      <c r="A8" s="582"/>
      <c r="B8" s="583"/>
      <c r="C8" s="583"/>
      <c r="D8" s="583"/>
      <c r="E8" s="583"/>
      <c r="F8" s="583"/>
      <c r="G8" s="583"/>
      <c r="H8" s="583"/>
      <c r="I8" s="583"/>
      <c r="J8" s="583"/>
      <c r="K8" s="584"/>
      <c r="L8" s="113"/>
      <c r="M8" s="113"/>
    </row>
    <row r="9" spans="1:15" s="75" customFormat="1" ht="15" customHeight="1" thickBot="1" x14ac:dyDescent="0.25">
      <c r="A9" s="76"/>
      <c r="B9" s="76"/>
      <c r="C9" s="76"/>
      <c r="D9" s="76"/>
      <c r="E9" s="76"/>
      <c r="F9" s="76"/>
      <c r="G9" s="76"/>
      <c r="H9" s="76"/>
      <c r="I9" s="113"/>
      <c r="J9" s="113"/>
      <c r="K9" s="113"/>
      <c r="L9" s="113"/>
      <c r="M9" s="113"/>
    </row>
    <row r="10" spans="1:15" s="75" customFormat="1" ht="26.25" customHeight="1" x14ac:dyDescent="0.2">
      <c r="A10" s="727" t="s">
        <v>424</v>
      </c>
      <c r="B10" s="728"/>
      <c r="C10" s="728"/>
      <c r="D10" s="728"/>
      <c r="E10" s="729"/>
      <c r="F10" s="116"/>
      <c r="G10" s="77"/>
      <c r="H10" s="76"/>
      <c r="I10" s="113"/>
      <c r="J10" s="113"/>
      <c r="K10" s="113"/>
      <c r="L10" s="113"/>
      <c r="M10" s="113"/>
    </row>
    <row r="11" spans="1:15" s="75" customFormat="1" ht="15" customHeight="1" x14ac:dyDescent="0.2">
      <c r="A11" s="730" t="s">
        <v>192</v>
      </c>
      <c r="B11" s="731"/>
      <c r="C11" s="731"/>
      <c r="D11" s="731"/>
      <c r="E11" s="732"/>
      <c r="F11" s="116"/>
      <c r="G11" s="77"/>
      <c r="H11" s="76"/>
      <c r="I11" s="113"/>
      <c r="J11" s="113"/>
      <c r="K11" s="113"/>
      <c r="L11" s="113"/>
      <c r="M11" s="113"/>
    </row>
    <row r="12" spans="1:15" s="75" customFormat="1" ht="15" customHeight="1" thickBot="1" x14ac:dyDescent="0.25">
      <c r="A12" s="445"/>
      <c r="B12" s="446"/>
      <c r="C12" s="323"/>
      <c r="D12" s="323"/>
      <c r="E12" s="324"/>
      <c r="F12" s="152"/>
      <c r="G12" s="131"/>
      <c r="H12" s="76"/>
      <c r="I12" s="113"/>
      <c r="J12" s="113"/>
      <c r="K12" s="113"/>
      <c r="L12" s="113"/>
      <c r="M12" s="113"/>
    </row>
    <row r="13" spans="1:15" s="75" customFormat="1" ht="15" customHeight="1" thickTop="1" x14ac:dyDescent="0.2">
      <c r="A13" s="447"/>
      <c r="B13" s="448">
        <v>2016</v>
      </c>
      <c r="C13" s="449">
        <v>2017</v>
      </c>
      <c r="D13" s="450">
        <v>2018</v>
      </c>
      <c r="E13" s="325">
        <v>2020</v>
      </c>
      <c r="F13" s="290">
        <v>2025</v>
      </c>
      <c r="G13" s="291">
        <v>2030</v>
      </c>
      <c r="H13" s="152"/>
      <c r="I13" s="131"/>
      <c r="J13" s="76"/>
      <c r="K13" s="113"/>
      <c r="L13" s="113"/>
      <c r="M13" s="113"/>
    </row>
    <row r="14" spans="1:15" s="75" customFormat="1" ht="15" customHeight="1" x14ac:dyDescent="0.2">
      <c r="A14" s="492" t="s">
        <v>24</v>
      </c>
      <c r="B14" s="326">
        <v>0.54041479592528785</v>
      </c>
      <c r="C14" s="326">
        <v>0.53431807505610951</v>
      </c>
      <c r="D14" s="451">
        <v>0.53120442732677708</v>
      </c>
      <c r="E14" s="352">
        <f>E15/E16</f>
        <v>0.60367502539276341</v>
      </c>
      <c r="F14" s="353">
        <f>F15/F16</f>
        <v>0.6349013540641103</v>
      </c>
      <c r="G14" s="354">
        <f>G15/G16</f>
        <v>0.67653618206237143</v>
      </c>
      <c r="H14" s="152"/>
      <c r="I14" s="131"/>
      <c r="J14" s="76"/>
      <c r="K14" s="113"/>
      <c r="L14" s="113"/>
      <c r="M14" s="113"/>
    </row>
    <row r="15" spans="1:15" s="75" customFormat="1" ht="15" customHeight="1" x14ac:dyDescent="0.2">
      <c r="A15" s="327" t="s">
        <v>264</v>
      </c>
      <c r="B15" s="392">
        <v>39841</v>
      </c>
      <c r="C15" s="392">
        <v>40948</v>
      </c>
      <c r="D15" s="452">
        <v>42618</v>
      </c>
      <c r="E15" s="285">
        <v>45764</v>
      </c>
      <c r="F15" s="111">
        <v>49655</v>
      </c>
      <c r="G15" s="286">
        <v>54907</v>
      </c>
      <c r="H15" s="152"/>
      <c r="I15" s="131"/>
      <c r="J15" s="76"/>
      <c r="K15" s="113"/>
      <c r="L15" s="113"/>
      <c r="M15" s="113"/>
    </row>
    <row r="16" spans="1:15" s="75" customFormat="1" x14ac:dyDescent="0.2">
      <c r="A16" s="327" t="s">
        <v>265</v>
      </c>
      <c r="B16" s="393">
        <v>73723</v>
      </c>
      <c r="C16" s="393">
        <v>76636</v>
      </c>
      <c r="D16" s="453">
        <v>80229</v>
      </c>
      <c r="E16" s="285">
        <v>75809</v>
      </c>
      <c r="F16" s="111">
        <v>78209</v>
      </c>
      <c r="G16" s="286">
        <v>81159</v>
      </c>
      <c r="H16" s="152"/>
      <c r="I16" s="131"/>
      <c r="J16" s="76"/>
      <c r="K16" s="113"/>
      <c r="L16" s="113"/>
      <c r="M16" s="113"/>
      <c r="N16" s="166"/>
      <c r="O16" s="166"/>
    </row>
    <row r="17" spans="1:13" s="75" customFormat="1" ht="15" thickBot="1" x14ac:dyDescent="0.25">
      <c r="A17" s="328" t="s">
        <v>259</v>
      </c>
      <c r="B17" s="329">
        <v>0.51921667974588326</v>
      </c>
      <c r="C17" s="329">
        <v>0.52342380749372364</v>
      </c>
      <c r="D17" s="454">
        <v>0.51595996503920949</v>
      </c>
      <c r="E17" s="330">
        <v>0.57999999999999996</v>
      </c>
      <c r="F17" s="292">
        <v>0.61</v>
      </c>
      <c r="G17" s="293">
        <v>0.65</v>
      </c>
      <c r="H17" s="152"/>
      <c r="I17" s="131"/>
      <c r="J17" s="76"/>
      <c r="K17" s="113"/>
      <c r="L17" s="113"/>
      <c r="M17" s="113"/>
    </row>
    <row r="18" spans="1:13" x14ac:dyDescent="0.2">
      <c r="A18" s="113"/>
      <c r="B18" s="113"/>
      <c r="C18" s="113"/>
      <c r="D18" s="167"/>
      <c r="E18" s="113"/>
      <c r="F18" s="113"/>
      <c r="G18" s="113"/>
      <c r="H18" s="113"/>
      <c r="I18" s="113"/>
      <c r="J18" s="113"/>
      <c r="K18" s="113"/>
    </row>
    <row r="19" spans="1:13" s="243" customFormat="1" x14ac:dyDescent="0.2">
      <c r="A19" s="476" t="s">
        <v>405</v>
      </c>
      <c r="B19" s="238"/>
      <c r="C19" s="238"/>
      <c r="D19" s="238"/>
      <c r="E19" s="241"/>
      <c r="F19" s="238"/>
      <c r="G19" s="238"/>
      <c r="H19" s="242"/>
      <c r="I19" s="242"/>
      <c r="J19" s="238"/>
      <c r="K19" s="239"/>
      <c r="L19" s="113"/>
      <c r="M19" s="168"/>
    </row>
    <row r="20" spans="1:13" ht="15" thickBot="1" x14ac:dyDescent="0.25">
      <c r="A20" s="108"/>
      <c r="B20" s="726" t="s">
        <v>206</v>
      </c>
      <c r="C20" s="726"/>
      <c r="D20" s="726"/>
      <c r="E20" s="726"/>
      <c r="F20" s="726"/>
      <c r="G20" s="726"/>
      <c r="H20" s="733" t="s">
        <v>254</v>
      </c>
      <c r="I20" s="733"/>
      <c r="J20" s="733"/>
      <c r="K20" s="733"/>
      <c r="L20" s="113"/>
      <c r="M20" s="113"/>
    </row>
    <row r="21" spans="1:13" ht="38.25" x14ac:dyDescent="0.2">
      <c r="A21" s="244"/>
      <c r="B21" s="245" t="s">
        <v>162</v>
      </c>
      <c r="C21" s="246" t="s">
        <v>205</v>
      </c>
      <c r="D21" s="251" t="s">
        <v>238</v>
      </c>
      <c r="E21" s="252" t="s">
        <v>239</v>
      </c>
      <c r="F21" s="253" t="s">
        <v>240</v>
      </c>
      <c r="G21" s="254" t="s">
        <v>208</v>
      </c>
      <c r="H21" s="255" t="s">
        <v>266</v>
      </c>
      <c r="I21" s="256" t="s">
        <v>204</v>
      </c>
      <c r="J21" s="257" t="s">
        <v>207</v>
      </c>
      <c r="K21" s="258" t="s">
        <v>241</v>
      </c>
      <c r="L21" s="168"/>
      <c r="M21" s="113"/>
    </row>
    <row r="22" spans="1:13" x14ac:dyDescent="0.2">
      <c r="A22" s="179" t="s">
        <v>24</v>
      </c>
      <c r="B22" s="247">
        <v>86555</v>
      </c>
      <c r="C22" s="248">
        <v>80229</v>
      </c>
      <c r="D22" s="262">
        <v>20433</v>
      </c>
      <c r="E22" s="182">
        <v>19714</v>
      </c>
      <c r="F22" s="263">
        <v>2471</v>
      </c>
      <c r="G22" s="273">
        <v>42618</v>
      </c>
      <c r="H22" s="267">
        <v>0.25468346857121488</v>
      </c>
      <c r="I22" s="268">
        <v>0.2457216218574331</v>
      </c>
      <c r="J22" s="269">
        <v>3.0799336898129106E-2</v>
      </c>
      <c r="K22" s="275">
        <v>0.53120442732677708</v>
      </c>
      <c r="L22" s="113"/>
    </row>
    <row r="23" spans="1:13" ht="15" thickBot="1" x14ac:dyDescent="0.25">
      <c r="A23" s="175" t="s">
        <v>11</v>
      </c>
      <c r="B23" s="249">
        <v>347893</v>
      </c>
      <c r="C23" s="250">
        <v>329512</v>
      </c>
      <c r="D23" s="264">
        <v>82531</v>
      </c>
      <c r="E23" s="265">
        <v>75813</v>
      </c>
      <c r="F23" s="266">
        <v>11671</v>
      </c>
      <c r="G23" s="274">
        <v>170015</v>
      </c>
      <c r="H23" s="270">
        <v>0.2504643229988589</v>
      </c>
      <c r="I23" s="271">
        <v>0.23007659812085751</v>
      </c>
      <c r="J23" s="272">
        <v>3.5419043919493069E-2</v>
      </c>
      <c r="K23" s="276">
        <v>0.51595996503920949</v>
      </c>
      <c r="L23" s="113"/>
    </row>
    <row r="24" spans="1:13" x14ac:dyDescent="0.2">
      <c r="A24" s="150"/>
      <c r="B24" s="150"/>
      <c r="C24" s="150"/>
      <c r="D24" s="150"/>
      <c r="F24" s="168"/>
      <c r="G24" s="168"/>
      <c r="I24" s="113"/>
      <c r="J24" s="113"/>
    </row>
    <row r="25" spans="1:13" x14ac:dyDescent="0.2">
      <c r="A25" s="150"/>
      <c r="B25" s="150"/>
      <c r="C25" s="150"/>
      <c r="D25" s="150"/>
      <c r="F25" s="168"/>
      <c r="G25" s="168"/>
      <c r="I25" s="113"/>
      <c r="J25" s="113"/>
    </row>
    <row r="26" spans="1:13" x14ac:dyDescent="0.2">
      <c r="A26" s="150"/>
      <c r="B26" s="150"/>
      <c r="C26" s="150"/>
      <c r="D26" s="150"/>
      <c r="F26" s="168"/>
      <c r="G26" s="168"/>
      <c r="I26" s="113"/>
      <c r="J26" s="113"/>
    </row>
    <row r="27" spans="1:13" x14ac:dyDescent="0.2">
      <c r="A27" s="150"/>
      <c r="B27" s="150"/>
      <c r="C27" s="150"/>
      <c r="D27" s="150"/>
      <c r="F27" s="168"/>
      <c r="G27" s="168"/>
      <c r="I27" s="113"/>
      <c r="J27" s="113"/>
    </row>
    <row r="28" spans="1:13" x14ac:dyDescent="0.2">
      <c r="A28" s="150"/>
      <c r="B28" s="150"/>
      <c r="C28" s="150"/>
      <c r="D28" s="150"/>
      <c r="F28" s="168"/>
      <c r="G28" s="168"/>
      <c r="I28" s="113"/>
      <c r="J28" s="113"/>
    </row>
    <row r="29" spans="1:13" x14ac:dyDescent="0.2">
      <c r="A29" s="150"/>
      <c r="B29" s="150"/>
      <c r="C29" s="150"/>
      <c r="D29" s="150"/>
      <c r="F29" s="168"/>
      <c r="G29" s="168"/>
      <c r="I29" s="113"/>
      <c r="J29" s="113"/>
    </row>
    <row r="30" spans="1:13" x14ac:dyDescent="0.2">
      <c r="A30" s="150"/>
      <c r="B30" s="150"/>
      <c r="C30" s="150"/>
      <c r="D30" s="150"/>
      <c r="F30" s="168"/>
      <c r="G30" s="168"/>
      <c r="I30" s="113"/>
      <c r="J30" s="113"/>
    </row>
    <row r="31" spans="1:13" x14ac:dyDescent="0.2">
      <c r="A31" s="150"/>
      <c r="B31" s="150"/>
      <c r="C31" s="150"/>
      <c r="D31" s="150"/>
      <c r="F31" s="168"/>
      <c r="G31" s="168"/>
      <c r="I31" s="113"/>
      <c r="J31" s="113"/>
    </row>
    <row r="32" spans="1:13" x14ac:dyDescent="0.2">
      <c r="A32" s="150"/>
      <c r="B32" s="150"/>
      <c r="C32" s="150"/>
      <c r="D32" s="150"/>
      <c r="F32" s="168"/>
      <c r="G32" s="168"/>
      <c r="I32" s="113"/>
      <c r="J32" s="113"/>
    </row>
    <row r="33" spans="1:19" x14ac:dyDescent="0.2">
      <c r="A33" s="150"/>
      <c r="B33" s="150"/>
      <c r="C33" s="150"/>
      <c r="D33" s="150"/>
      <c r="F33" s="168"/>
      <c r="G33" s="168"/>
      <c r="I33" s="113"/>
      <c r="J33" s="113"/>
    </row>
    <row r="34" spans="1:19" x14ac:dyDescent="0.2">
      <c r="A34" s="150"/>
      <c r="B34" s="150"/>
      <c r="C34" s="150"/>
      <c r="D34" s="150"/>
      <c r="F34" s="168"/>
      <c r="G34" s="168"/>
      <c r="I34" s="113"/>
      <c r="J34" s="113"/>
    </row>
    <row r="35" spans="1:19" x14ac:dyDescent="0.2">
      <c r="A35" s="150"/>
      <c r="B35" s="150"/>
      <c r="C35" s="150"/>
      <c r="D35" s="150"/>
      <c r="F35" s="168"/>
      <c r="G35" s="168"/>
      <c r="I35" s="113"/>
      <c r="J35" s="113"/>
    </row>
    <row r="36" spans="1:19" x14ac:dyDescent="0.2">
      <c r="A36" s="150"/>
      <c r="B36" s="150"/>
      <c r="C36" s="150"/>
      <c r="D36" s="150"/>
      <c r="F36" s="168"/>
      <c r="G36" s="168"/>
      <c r="I36" s="113"/>
      <c r="J36" s="113"/>
    </row>
    <row r="37" spans="1:19" x14ac:dyDescent="0.2">
      <c r="A37" s="150"/>
      <c r="B37" s="150"/>
      <c r="C37" s="150"/>
      <c r="D37" s="150"/>
      <c r="F37" s="168"/>
      <c r="G37" s="168"/>
      <c r="I37" s="113"/>
      <c r="J37" s="113"/>
    </row>
    <row r="38" spans="1:19" x14ac:dyDescent="0.2">
      <c r="A38" s="150"/>
      <c r="B38" s="150"/>
      <c r="C38" s="150"/>
      <c r="D38" s="150"/>
      <c r="F38" s="168"/>
      <c r="G38" s="168"/>
      <c r="I38" s="113"/>
      <c r="J38" s="113"/>
      <c r="M38" s="113"/>
      <c r="N38" s="75"/>
      <c r="O38" s="166"/>
      <c r="P38" s="166"/>
      <c r="R38" s="75"/>
      <c r="S38" s="75"/>
    </row>
    <row r="39" spans="1:19" x14ac:dyDescent="0.2">
      <c r="A39" s="150"/>
      <c r="B39" s="150"/>
      <c r="C39" s="150"/>
      <c r="D39" s="150"/>
      <c r="F39" s="168"/>
      <c r="G39" s="168"/>
      <c r="I39" s="113"/>
      <c r="J39" s="113"/>
      <c r="M39" s="113"/>
      <c r="N39" s="75"/>
      <c r="O39" s="166"/>
      <c r="P39" s="166"/>
      <c r="R39" s="75"/>
      <c r="S39" s="75"/>
    </row>
    <row r="40" spans="1:19" x14ac:dyDescent="0.2">
      <c r="A40" s="116"/>
      <c r="B40" s="116"/>
      <c r="C40" s="150"/>
      <c r="D40" s="150"/>
      <c r="E40" s="150"/>
      <c r="I40" s="113"/>
      <c r="J40" s="113"/>
      <c r="K40" s="113"/>
      <c r="L40" s="113"/>
      <c r="M40" s="113"/>
      <c r="N40" s="75"/>
      <c r="O40" s="166"/>
      <c r="P40" s="166"/>
      <c r="R40" s="75"/>
      <c r="S40" s="75"/>
    </row>
    <row r="41" spans="1:19" x14ac:dyDescent="0.2">
      <c r="A41" s="476" t="s">
        <v>406</v>
      </c>
      <c r="B41" s="153"/>
      <c r="C41" s="154"/>
      <c r="D41" s="154"/>
      <c r="E41" s="154"/>
      <c r="F41" s="259"/>
      <c r="G41" s="260"/>
      <c r="I41" s="113"/>
      <c r="J41" s="113"/>
      <c r="K41" s="113"/>
      <c r="L41" s="113"/>
      <c r="M41" s="113"/>
      <c r="N41" s="75"/>
      <c r="O41" s="166"/>
      <c r="P41" s="166"/>
      <c r="R41" s="75"/>
      <c r="S41" s="75"/>
    </row>
    <row r="42" spans="1:19" ht="16.5" customHeight="1" x14ac:dyDescent="0.2">
      <c r="A42" s="261"/>
      <c r="B42" s="734" t="s">
        <v>169</v>
      </c>
      <c r="C42" s="735"/>
      <c r="D42" s="735"/>
      <c r="E42" s="735"/>
      <c r="F42" s="735"/>
      <c r="G42" s="736"/>
      <c r="I42" s="113"/>
      <c r="J42" s="113"/>
      <c r="K42" s="113"/>
      <c r="L42" s="113"/>
      <c r="M42" s="113"/>
      <c r="N42" s="75"/>
      <c r="O42" s="166"/>
      <c r="P42" s="166"/>
      <c r="R42" s="75"/>
      <c r="S42" s="75"/>
    </row>
    <row r="43" spans="1:19" ht="25.5" x14ac:dyDescent="0.2">
      <c r="A43" s="108"/>
      <c r="B43" s="226" t="s">
        <v>210</v>
      </c>
      <c r="C43" s="227" t="s">
        <v>3</v>
      </c>
      <c r="D43" s="227" t="s">
        <v>5</v>
      </c>
      <c r="E43" s="227" t="s">
        <v>4</v>
      </c>
      <c r="F43" s="227" t="s">
        <v>16</v>
      </c>
      <c r="G43" s="227" t="s">
        <v>62</v>
      </c>
      <c r="I43" s="113"/>
      <c r="J43" s="113"/>
      <c r="K43" s="113"/>
      <c r="L43" s="113"/>
      <c r="O43" s="166"/>
      <c r="P43" s="166"/>
    </row>
    <row r="44" spans="1:19" x14ac:dyDescent="0.2">
      <c r="A44" s="169" t="s">
        <v>24</v>
      </c>
      <c r="B44" s="340">
        <v>86555</v>
      </c>
      <c r="C44" s="117">
        <v>12875</v>
      </c>
      <c r="D44" s="117">
        <v>16891</v>
      </c>
      <c r="E44" s="117">
        <v>7035</v>
      </c>
      <c r="F44" s="117">
        <v>5817</v>
      </c>
      <c r="G44" s="117">
        <v>42618</v>
      </c>
      <c r="H44" s="102"/>
      <c r="I44" s="131"/>
      <c r="J44" s="131"/>
      <c r="K44" s="131"/>
      <c r="L44" s="131"/>
      <c r="O44" s="166"/>
      <c r="P44" s="166"/>
    </row>
    <row r="45" spans="1:19" s="9" customFormat="1" ht="15" customHeight="1" x14ac:dyDescent="0.2">
      <c r="A45" s="171" t="s">
        <v>11</v>
      </c>
      <c r="B45" s="170">
        <v>347893</v>
      </c>
      <c r="C45" s="117">
        <v>55723</v>
      </c>
      <c r="D45" s="117">
        <v>78667</v>
      </c>
      <c r="E45" s="117">
        <v>19953</v>
      </c>
      <c r="F45" s="117">
        <v>15672</v>
      </c>
      <c r="G45" s="117">
        <v>170015</v>
      </c>
      <c r="I45" s="77"/>
      <c r="J45" s="77"/>
      <c r="K45" s="77"/>
      <c r="L45" s="77"/>
    </row>
    <row r="46" spans="1:19" s="9" customFormat="1" ht="15" customHeight="1" x14ac:dyDescent="0.2">
      <c r="A46" s="116"/>
      <c r="B46" s="152"/>
      <c r="C46" s="116"/>
      <c r="D46" s="116"/>
      <c r="E46" s="116"/>
      <c r="F46" s="116"/>
      <c r="I46" s="77"/>
      <c r="J46" s="77"/>
      <c r="K46" s="172"/>
      <c r="L46" s="172"/>
    </row>
    <row r="47" spans="1:19" ht="17.25" customHeight="1" x14ac:dyDescent="0.2">
      <c r="A47" s="717" t="s">
        <v>418</v>
      </c>
      <c r="B47" s="718"/>
      <c r="C47" s="718"/>
      <c r="D47" s="718"/>
      <c r="E47" s="718"/>
      <c r="F47" s="718"/>
      <c r="G47" s="718"/>
      <c r="H47" s="719"/>
    </row>
    <row r="48" spans="1:19" ht="17.25" customHeight="1" x14ac:dyDescent="0.2">
      <c r="A48" s="720" t="s">
        <v>295</v>
      </c>
      <c r="B48" s="721"/>
      <c r="C48" s="721"/>
      <c r="D48" s="721"/>
      <c r="E48" s="721"/>
      <c r="F48" s="721"/>
      <c r="G48" s="721"/>
      <c r="H48" s="722"/>
    </row>
    <row r="49" spans="1:13" ht="25.5" x14ac:dyDescent="0.2">
      <c r="A49" s="705" t="s">
        <v>64</v>
      </c>
      <c r="B49" s="705" t="s">
        <v>54</v>
      </c>
      <c r="C49" s="708" t="s">
        <v>209</v>
      </c>
      <c r="D49" s="708" t="s">
        <v>68</v>
      </c>
      <c r="E49" s="711" t="s">
        <v>69</v>
      </c>
      <c r="F49" s="712"/>
      <c r="G49" s="713"/>
      <c r="H49" s="23" t="s">
        <v>185</v>
      </c>
    </row>
    <row r="50" spans="1:13" x14ac:dyDescent="0.2">
      <c r="A50" s="707"/>
      <c r="B50" s="707"/>
      <c r="C50" s="709"/>
      <c r="D50" s="709"/>
      <c r="E50" s="705" t="s">
        <v>182</v>
      </c>
      <c r="F50" s="705" t="s">
        <v>39</v>
      </c>
      <c r="G50" s="705" t="s">
        <v>183</v>
      </c>
      <c r="H50" s="707" t="s">
        <v>184</v>
      </c>
    </row>
    <row r="51" spans="1:13" ht="27" customHeight="1" x14ac:dyDescent="0.2">
      <c r="A51" s="706"/>
      <c r="B51" s="706"/>
      <c r="C51" s="710"/>
      <c r="D51" s="710"/>
      <c r="E51" s="706"/>
      <c r="F51" s="706"/>
      <c r="G51" s="706"/>
      <c r="H51" s="706"/>
    </row>
    <row r="52" spans="1:13" ht="27" customHeight="1" x14ac:dyDescent="0.2">
      <c r="A52" s="336" t="s">
        <v>24</v>
      </c>
      <c r="B52" s="277" t="s">
        <v>55</v>
      </c>
      <c r="C52" s="17">
        <v>81585</v>
      </c>
      <c r="D52" s="17">
        <v>0</v>
      </c>
      <c r="E52" s="17">
        <v>955</v>
      </c>
      <c r="F52" s="17">
        <v>684</v>
      </c>
      <c r="G52" s="17">
        <v>1440</v>
      </c>
      <c r="H52" s="335">
        <v>1.8</v>
      </c>
    </row>
    <row r="53" spans="1:13" ht="15" customHeight="1" x14ac:dyDescent="0.2">
      <c r="A53" s="434"/>
      <c r="B53" s="277" t="s">
        <v>56</v>
      </c>
      <c r="C53" s="17">
        <v>70521</v>
      </c>
      <c r="D53" s="17">
        <v>70521</v>
      </c>
      <c r="E53" s="17">
        <v>10168</v>
      </c>
      <c r="F53" s="17">
        <v>2234</v>
      </c>
      <c r="G53" s="17">
        <v>9655</v>
      </c>
      <c r="H53" s="335">
        <v>13.7</v>
      </c>
    </row>
    <row r="54" spans="1:13" ht="15" customHeight="1" x14ac:dyDescent="0.2">
      <c r="A54" s="15"/>
      <c r="B54" s="277" t="s">
        <v>57</v>
      </c>
      <c r="C54" s="17">
        <v>56597</v>
      </c>
      <c r="D54" s="17">
        <v>56597</v>
      </c>
      <c r="E54" s="17">
        <v>1839</v>
      </c>
      <c r="F54" s="17">
        <v>228</v>
      </c>
      <c r="G54" s="17">
        <v>34983</v>
      </c>
      <c r="H54" s="335">
        <v>61.8</v>
      </c>
    </row>
    <row r="55" spans="1:13" s="9" customFormat="1" ht="15" customHeight="1" x14ac:dyDescent="0.2">
      <c r="A55" s="16"/>
      <c r="B55" s="277" t="s">
        <v>58</v>
      </c>
      <c r="C55" s="17">
        <v>208703</v>
      </c>
      <c r="D55" s="17">
        <v>127118</v>
      </c>
      <c r="E55" s="17">
        <v>12962</v>
      </c>
      <c r="F55" s="17">
        <v>3146</v>
      </c>
      <c r="G55" s="17">
        <v>46078</v>
      </c>
      <c r="H55" s="335">
        <v>22.1</v>
      </c>
    </row>
    <row r="56" spans="1:13" s="9" customFormat="1" ht="16.5" customHeight="1" x14ac:dyDescent="0.2">
      <c r="J56" s="371" t="s">
        <v>365</v>
      </c>
    </row>
    <row r="57" spans="1:13" x14ac:dyDescent="0.2">
      <c r="A57" s="656"/>
      <c r="B57" s="657"/>
      <c r="C57" s="657"/>
      <c r="D57" s="657"/>
      <c r="E57" s="657"/>
      <c r="F57" s="657"/>
      <c r="G57" s="657"/>
      <c r="H57" s="657"/>
      <c r="I57" s="657"/>
      <c r="J57" s="657"/>
      <c r="K57" s="658"/>
    </row>
    <row r="58" spans="1:13" ht="38.25" customHeight="1" x14ac:dyDescent="0.2">
      <c r="A58" s="391" t="s">
        <v>419</v>
      </c>
      <c r="B58" s="69"/>
      <c r="C58" s="69"/>
      <c r="D58" s="69"/>
      <c r="E58" s="69"/>
      <c r="F58" s="69"/>
      <c r="G58" s="69"/>
      <c r="H58" s="69"/>
    </row>
    <row r="59" spans="1:13" x14ac:dyDescent="0.2">
      <c r="A59" s="694" t="s">
        <v>70</v>
      </c>
      <c r="B59" s="694"/>
      <c r="C59" s="694"/>
      <c r="D59" s="694"/>
      <c r="E59" s="694"/>
      <c r="F59" s="694"/>
      <c r="G59" s="694"/>
      <c r="H59" s="694"/>
    </row>
    <row r="60" spans="1:13" ht="51" x14ac:dyDescent="0.2">
      <c r="A60" s="24" t="s">
        <v>71</v>
      </c>
      <c r="B60" s="496" t="s">
        <v>72</v>
      </c>
      <c r="C60" s="494" t="s">
        <v>67</v>
      </c>
      <c r="D60" s="25" t="s">
        <v>69</v>
      </c>
      <c r="E60" s="26"/>
      <c r="F60" s="27"/>
      <c r="G60" s="695" t="s">
        <v>186</v>
      </c>
      <c r="H60" s="698" t="s">
        <v>294</v>
      </c>
    </row>
    <row r="61" spans="1:13" x14ac:dyDescent="0.2">
      <c r="A61" s="28"/>
      <c r="B61" s="497"/>
      <c r="C61" s="499"/>
      <c r="D61" s="698" t="s">
        <v>182</v>
      </c>
      <c r="E61" s="701" t="s">
        <v>39</v>
      </c>
      <c r="F61" s="698" t="s">
        <v>183</v>
      </c>
      <c r="G61" s="696"/>
      <c r="H61" s="699"/>
    </row>
    <row r="62" spans="1:13" x14ac:dyDescent="0.2">
      <c r="A62" s="28"/>
      <c r="B62" s="498"/>
      <c r="C62" s="495"/>
      <c r="D62" s="700"/>
      <c r="E62" s="702"/>
      <c r="F62" s="700"/>
      <c r="G62" s="697"/>
      <c r="H62" s="700"/>
    </row>
    <row r="63" spans="1:13" ht="15" thickBot="1" x14ac:dyDescent="0.25">
      <c r="A63" s="337" t="s">
        <v>24</v>
      </c>
      <c r="B63" s="32" t="s">
        <v>58</v>
      </c>
      <c r="C63" s="472">
        <v>208703</v>
      </c>
      <c r="D63" s="33">
        <f>E55</f>
        <v>12962</v>
      </c>
      <c r="E63" s="33">
        <f>SUM(E64:E233)</f>
        <v>3146</v>
      </c>
      <c r="F63" s="33">
        <f>SUM(F64:F233)</f>
        <v>46078</v>
      </c>
      <c r="G63" s="355">
        <f>F63/C63</f>
        <v>0.22078264327776792</v>
      </c>
      <c r="H63" s="33">
        <f>SUM(H64:H233)</f>
        <v>5413</v>
      </c>
      <c r="I63" s="102"/>
      <c r="J63" s="102"/>
      <c r="K63" s="102"/>
      <c r="L63" s="367"/>
      <c r="M63" s="102"/>
    </row>
    <row r="64" spans="1:13" ht="15" thickTop="1" x14ac:dyDescent="0.2">
      <c r="A64" s="435"/>
      <c r="B64" s="703" t="s">
        <v>73</v>
      </c>
      <c r="C64" s="704"/>
      <c r="D64" s="30">
        <v>0</v>
      </c>
      <c r="E64" s="30">
        <v>0</v>
      </c>
      <c r="F64" s="30">
        <v>135</v>
      </c>
      <c r="G64" s="29"/>
      <c r="H64" s="31">
        <v>4</v>
      </c>
      <c r="I64" s="102"/>
    </row>
    <row r="65" spans="1:8" x14ac:dyDescent="0.2">
      <c r="A65" s="32"/>
      <c r="B65" s="703" t="s">
        <v>317</v>
      </c>
      <c r="C65" s="704"/>
      <c r="D65" s="30">
        <v>0</v>
      </c>
      <c r="E65" s="30">
        <v>0</v>
      </c>
      <c r="F65" s="30">
        <v>61</v>
      </c>
      <c r="G65" s="29"/>
      <c r="H65" s="31">
        <v>5</v>
      </c>
    </row>
    <row r="66" spans="1:8" x14ac:dyDescent="0.2">
      <c r="A66" s="173"/>
      <c r="B66" s="703" t="s">
        <v>74</v>
      </c>
      <c r="C66" s="704"/>
      <c r="D66" s="72">
        <v>0</v>
      </c>
      <c r="E66" s="30">
        <v>0</v>
      </c>
      <c r="F66" s="30">
        <v>73</v>
      </c>
      <c r="G66" s="29"/>
      <c r="H66" s="31">
        <v>2</v>
      </c>
    </row>
    <row r="67" spans="1:8" x14ac:dyDescent="0.2">
      <c r="A67" s="32"/>
      <c r="B67" s="703" t="s">
        <v>75</v>
      </c>
      <c r="C67" s="704"/>
      <c r="D67" s="30">
        <v>0</v>
      </c>
      <c r="E67" s="30">
        <v>0</v>
      </c>
      <c r="F67" s="30">
        <v>1327</v>
      </c>
      <c r="G67" s="29"/>
      <c r="H67" s="31">
        <v>29</v>
      </c>
    </row>
    <row r="68" spans="1:8" x14ac:dyDescent="0.2">
      <c r="A68" s="32"/>
      <c r="B68" s="703" t="s">
        <v>310</v>
      </c>
      <c r="C68" s="704"/>
      <c r="D68" s="30">
        <v>329</v>
      </c>
      <c r="E68" s="30">
        <v>99</v>
      </c>
      <c r="F68" s="30">
        <v>13</v>
      </c>
      <c r="G68" s="29"/>
      <c r="H68" s="31">
        <v>10</v>
      </c>
    </row>
    <row r="69" spans="1:8" x14ac:dyDescent="0.2">
      <c r="A69" s="32"/>
      <c r="B69" s="703" t="s">
        <v>76</v>
      </c>
      <c r="C69" s="704"/>
      <c r="D69" s="30">
        <v>0</v>
      </c>
      <c r="E69" s="30">
        <v>0</v>
      </c>
      <c r="F69" s="30">
        <v>57</v>
      </c>
      <c r="G69" s="29"/>
      <c r="H69" s="31">
        <v>4</v>
      </c>
    </row>
    <row r="70" spans="1:8" x14ac:dyDescent="0.2">
      <c r="A70" s="32"/>
      <c r="B70" s="703" t="s">
        <v>77</v>
      </c>
      <c r="C70" s="704"/>
      <c r="D70" s="30">
        <v>0</v>
      </c>
      <c r="E70" s="30">
        <v>0</v>
      </c>
      <c r="F70" s="30">
        <v>54</v>
      </c>
      <c r="G70" s="29"/>
      <c r="H70" s="31">
        <v>3</v>
      </c>
    </row>
    <row r="71" spans="1:8" x14ac:dyDescent="0.2">
      <c r="A71" s="32"/>
      <c r="B71" s="703" t="s">
        <v>78</v>
      </c>
      <c r="C71" s="704"/>
      <c r="D71" s="30">
        <v>0</v>
      </c>
      <c r="E71" s="30">
        <v>0</v>
      </c>
      <c r="F71" s="30">
        <v>50</v>
      </c>
      <c r="G71" s="29"/>
      <c r="H71" s="31">
        <v>2</v>
      </c>
    </row>
    <row r="72" spans="1:8" x14ac:dyDescent="0.2">
      <c r="A72" s="32"/>
      <c r="B72" s="703" t="s">
        <v>79</v>
      </c>
      <c r="C72" s="704"/>
      <c r="D72" s="30">
        <v>0</v>
      </c>
      <c r="E72" s="30">
        <v>0</v>
      </c>
      <c r="F72" s="30">
        <v>28</v>
      </c>
      <c r="G72" s="29"/>
      <c r="H72" s="31">
        <v>2</v>
      </c>
    </row>
    <row r="73" spans="1:8" x14ac:dyDescent="0.2">
      <c r="A73" s="32"/>
      <c r="B73" s="703" t="s">
        <v>271</v>
      </c>
      <c r="C73" s="704"/>
      <c r="D73" s="30">
        <v>0</v>
      </c>
      <c r="E73" s="30">
        <v>0</v>
      </c>
      <c r="F73" s="30">
        <v>595</v>
      </c>
      <c r="G73" s="29"/>
      <c r="H73" s="31">
        <v>39</v>
      </c>
    </row>
    <row r="74" spans="1:8" x14ac:dyDescent="0.2">
      <c r="A74" s="32"/>
      <c r="B74" s="703" t="s">
        <v>80</v>
      </c>
      <c r="C74" s="704"/>
      <c r="D74" s="30">
        <v>0</v>
      </c>
      <c r="E74" s="30">
        <v>0</v>
      </c>
      <c r="F74" s="30">
        <v>22</v>
      </c>
      <c r="G74" s="29"/>
      <c r="H74" s="31">
        <v>2</v>
      </c>
    </row>
    <row r="75" spans="1:8" x14ac:dyDescent="0.2">
      <c r="A75" s="32"/>
      <c r="B75" s="703" t="s">
        <v>272</v>
      </c>
      <c r="C75" s="704"/>
      <c r="D75" s="30">
        <v>0</v>
      </c>
      <c r="E75" s="30">
        <v>0</v>
      </c>
      <c r="F75" s="30">
        <v>36</v>
      </c>
      <c r="G75" s="29"/>
      <c r="H75" s="31">
        <v>2</v>
      </c>
    </row>
    <row r="76" spans="1:8" x14ac:dyDescent="0.2">
      <c r="A76" s="32"/>
      <c r="B76" s="703" t="s">
        <v>273</v>
      </c>
      <c r="C76" s="704"/>
      <c r="D76" s="30">
        <v>0</v>
      </c>
      <c r="E76" s="30">
        <v>0</v>
      </c>
      <c r="F76" s="30">
        <v>15</v>
      </c>
      <c r="G76" s="29"/>
      <c r="H76" s="31">
        <v>2</v>
      </c>
    </row>
    <row r="77" spans="1:8" x14ac:dyDescent="0.2">
      <c r="A77" s="32"/>
      <c r="B77" s="703" t="s">
        <v>81</v>
      </c>
      <c r="C77" s="704"/>
      <c r="D77" s="30">
        <v>0</v>
      </c>
      <c r="E77" s="30">
        <v>0</v>
      </c>
      <c r="F77" s="30">
        <v>532</v>
      </c>
      <c r="G77" s="29"/>
      <c r="H77" s="31">
        <v>35</v>
      </c>
    </row>
    <row r="78" spans="1:8" x14ac:dyDescent="0.2">
      <c r="A78" s="32"/>
      <c r="B78" s="703" t="s">
        <v>82</v>
      </c>
      <c r="C78" s="704"/>
      <c r="D78" s="30">
        <v>3</v>
      </c>
      <c r="E78" s="30">
        <v>0</v>
      </c>
      <c r="F78" s="30">
        <v>36</v>
      </c>
      <c r="G78" s="29"/>
      <c r="H78" s="31">
        <v>2</v>
      </c>
    </row>
    <row r="79" spans="1:8" x14ac:dyDescent="0.2">
      <c r="A79" s="32"/>
      <c r="B79" s="703" t="s">
        <v>318</v>
      </c>
      <c r="C79" s="704"/>
      <c r="D79" s="30">
        <v>0</v>
      </c>
      <c r="E79" s="30">
        <v>0</v>
      </c>
      <c r="F79" s="30">
        <v>10</v>
      </c>
      <c r="G79" s="29"/>
      <c r="H79" s="31">
        <v>0</v>
      </c>
    </row>
    <row r="80" spans="1:8" x14ac:dyDescent="0.2">
      <c r="A80" s="32"/>
      <c r="B80" s="703" t="s">
        <v>83</v>
      </c>
      <c r="C80" s="704"/>
      <c r="D80" s="30">
        <v>0</v>
      </c>
      <c r="E80" s="30">
        <v>0</v>
      </c>
      <c r="F80" s="30">
        <v>34</v>
      </c>
      <c r="G80" s="29"/>
      <c r="H80" s="31">
        <v>1</v>
      </c>
    </row>
    <row r="81" spans="1:8" x14ac:dyDescent="0.2">
      <c r="A81" s="32"/>
      <c r="B81" s="703" t="s">
        <v>84</v>
      </c>
      <c r="C81" s="704"/>
      <c r="D81" s="30">
        <v>0</v>
      </c>
      <c r="E81" s="30">
        <v>0</v>
      </c>
      <c r="F81" s="30">
        <v>35</v>
      </c>
      <c r="G81" s="29"/>
      <c r="H81" s="31">
        <v>9</v>
      </c>
    </row>
    <row r="82" spans="1:8" x14ac:dyDescent="0.2">
      <c r="A82" s="32"/>
      <c r="B82" s="703" t="s">
        <v>319</v>
      </c>
      <c r="C82" s="704"/>
      <c r="D82" s="30">
        <v>0</v>
      </c>
      <c r="E82" s="30">
        <v>0</v>
      </c>
      <c r="F82" s="30">
        <v>24</v>
      </c>
      <c r="G82" s="29"/>
      <c r="H82" s="31">
        <v>5</v>
      </c>
    </row>
    <row r="83" spans="1:8" x14ac:dyDescent="0.2">
      <c r="A83" s="32"/>
      <c r="B83" s="703" t="s">
        <v>320</v>
      </c>
      <c r="C83" s="704"/>
      <c r="D83" s="30">
        <v>0</v>
      </c>
      <c r="E83" s="30">
        <v>0</v>
      </c>
      <c r="F83" s="30">
        <v>6</v>
      </c>
      <c r="G83" s="29"/>
      <c r="H83" s="31">
        <v>0</v>
      </c>
    </row>
    <row r="84" spans="1:8" x14ac:dyDescent="0.2">
      <c r="A84" s="32"/>
      <c r="B84" s="703" t="s">
        <v>85</v>
      </c>
      <c r="C84" s="704"/>
      <c r="D84" s="30">
        <v>0</v>
      </c>
      <c r="E84" s="30">
        <v>0</v>
      </c>
      <c r="F84" s="30">
        <v>985</v>
      </c>
      <c r="G84" s="29"/>
      <c r="H84" s="31">
        <v>52</v>
      </c>
    </row>
    <row r="85" spans="1:8" x14ac:dyDescent="0.2">
      <c r="A85" s="173"/>
      <c r="B85" s="703" t="s">
        <v>86</v>
      </c>
      <c r="C85" s="704"/>
      <c r="D85" s="72">
        <v>0</v>
      </c>
      <c r="E85" s="30">
        <v>0</v>
      </c>
      <c r="F85" s="30">
        <v>457</v>
      </c>
      <c r="G85" s="29"/>
      <c r="H85" s="31">
        <v>2</v>
      </c>
    </row>
    <row r="86" spans="1:8" x14ac:dyDescent="0.2">
      <c r="A86" s="32"/>
      <c r="B86" s="703" t="s">
        <v>87</v>
      </c>
      <c r="C86" s="704"/>
      <c r="D86" s="30">
        <v>0</v>
      </c>
      <c r="E86" s="30">
        <v>0</v>
      </c>
      <c r="F86" s="30">
        <v>3806</v>
      </c>
      <c r="G86" s="29"/>
      <c r="H86" s="31">
        <v>947</v>
      </c>
    </row>
    <row r="87" spans="1:8" x14ac:dyDescent="0.2">
      <c r="A87" s="32"/>
      <c r="B87" s="703" t="s">
        <v>50</v>
      </c>
      <c r="C87" s="704"/>
      <c r="D87" s="30">
        <v>0</v>
      </c>
      <c r="E87" s="30">
        <v>0</v>
      </c>
      <c r="F87" s="30">
        <v>45</v>
      </c>
      <c r="G87" s="29"/>
      <c r="H87" s="31">
        <v>1</v>
      </c>
    </row>
    <row r="88" spans="1:8" x14ac:dyDescent="0.2">
      <c r="A88" s="32"/>
      <c r="B88" s="703" t="s">
        <v>88</v>
      </c>
      <c r="C88" s="704"/>
      <c r="D88" s="30">
        <v>0</v>
      </c>
      <c r="E88" s="30">
        <v>0</v>
      </c>
      <c r="F88" s="30">
        <v>138</v>
      </c>
      <c r="G88" s="29"/>
      <c r="H88" s="31">
        <v>6</v>
      </c>
    </row>
    <row r="89" spans="1:8" x14ac:dyDescent="0.2">
      <c r="A89" s="32"/>
      <c r="B89" s="703" t="s">
        <v>322</v>
      </c>
      <c r="C89" s="704"/>
      <c r="D89" s="30">
        <v>0</v>
      </c>
      <c r="E89" s="30">
        <v>0</v>
      </c>
      <c r="F89" s="30">
        <v>16</v>
      </c>
      <c r="G89" s="29"/>
      <c r="H89" s="31">
        <v>1</v>
      </c>
    </row>
    <row r="90" spans="1:8" x14ac:dyDescent="0.2">
      <c r="A90" s="32"/>
      <c r="B90" s="703" t="s">
        <v>89</v>
      </c>
      <c r="C90" s="704"/>
      <c r="D90" s="30">
        <v>1</v>
      </c>
      <c r="E90" s="30">
        <v>0</v>
      </c>
      <c r="F90" s="30">
        <v>24</v>
      </c>
      <c r="G90" s="29"/>
      <c r="H90" s="31">
        <v>14</v>
      </c>
    </row>
    <row r="91" spans="1:8" x14ac:dyDescent="0.2">
      <c r="A91" s="32"/>
      <c r="B91" s="703" t="s">
        <v>90</v>
      </c>
      <c r="C91" s="704"/>
      <c r="D91" s="30">
        <v>0</v>
      </c>
      <c r="E91" s="30">
        <v>0</v>
      </c>
      <c r="F91" s="30">
        <v>138</v>
      </c>
      <c r="G91" s="29"/>
      <c r="H91" s="31">
        <v>1</v>
      </c>
    </row>
    <row r="92" spans="1:8" x14ac:dyDescent="0.2">
      <c r="A92" s="32"/>
      <c r="B92" s="703" t="s">
        <v>91</v>
      </c>
      <c r="C92" s="704"/>
      <c r="D92" s="30">
        <v>0</v>
      </c>
      <c r="E92" s="30">
        <v>0</v>
      </c>
      <c r="F92" s="30">
        <v>294</v>
      </c>
      <c r="G92" s="29"/>
      <c r="H92" s="31">
        <v>4</v>
      </c>
    </row>
    <row r="93" spans="1:8" x14ac:dyDescent="0.2">
      <c r="A93" s="32"/>
      <c r="B93" s="703" t="s">
        <v>51</v>
      </c>
      <c r="C93" s="704"/>
      <c r="D93" s="30">
        <v>0</v>
      </c>
      <c r="E93" s="30">
        <v>0</v>
      </c>
      <c r="F93" s="30">
        <v>75</v>
      </c>
      <c r="G93" s="29"/>
      <c r="H93" s="31">
        <v>5</v>
      </c>
    </row>
    <row r="94" spans="1:8" x14ac:dyDescent="0.2">
      <c r="A94" s="32"/>
      <c r="B94" s="703" t="s">
        <v>92</v>
      </c>
      <c r="C94" s="704"/>
      <c r="D94" s="30">
        <v>0</v>
      </c>
      <c r="E94" s="30">
        <v>0</v>
      </c>
      <c r="F94" s="30">
        <v>1307</v>
      </c>
      <c r="G94" s="29"/>
      <c r="H94" s="31">
        <v>76</v>
      </c>
    </row>
    <row r="95" spans="1:8" x14ac:dyDescent="0.2">
      <c r="A95" s="32"/>
      <c r="B95" s="703" t="s">
        <v>93</v>
      </c>
      <c r="C95" s="704"/>
      <c r="D95" s="30">
        <v>1</v>
      </c>
      <c r="E95" s="30">
        <v>0</v>
      </c>
      <c r="F95" s="30">
        <v>25</v>
      </c>
      <c r="G95" s="29"/>
      <c r="H95" s="31">
        <v>5</v>
      </c>
    </row>
    <row r="96" spans="1:8" x14ac:dyDescent="0.2">
      <c r="A96" s="32"/>
      <c r="B96" s="703" t="s">
        <v>94</v>
      </c>
      <c r="C96" s="704"/>
      <c r="D96" s="30">
        <v>0</v>
      </c>
      <c r="E96" s="30">
        <v>0</v>
      </c>
      <c r="F96" s="30">
        <v>37</v>
      </c>
      <c r="G96" s="29"/>
      <c r="H96" s="31">
        <v>6</v>
      </c>
    </row>
    <row r="97" spans="1:8" x14ac:dyDescent="0.2">
      <c r="A97" s="32"/>
      <c r="B97" s="703" t="s">
        <v>95</v>
      </c>
      <c r="C97" s="704"/>
      <c r="D97" s="30">
        <v>0</v>
      </c>
      <c r="E97" s="30">
        <v>0</v>
      </c>
      <c r="F97" s="30">
        <v>131</v>
      </c>
      <c r="G97" s="29"/>
      <c r="H97" s="31">
        <v>10</v>
      </c>
    </row>
    <row r="98" spans="1:8" x14ac:dyDescent="0.2">
      <c r="A98" s="32"/>
      <c r="B98" s="703" t="s">
        <v>323</v>
      </c>
      <c r="C98" s="704"/>
      <c r="D98" s="30">
        <v>0</v>
      </c>
      <c r="E98" s="30">
        <v>0</v>
      </c>
      <c r="F98" s="30">
        <v>11</v>
      </c>
      <c r="G98" s="29"/>
      <c r="H98" s="31">
        <v>1</v>
      </c>
    </row>
    <row r="99" spans="1:8" x14ac:dyDescent="0.2">
      <c r="A99" s="32"/>
      <c r="B99" s="703" t="s">
        <v>96</v>
      </c>
      <c r="C99" s="704"/>
      <c r="D99" s="30">
        <v>0</v>
      </c>
      <c r="E99" s="30">
        <v>0</v>
      </c>
      <c r="F99" s="30">
        <v>288</v>
      </c>
      <c r="G99" s="29"/>
      <c r="H99" s="31">
        <v>25</v>
      </c>
    </row>
    <row r="100" spans="1:8" x14ac:dyDescent="0.2">
      <c r="A100" s="32"/>
      <c r="B100" s="703" t="s">
        <v>324</v>
      </c>
      <c r="C100" s="704"/>
      <c r="D100" s="30">
        <v>0</v>
      </c>
      <c r="E100" s="30">
        <v>0</v>
      </c>
      <c r="F100" s="30">
        <v>5</v>
      </c>
      <c r="G100" s="29"/>
      <c r="H100" s="31">
        <v>4</v>
      </c>
    </row>
    <row r="101" spans="1:8" x14ac:dyDescent="0.2">
      <c r="A101" s="32"/>
      <c r="B101" s="703" t="s">
        <v>47</v>
      </c>
      <c r="C101" s="704"/>
      <c r="D101" s="30">
        <v>0</v>
      </c>
      <c r="E101" s="30">
        <v>0</v>
      </c>
      <c r="F101" s="30">
        <v>307</v>
      </c>
      <c r="G101" s="29"/>
      <c r="H101" s="31">
        <v>30</v>
      </c>
    </row>
    <row r="102" spans="1:8" x14ac:dyDescent="0.2">
      <c r="A102" s="32"/>
      <c r="B102" s="703" t="s">
        <v>48</v>
      </c>
      <c r="C102" s="704"/>
      <c r="D102" s="30">
        <v>0</v>
      </c>
      <c r="E102" s="30">
        <v>0</v>
      </c>
      <c r="F102" s="30">
        <v>180</v>
      </c>
      <c r="G102" s="29"/>
      <c r="H102" s="31">
        <v>18</v>
      </c>
    </row>
    <row r="103" spans="1:8" x14ac:dyDescent="0.2">
      <c r="A103" s="32"/>
      <c r="B103" s="703" t="s">
        <v>325</v>
      </c>
      <c r="C103" s="704"/>
      <c r="D103" s="30">
        <v>0</v>
      </c>
      <c r="E103" s="30">
        <v>0</v>
      </c>
      <c r="F103" s="30">
        <v>3</v>
      </c>
      <c r="G103" s="29"/>
      <c r="H103" s="31">
        <v>2</v>
      </c>
    </row>
    <row r="104" spans="1:8" x14ac:dyDescent="0.2">
      <c r="A104" s="32"/>
      <c r="B104" s="703" t="s">
        <v>97</v>
      </c>
      <c r="C104" s="704"/>
      <c r="D104" s="30">
        <v>0</v>
      </c>
      <c r="E104" s="30">
        <v>0</v>
      </c>
      <c r="F104" s="30">
        <v>7483</v>
      </c>
      <c r="G104" s="29"/>
      <c r="H104" s="31">
        <v>372</v>
      </c>
    </row>
    <row r="105" spans="1:8" x14ac:dyDescent="0.2">
      <c r="A105" s="32"/>
      <c r="B105" s="703" t="s">
        <v>98</v>
      </c>
      <c r="C105" s="704"/>
      <c r="D105" s="30">
        <v>0</v>
      </c>
      <c r="E105" s="30">
        <v>0</v>
      </c>
      <c r="F105" s="30">
        <v>35</v>
      </c>
      <c r="G105" s="29"/>
      <c r="H105" s="31">
        <v>7</v>
      </c>
    </row>
    <row r="106" spans="1:8" x14ac:dyDescent="0.2">
      <c r="A106" s="32"/>
      <c r="B106" s="703" t="s">
        <v>326</v>
      </c>
      <c r="C106" s="704"/>
      <c r="D106" s="30">
        <v>0</v>
      </c>
      <c r="E106" s="30">
        <v>0</v>
      </c>
      <c r="F106" s="30">
        <v>2</v>
      </c>
      <c r="G106" s="29"/>
      <c r="H106" s="31">
        <v>1</v>
      </c>
    </row>
    <row r="107" spans="1:8" x14ac:dyDescent="0.2">
      <c r="A107" s="32"/>
      <c r="B107" s="703" t="s">
        <v>99</v>
      </c>
      <c r="C107" s="704"/>
      <c r="D107" s="30">
        <v>0</v>
      </c>
      <c r="E107" s="30">
        <v>0</v>
      </c>
      <c r="F107" s="30">
        <v>298</v>
      </c>
      <c r="G107" s="29"/>
      <c r="H107" s="31">
        <v>8</v>
      </c>
    </row>
    <row r="108" spans="1:8" x14ac:dyDescent="0.2">
      <c r="A108" s="173"/>
      <c r="B108" s="703" t="s">
        <v>274</v>
      </c>
      <c r="C108" s="704"/>
      <c r="D108" s="72">
        <v>3</v>
      </c>
      <c r="E108" s="30">
        <v>0</v>
      </c>
      <c r="F108" s="30">
        <v>14</v>
      </c>
      <c r="G108" s="29"/>
      <c r="H108" s="31">
        <v>2</v>
      </c>
    </row>
    <row r="109" spans="1:8" x14ac:dyDescent="0.2">
      <c r="A109" s="32"/>
      <c r="B109" s="703" t="s">
        <v>297</v>
      </c>
      <c r="C109" s="704"/>
      <c r="D109" s="30">
        <v>0</v>
      </c>
      <c r="E109" s="30">
        <v>2</v>
      </c>
      <c r="F109" s="30">
        <v>106</v>
      </c>
      <c r="G109" s="29"/>
      <c r="H109" s="31">
        <v>5</v>
      </c>
    </row>
    <row r="110" spans="1:8" x14ac:dyDescent="0.2">
      <c r="A110" s="32"/>
      <c r="B110" s="703" t="s">
        <v>275</v>
      </c>
      <c r="C110" s="704"/>
      <c r="D110" s="30">
        <v>0</v>
      </c>
      <c r="E110" s="30">
        <v>0</v>
      </c>
      <c r="F110" s="30">
        <v>487</v>
      </c>
      <c r="G110" s="29"/>
      <c r="H110" s="31">
        <v>36</v>
      </c>
    </row>
    <row r="111" spans="1:8" x14ac:dyDescent="0.2">
      <c r="A111" s="32"/>
      <c r="B111" s="703" t="s">
        <v>100</v>
      </c>
      <c r="C111" s="704"/>
      <c r="D111" s="30">
        <v>0</v>
      </c>
      <c r="E111" s="30">
        <v>0</v>
      </c>
      <c r="F111" s="30">
        <v>2825</v>
      </c>
      <c r="G111" s="29"/>
      <c r="H111" s="31">
        <v>307</v>
      </c>
    </row>
    <row r="112" spans="1:8" x14ac:dyDescent="0.2">
      <c r="A112" s="32"/>
      <c r="B112" s="703" t="s">
        <v>101</v>
      </c>
      <c r="C112" s="704"/>
      <c r="D112" s="30">
        <v>0</v>
      </c>
      <c r="E112" s="30">
        <v>0</v>
      </c>
      <c r="F112" s="30">
        <v>93</v>
      </c>
      <c r="G112" s="29"/>
      <c r="H112" s="31">
        <v>16</v>
      </c>
    </row>
    <row r="113" spans="1:10" x14ac:dyDescent="0.2">
      <c r="A113" s="32"/>
      <c r="B113" s="703" t="s">
        <v>102</v>
      </c>
      <c r="C113" s="704"/>
      <c r="D113" s="30">
        <v>0</v>
      </c>
      <c r="E113" s="30">
        <v>0</v>
      </c>
      <c r="F113" s="30">
        <v>1480</v>
      </c>
      <c r="G113" s="29"/>
      <c r="H113" s="31">
        <v>58</v>
      </c>
    </row>
    <row r="114" spans="1:10" x14ac:dyDescent="0.2">
      <c r="A114" s="32"/>
      <c r="B114" s="703" t="s">
        <v>103</v>
      </c>
      <c r="C114" s="704"/>
      <c r="D114" s="30">
        <v>0</v>
      </c>
      <c r="E114" s="30">
        <v>0</v>
      </c>
      <c r="F114" s="30">
        <v>11</v>
      </c>
      <c r="G114" s="29"/>
      <c r="H114" s="31">
        <v>3</v>
      </c>
    </row>
    <row r="115" spans="1:10" x14ac:dyDescent="0.2">
      <c r="A115" s="32"/>
      <c r="B115" s="703" t="s">
        <v>104</v>
      </c>
      <c r="C115" s="704"/>
      <c r="D115" s="30">
        <v>0</v>
      </c>
      <c r="E115" s="30">
        <v>0</v>
      </c>
      <c r="F115" s="30">
        <v>226</v>
      </c>
      <c r="G115" s="29"/>
      <c r="H115" s="31">
        <v>62</v>
      </c>
    </row>
    <row r="116" spans="1:10" x14ac:dyDescent="0.2">
      <c r="A116" s="32"/>
      <c r="B116" s="703" t="s">
        <v>52</v>
      </c>
      <c r="C116" s="704"/>
      <c r="D116" s="30">
        <v>0</v>
      </c>
      <c r="E116" s="30">
        <v>0</v>
      </c>
      <c r="F116" s="30">
        <v>241</v>
      </c>
      <c r="G116" s="29"/>
      <c r="H116" s="31">
        <v>2</v>
      </c>
    </row>
    <row r="117" spans="1:10" x14ac:dyDescent="0.2">
      <c r="A117" s="32"/>
      <c r="B117" s="703" t="s">
        <v>415</v>
      </c>
      <c r="C117" s="704"/>
      <c r="D117" s="30">
        <v>0</v>
      </c>
      <c r="E117" s="30">
        <v>0</v>
      </c>
      <c r="F117" s="30">
        <v>1</v>
      </c>
      <c r="G117" s="29"/>
      <c r="H117" s="31">
        <v>1</v>
      </c>
    </row>
    <row r="118" spans="1:10" x14ac:dyDescent="0.2">
      <c r="A118" s="32"/>
      <c r="B118" s="703" t="s">
        <v>276</v>
      </c>
      <c r="C118" s="704"/>
      <c r="D118" s="30">
        <v>0</v>
      </c>
      <c r="E118" s="30">
        <v>0</v>
      </c>
      <c r="F118" s="30">
        <v>942</v>
      </c>
      <c r="G118" s="29"/>
      <c r="H118" s="31">
        <v>644</v>
      </c>
    </row>
    <row r="119" spans="1:10" x14ac:dyDescent="0.2">
      <c r="A119" s="32"/>
      <c r="B119" s="703" t="s">
        <v>277</v>
      </c>
      <c r="C119" s="704"/>
      <c r="D119" s="30">
        <v>0</v>
      </c>
      <c r="E119" s="30">
        <v>0</v>
      </c>
      <c r="F119" s="30">
        <v>1315</v>
      </c>
      <c r="G119" s="29"/>
      <c r="H119" s="31">
        <v>382</v>
      </c>
    </row>
    <row r="120" spans="1:10" x14ac:dyDescent="0.2">
      <c r="A120" s="32"/>
      <c r="B120" s="703" t="s">
        <v>298</v>
      </c>
      <c r="C120" s="704"/>
      <c r="D120" s="30">
        <v>0</v>
      </c>
      <c r="E120" s="30">
        <v>0</v>
      </c>
      <c r="F120" s="30">
        <v>226</v>
      </c>
      <c r="G120" s="29"/>
      <c r="H120" s="31">
        <v>109</v>
      </c>
    </row>
    <row r="121" spans="1:10" x14ac:dyDescent="0.2">
      <c r="A121" s="32"/>
      <c r="B121" s="703" t="s">
        <v>105</v>
      </c>
      <c r="C121" s="704"/>
      <c r="D121" s="30">
        <v>0</v>
      </c>
      <c r="E121" s="30">
        <v>0</v>
      </c>
      <c r="F121" s="30">
        <v>253</v>
      </c>
      <c r="G121" s="29"/>
      <c r="H121" s="31">
        <v>38</v>
      </c>
    </row>
    <row r="122" spans="1:10" x14ac:dyDescent="0.2">
      <c r="A122" s="32"/>
      <c r="B122" s="703" t="s">
        <v>106</v>
      </c>
      <c r="C122" s="704"/>
      <c r="D122" s="30">
        <v>0</v>
      </c>
      <c r="E122" s="30">
        <v>0</v>
      </c>
      <c r="F122" s="30">
        <v>6122</v>
      </c>
      <c r="G122" s="29"/>
      <c r="H122" s="31">
        <v>127</v>
      </c>
    </row>
    <row r="123" spans="1:10" x14ac:dyDescent="0.2">
      <c r="A123" s="32"/>
      <c r="B123" s="703" t="s">
        <v>328</v>
      </c>
      <c r="C123" s="704"/>
      <c r="D123" s="30">
        <v>0</v>
      </c>
      <c r="E123" s="30">
        <v>0</v>
      </c>
      <c r="F123" s="30">
        <v>1</v>
      </c>
      <c r="G123" s="29"/>
      <c r="H123" s="31">
        <v>0</v>
      </c>
    </row>
    <row r="124" spans="1:10" x14ac:dyDescent="0.2">
      <c r="A124" s="32"/>
      <c r="B124" s="703" t="s">
        <v>107</v>
      </c>
      <c r="C124" s="704"/>
      <c r="D124" s="30">
        <v>0</v>
      </c>
      <c r="E124" s="30">
        <v>0</v>
      </c>
      <c r="F124" s="30">
        <v>428</v>
      </c>
      <c r="G124" s="29"/>
      <c r="H124" s="31">
        <v>21</v>
      </c>
    </row>
    <row r="125" spans="1:10" x14ac:dyDescent="0.2">
      <c r="A125" s="32"/>
      <c r="B125" s="703" t="s">
        <v>108</v>
      </c>
      <c r="C125" s="704"/>
      <c r="D125" s="30">
        <v>0</v>
      </c>
      <c r="E125" s="30">
        <v>0</v>
      </c>
      <c r="F125" s="30">
        <v>23</v>
      </c>
      <c r="G125" s="29"/>
      <c r="H125" s="31">
        <v>2</v>
      </c>
    </row>
    <row r="126" spans="1:10" x14ac:dyDescent="0.2">
      <c r="A126" s="32"/>
      <c r="B126" s="703" t="s">
        <v>49</v>
      </c>
      <c r="C126" s="704"/>
      <c r="D126" s="30">
        <v>0</v>
      </c>
      <c r="E126" s="30">
        <v>0</v>
      </c>
      <c r="F126" s="30">
        <v>1456</v>
      </c>
      <c r="G126" s="29"/>
      <c r="H126" s="31">
        <v>61</v>
      </c>
    </row>
    <row r="127" spans="1:10" x14ac:dyDescent="0.2">
      <c r="A127" s="32"/>
      <c r="B127" s="692" t="s">
        <v>109</v>
      </c>
      <c r="C127" s="693"/>
      <c r="D127" s="30">
        <v>0</v>
      </c>
      <c r="E127" s="30">
        <v>0</v>
      </c>
      <c r="F127" s="30">
        <v>170</v>
      </c>
      <c r="G127" s="29"/>
      <c r="H127" s="31">
        <v>28</v>
      </c>
      <c r="J127" s="371" t="s">
        <v>365</v>
      </c>
    </row>
    <row r="128" spans="1:10" ht="38.25" customHeight="1" x14ac:dyDescent="0.2">
      <c r="A128" s="391" t="s">
        <v>419</v>
      </c>
      <c r="B128" s="69"/>
      <c r="C128" s="69"/>
      <c r="D128" s="69"/>
      <c r="E128" s="69"/>
      <c r="F128" s="69"/>
      <c r="G128" s="69"/>
      <c r="H128" s="69"/>
    </row>
    <row r="129" spans="1:8" x14ac:dyDescent="0.2">
      <c r="A129" s="694" t="s">
        <v>70</v>
      </c>
      <c r="B129" s="694"/>
      <c r="C129" s="694"/>
      <c r="D129" s="694"/>
      <c r="E129" s="694"/>
      <c r="F129" s="694"/>
      <c r="G129" s="694"/>
      <c r="H129" s="694"/>
    </row>
    <row r="130" spans="1:8" ht="51" x14ac:dyDescent="0.2">
      <c r="A130" s="24" t="s">
        <v>71</v>
      </c>
      <c r="B130" s="496" t="s">
        <v>72</v>
      </c>
      <c r="C130" s="494" t="s">
        <v>67</v>
      </c>
      <c r="D130" s="25" t="s">
        <v>69</v>
      </c>
      <c r="E130" s="26"/>
      <c r="F130" s="27"/>
      <c r="G130" s="695" t="s">
        <v>186</v>
      </c>
      <c r="H130" s="698" t="s">
        <v>294</v>
      </c>
    </row>
    <row r="131" spans="1:8" x14ac:dyDescent="0.2">
      <c r="A131" s="28"/>
      <c r="B131" s="497"/>
      <c r="C131" s="499"/>
      <c r="D131" s="698" t="s">
        <v>182</v>
      </c>
      <c r="E131" s="701" t="s">
        <v>39</v>
      </c>
      <c r="F131" s="698" t="s">
        <v>183</v>
      </c>
      <c r="G131" s="696"/>
      <c r="H131" s="699"/>
    </row>
    <row r="132" spans="1:8" x14ac:dyDescent="0.2">
      <c r="A132" s="28"/>
      <c r="B132" s="498"/>
      <c r="C132" s="495"/>
      <c r="D132" s="700"/>
      <c r="E132" s="702"/>
      <c r="F132" s="700"/>
      <c r="G132" s="697"/>
      <c r="H132" s="700"/>
    </row>
    <row r="133" spans="1:8" x14ac:dyDescent="0.2">
      <c r="A133" s="32"/>
      <c r="B133" s="692" t="s">
        <v>416</v>
      </c>
      <c r="C133" s="693"/>
      <c r="D133" s="30">
        <v>0</v>
      </c>
      <c r="E133" s="30">
        <v>0</v>
      </c>
      <c r="F133" s="30">
        <v>32</v>
      </c>
      <c r="G133" s="29"/>
      <c r="H133" s="31">
        <v>4</v>
      </c>
    </row>
    <row r="134" spans="1:8" x14ac:dyDescent="0.2">
      <c r="A134" s="32"/>
      <c r="B134" s="692" t="s">
        <v>329</v>
      </c>
      <c r="C134" s="693"/>
      <c r="D134" s="30">
        <v>0</v>
      </c>
      <c r="E134" s="30">
        <v>0</v>
      </c>
      <c r="F134" s="30">
        <v>31</v>
      </c>
      <c r="G134" s="29"/>
      <c r="H134" s="31">
        <v>4</v>
      </c>
    </row>
    <row r="135" spans="1:8" x14ac:dyDescent="0.2">
      <c r="A135" s="32"/>
      <c r="B135" s="692" t="s">
        <v>110</v>
      </c>
      <c r="C135" s="693"/>
      <c r="D135" s="30">
        <v>0</v>
      </c>
      <c r="E135" s="30">
        <v>0</v>
      </c>
      <c r="F135" s="30">
        <v>193</v>
      </c>
      <c r="G135" s="29"/>
      <c r="H135" s="31">
        <v>5</v>
      </c>
    </row>
    <row r="136" spans="1:8" x14ac:dyDescent="0.2">
      <c r="A136" s="32"/>
      <c r="B136" s="692" t="s">
        <v>53</v>
      </c>
      <c r="C136" s="693"/>
      <c r="D136" s="30">
        <v>0</v>
      </c>
      <c r="E136" s="30">
        <v>0</v>
      </c>
      <c r="F136" s="30">
        <v>83</v>
      </c>
      <c r="G136" s="29"/>
      <c r="H136" s="31">
        <v>6</v>
      </c>
    </row>
    <row r="137" spans="1:8" x14ac:dyDescent="0.2">
      <c r="A137" s="32"/>
      <c r="B137" s="692" t="s">
        <v>111</v>
      </c>
      <c r="C137" s="693"/>
      <c r="D137" s="30">
        <v>0</v>
      </c>
      <c r="E137" s="30">
        <v>0</v>
      </c>
      <c r="F137" s="30">
        <v>27</v>
      </c>
      <c r="G137" s="29"/>
      <c r="H137" s="31">
        <v>0</v>
      </c>
    </row>
    <row r="138" spans="1:8" x14ac:dyDescent="0.2">
      <c r="A138" s="32"/>
      <c r="B138" s="692" t="s">
        <v>112</v>
      </c>
      <c r="C138" s="693"/>
      <c r="D138" s="30">
        <v>0</v>
      </c>
      <c r="E138" s="30">
        <v>0</v>
      </c>
      <c r="F138" s="30">
        <v>8246</v>
      </c>
      <c r="G138" s="29"/>
      <c r="H138" s="31">
        <v>1460</v>
      </c>
    </row>
    <row r="139" spans="1:8" x14ac:dyDescent="0.2">
      <c r="A139" s="32"/>
      <c r="B139" s="692" t="s">
        <v>113</v>
      </c>
      <c r="C139" s="693"/>
      <c r="D139" s="30">
        <v>0</v>
      </c>
      <c r="E139" s="30">
        <v>0</v>
      </c>
      <c r="F139" s="30">
        <v>706</v>
      </c>
      <c r="G139" s="29"/>
      <c r="H139" s="31">
        <v>38</v>
      </c>
    </row>
    <row r="140" spans="1:8" x14ac:dyDescent="0.2">
      <c r="A140" s="32"/>
      <c r="B140" s="692" t="s">
        <v>267</v>
      </c>
      <c r="C140" s="693"/>
      <c r="D140" s="30">
        <v>0</v>
      </c>
      <c r="E140" s="30">
        <v>0</v>
      </c>
      <c r="F140" s="30">
        <v>312</v>
      </c>
      <c r="G140" s="29"/>
      <c r="H140" s="31">
        <v>23</v>
      </c>
    </row>
    <row r="141" spans="1:8" x14ac:dyDescent="0.2">
      <c r="A141" s="32"/>
      <c r="B141" s="692" t="s">
        <v>330</v>
      </c>
      <c r="C141" s="693"/>
      <c r="D141" s="30">
        <v>0</v>
      </c>
      <c r="E141" s="30">
        <v>0</v>
      </c>
      <c r="F141" s="30">
        <v>2</v>
      </c>
      <c r="G141" s="29"/>
      <c r="H141" s="31">
        <v>0</v>
      </c>
    </row>
    <row r="142" spans="1:8" x14ac:dyDescent="0.2">
      <c r="A142" s="32"/>
      <c r="B142" s="692" t="s">
        <v>299</v>
      </c>
      <c r="C142" s="693"/>
      <c r="D142" s="30">
        <v>0</v>
      </c>
      <c r="E142" s="30">
        <v>2</v>
      </c>
      <c r="F142" s="30">
        <v>286</v>
      </c>
      <c r="G142" s="29"/>
      <c r="H142" s="31">
        <v>92</v>
      </c>
    </row>
    <row r="143" spans="1:8" x14ac:dyDescent="0.2">
      <c r="A143" s="32"/>
      <c r="B143" s="692" t="s">
        <v>331</v>
      </c>
      <c r="C143" s="693"/>
      <c r="D143" s="30">
        <v>0</v>
      </c>
      <c r="E143" s="30">
        <v>1</v>
      </c>
      <c r="F143" s="30">
        <v>38</v>
      </c>
      <c r="G143" s="29"/>
      <c r="H143" s="31">
        <v>5</v>
      </c>
    </row>
    <row r="144" spans="1:8" x14ac:dyDescent="0.2">
      <c r="A144" s="32"/>
      <c r="B144" s="692" t="s">
        <v>314</v>
      </c>
      <c r="C144" s="693"/>
      <c r="D144" s="30">
        <v>0</v>
      </c>
      <c r="E144" s="30">
        <v>0</v>
      </c>
      <c r="F144" s="30">
        <v>57</v>
      </c>
      <c r="G144" s="29"/>
      <c r="H144" s="31">
        <v>37</v>
      </c>
    </row>
    <row r="145" spans="1:8" x14ac:dyDescent="0.2">
      <c r="A145" s="32"/>
      <c r="B145" s="692" t="s">
        <v>268</v>
      </c>
      <c r="C145" s="693"/>
      <c r="D145" s="30">
        <v>0</v>
      </c>
      <c r="E145" s="30">
        <v>0</v>
      </c>
      <c r="F145" s="30">
        <v>306</v>
      </c>
      <c r="G145" s="29"/>
      <c r="H145" s="31">
        <v>71</v>
      </c>
    </row>
    <row r="146" spans="1:8" x14ac:dyDescent="0.2">
      <c r="A146" s="32"/>
      <c r="B146" s="692" t="s">
        <v>114</v>
      </c>
      <c r="C146" s="693"/>
      <c r="D146" s="30">
        <v>0</v>
      </c>
      <c r="E146" s="30">
        <v>0</v>
      </c>
      <c r="F146" s="30">
        <v>17</v>
      </c>
      <c r="G146" s="29"/>
      <c r="H146" s="31">
        <v>2</v>
      </c>
    </row>
    <row r="147" spans="1:8" x14ac:dyDescent="0.2">
      <c r="A147" s="173"/>
      <c r="B147" s="692" t="s">
        <v>115</v>
      </c>
      <c r="C147" s="693"/>
      <c r="D147" s="72">
        <v>0</v>
      </c>
      <c r="E147" s="30">
        <v>0</v>
      </c>
      <c r="F147" s="30">
        <v>45</v>
      </c>
      <c r="G147" s="29"/>
      <c r="H147" s="31">
        <v>6</v>
      </c>
    </row>
    <row r="148" spans="1:8" x14ac:dyDescent="0.2">
      <c r="A148" s="32"/>
      <c r="B148" s="692" t="s">
        <v>278</v>
      </c>
      <c r="C148" s="693"/>
      <c r="D148" s="30">
        <v>0</v>
      </c>
      <c r="E148" s="30">
        <v>0</v>
      </c>
      <c r="F148" s="30">
        <v>44</v>
      </c>
      <c r="G148" s="29"/>
      <c r="H148" s="31">
        <v>0</v>
      </c>
    </row>
    <row r="149" spans="1:8" x14ac:dyDescent="0.2">
      <c r="A149" s="32"/>
      <c r="B149" s="692" t="s">
        <v>44</v>
      </c>
      <c r="C149" s="693"/>
      <c r="D149" s="30">
        <v>24</v>
      </c>
      <c r="E149" s="30">
        <v>0</v>
      </c>
      <c r="F149" s="30">
        <v>0</v>
      </c>
      <c r="G149" s="29"/>
      <c r="H149" s="31">
        <v>0</v>
      </c>
    </row>
    <row r="150" spans="1:8" x14ac:dyDescent="0.2">
      <c r="A150" s="32"/>
      <c r="B150" s="692" t="s">
        <v>332</v>
      </c>
      <c r="C150" s="693"/>
      <c r="D150" s="30">
        <v>2</v>
      </c>
      <c r="E150" s="30">
        <v>1</v>
      </c>
      <c r="F150" s="30">
        <v>0</v>
      </c>
      <c r="G150" s="29"/>
      <c r="H150" s="31">
        <v>0</v>
      </c>
    </row>
    <row r="151" spans="1:8" x14ac:dyDescent="0.2">
      <c r="A151" s="32"/>
      <c r="B151" s="692" t="s">
        <v>116</v>
      </c>
      <c r="C151" s="693"/>
      <c r="D151" s="30">
        <v>8</v>
      </c>
      <c r="E151" s="30">
        <v>5</v>
      </c>
      <c r="F151" s="30">
        <v>0</v>
      </c>
      <c r="G151" s="29"/>
      <c r="H151" s="31">
        <v>0</v>
      </c>
    </row>
    <row r="152" spans="1:8" x14ac:dyDescent="0.2">
      <c r="A152" s="32"/>
      <c r="B152" s="692" t="s">
        <v>307</v>
      </c>
      <c r="C152" s="693"/>
      <c r="D152" s="30">
        <v>8</v>
      </c>
      <c r="E152" s="30">
        <v>2</v>
      </c>
      <c r="F152" s="30">
        <v>0</v>
      </c>
      <c r="G152" s="29"/>
      <c r="H152" s="31">
        <v>0</v>
      </c>
    </row>
    <row r="153" spans="1:8" x14ac:dyDescent="0.2">
      <c r="A153" s="32"/>
      <c r="B153" s="692" t="s">
        <v>279</v>
      </c>
      <c r="C153" s="693"/>
      <c r="D153" s="30">
        <v>478</v>
      </c>
      <c r="E153" s="30">
        <v>74</v>
      </c>
      <c r="F153" s="30">
        <v>0</v>
      </c>
      <c r="G153" s="29"/>
      <c r="H153" s="31">
        <v>0</v>
      </c>
    </row>
    <row r="154" spans="1:8" x14ac:dyDescent="0.2">
      <c r="A154" s="32"/>
      <c r="B154" s="692" t="s">
        <v>333</v>
      </c>
      <c r="C154" s="693"/>
      <c r="D154" s="30">
        <v>2</v>
      </c>
      <c r="E154" s="30">
        <v>0</v>
      </c>
      <c r="F154" s="30">
        <v>0</v>
      </c>
      <c r="G154" s="29"/>
      <c r="H154" s="31">
        <v>0</v>
      </c>
    </row>
    <row r="155" spans="1:8" x14ac:dyDescent="0.2">
      <c r="A155" s="32"/>
      <c r="B155" s="692" t="s">
        <v>117</v>
      </c>
      <c r="C155" s="693"/>
      <c r="D155" s="30">
        <v>10</v>
      </c>
      <c r="E155" s="30">
        <v>6</v>
      </c>
      <c r="F155" s="30">
        <v>0</v>
      </c>
      <c r="G155" s="29"/>
      <c r="H155" s="31">
        <v>0</v>
      </c>
    </row>
    <row r="156" spans="1:8" x14ac:dyDescent="0.2">
      <c r="A156" s="32"/>
      <c r="B156" s="692" t="s">
        <v>118</v>
      </c>
      <c r="C156" s="693"/>
      <c r="D156" s="30">
        <v>67</v>
      </c>
      <c r="E156" s="30">
        <v>10</v>
      </c>
      <c r="F156" s="30">
        <v>0</v>
      </c>
      <c r="G156" s="29"/>
      <c r="H156" s="31">
        <v>0</v>
      </c>
    </row>
    <row r="157" spans="1:8" x14ac:dyDescent="0.2">
      <c r="A157" s="173"/>
      <c r="B157" s="692" t="s">
        <v>369</v>
      </c>
      <c r="C157" s="693"/>
      <c r="D157" s="72">
        <v>360</v>
      </c>
      <c r="E157" s="30">
        <v>20</v>
      </c>
      <c r="F157" s="30">
        <v>0</v>
      </c>
      <c r="G157" s="29"/>
      <c r="H157" s="31">
        <v>0</v>
      </c>
    </row>
    <row r="158" spans="1:8" x14ac:dyDescent="0.2">
      <c r="A158" s="32"/>
      <c r="B158" s="692" t="s">
        <v>119</v>
      </c>
      <c r="C158" s="693"/>
      <c r="D158" s="30">
        <v>14</v>
      </c>
      <c r="E158" s="30">
        <v>3</v>
      </c>
      <c r="F158" s="30">
        <v>0</v>
      </c>
      <c r="G158" s="29"/>
      <c r="H158" s="31">
        <v>0</v>
      </c>
    </row>
    <row r="159" spans="1:8" x14ac:dyDescent="0.2">
      <c r="A159" s="32"/>
      <c r="B159" s="692" t="s">
        <v>334</v>
      </c>
      <c r="C159" s="693"/>
      <c r="D159" s="30">
        <v>7</v>
      </c>
      <c r="E159" s="30">
        <v>0</v>
      </c>
      <c r="F159" s="30">
        <v>0</v>
      </c>
      <c r="G159" s="29"/>
      <c r="H159" s="31">
        <v>0</v>
      </c>
    </row>
    <row r="160" spans="1:8" x14ac:dyDescent="0.2">
      <c r="A160" s="173"/>
      <c r="B160" s="692" t="s">
        <v>120</v>
      </c>
      <c r="C160" s="693"/>
      <c r="D160" s="72">
        <v>8</v>
      </c>
      <c r="E160" s="30">
        <v>1</v>
      </c>
      <c r="F160" s="30">
        <v>0</v>
      </c>
      <c r="G160" s="29"/>
      <c r="H160" s="31">
        <v>0</v>
      </c>
    </row>
    <row r="161" spans="1:8" x14ac:dyDescent="0.2">
      <c r="A161" s="32"/>
      <c r="B161" s="692" t="s">
        <v>45</v>
      </c>
      <c r="C161" s="693"/>
      <c r="D161" s="30">
        <v>12</v>
      </c>
      <c r="E161" s="30">
        <v>2</v>
      </c>
      <c r="F161" s="30">
        <v>0</v>
      </c>
      <c r="G161" s="29"/>
      <c r="H161" s="31">
        <v>0</v>
      </c>
    </row>
    <row r="162" spans="1:8" x14ac:dyDescent="0.2">
      <c r="A162" s="32"/>
      <c r="B162" s="692" t="s">
        <v>308</v>
      </c>
      <c r="C162" s="693"/>
      <c r="D162" s="30">
        <v>270</v>
      </c>
      <c r="E162" s="30">
        <v>146</v>
      </c>
      <c r="F162" s="30">
        <v>0</v>
      </c>
      <c r="G162" s="29"/>
      <c r="H162" s="31">
        <v>0</v>
      </c>
    </row>
    <row r="163" spans="1:8" x14ac:dyDescent="0.2">
      <c r="A163" s="32"/>
      <c r="B163" s="692" t="s">
        <v>335</v>
      </c>
      <c r="C163" s="693"/>
      <c r="D163" s="30">
        <v>10</v>
      </c>
      <c r="E163" s="30">
        <v>0</v>
      </c>
      <c r="F163" s="30">
        <v>0</v>
      </c>
      <c r="G163" s="29"/>
      <c r="H163" s="31">
        <v>0</v>
      </c>
    </row>
    <row r="164" spans="1:8" x14ac:dyDescent="0.2">
      <c r="A164" s="32"/>
      <c r="B164" s="692" t="s">
        <v>336</v>
      </c>
      <c r="C164" s="693"/>
      <c r="D164" s="30">
        <v>5</v>
      </c>
      <c r="E164" s="30">
        <v>0</v>
      </c>
      <c r="F164" s="30">
        <v>0</v>
      </c>
      <c r="G164" s="29"/>
      <c r="H164" s="31">
        <v>0</v>
      </c>
    </row>
    <row r="165" spans="1:8" x14ac:dyDescent="0.2">
      <c r="A165" s="32"/>
      <c r="B165" s="692" t="s">
        <v>121</v>
      </c>
      <c r="C165" s="693"/>
      <c r="D165" s="30">
        <v>5</v>
      </c>
      <c r="E165" s="30">
        <v>3</v>
      </c>
      <c r="F165" s="30">
        <v>0</v>
      </c>
      <c r="G165" s="29"/>
      <c r="H165" s="31">
        <v>0</v>
      </c>
    </row>
    <row r="166" spans="1:8" x14ac:dyDescent="0.2">
      <c r="A166" s="32"/>
      <c r="B166" s="692" t="s">
        <v>337</v>
      </c>
      <c r="C166" s="693"/>
      <c r="D166" s="30">
        <v>3</v>
      </c>
      <c r="E166" s="30">
        <v>1</v>
      </c>
      <c r="F166" s="30">
        <v>0</v>
      </c>
      <c r="G166" s="29"/>
      <c r="H166" s="31">
        <v>0</v>
      </c>
    </row>
    <row r="167" spans="1:8" x14ac:dyDescent="0.2">
      <c r="A167" s="32"/>
      <c r="B167" s="692" t="s">
        <v>338</v>
      </c>
      <c r="C167" s="693"/>
      <c r="D167" s="30">
        <v>2</v>
      </c>
      <c r="E167" s="30">
        <v>3</v>
      </c>
      <c r="F167" s="30">
        <v>0</v>
      </c>
      <c r="G167" s="29"/>
      <c r="H167" s="31">
        <v>0</v>
      </c>
    </row>
    <row r="168" spans="1:8" x14ac:dyDescent="0.2">
      <c r="A168" s="32"/>
      <c r="B168" s="692" t="s">
        <v>300</v>
      </c>
      <c r="C168" s="693"/>
      <c r="D168" s="30">
        <v>7</v>
      </c>
      <c r="E168" s="30">
        <v>0</v>
      </c>
      <c r="F168" s="30">
        <v>0</v>
      </c>
      <c r="G168" s="29"/>
      <c r="H168" s="31">
        <v>0</v>
      </c>
    </row>
    <row r="169" spans="1:8" x14ac:dyDescent="0.2">
      <c r="A169" s="32"/>
      <c r="B169" s="692" t="s">
        <v>122</v>
      </c>
      <c r="C169" s="693"/>
      <c r="D169" s="30">
        <v>3</v>
      </c>
      <c r="E169" s="30">
        <v>5</v>
      </c>
      <c r="F169" s="30">
        <v>0</v>
      </c>
      <c r="G169" s="29"/>
      <c r="H169" s="31">
        <v>0</v>
      </c>
    </row>
    <row r="170" spans="1:8" x14ac:dyDescent="0.2">
      <c r="A170" s="32"/>
      <c r="B170" s="692" t="s">
        <v>339</v>
      </c>
      <c r="C170" s="693"/>
      <c r="D170" s="30">
        <v>7</v>
      </c>
      <c r="E170" s="30">
        <v>0</v>
      </c>
      <c r="F170" s="30">
        <v>0</v>
      </c>
      <c r="G170" s="29"/>
      <c r="H170" s="31">
        <v>0</v>
      </c>
    </row>
    <row r="171" spans="1:8" x14ac:dyDescent="0.2">
      <c r="A171" s="32"/>
      <c r="B171" s="692" t="s">
        <v>280</v>
      </c>
      <c r="C171" s="693"/>
      <c r="D171" s="30">
        <v>10</v>
      </c>
      <c r="E171" s="30">
        <v>4</v>
      </c>
      <c r="F171" s="30">
        <v>0</v>
      </c>
      <c r="G171" s="29"/>
      <c r="H171" s="31">
        <v>0</v>
      </c>
    </row>
    <row r="172" spans="1:8" x14ac:dyDescent="0.2">
      <c r="A172" s="173"/>
      <c r="B172" s="692" t="s">
        <v>340</v>
      </c>
      <c r="C172" s="693"/>
      <c r="D172" s="72">
        <v>3</v>
      </c>
      <c r="E172" s="30">
        <v>1</v>
      </c>
      <c r="F172" s="30">
        <v>0</v>
      </c>
      <c r="G172" s="29"/>
      <c r="H172" s="31">
        <v>0</v>
      </c>
    </row>
    <row r="173" spans="1:8" x14ac:dyDescent="0.2">
      <c r="A173" s="32"/>
      <c r="B173" s="692" t="s">
        <v>341</v>
      </c>
      <c r="C173" s="693"/>
      <c r="D173" s="30">
        <v>2</v>
      </c>
      <c r="E173" s="30">
        <v>0</v>
      </c>
      <c r="F173" s="30">
        <v>0</v>
      </c>
      <c r="G173" s="29"/>
      <c r="H173" s="31">
        <v>0</v>
      </c>
    </row>
    <row r="174" spans="1:8" x14ac:dyDescent="0.2">
      <c r="A174" s="32"/>
      <c r="B174" s="692" t="s">
        <v>301</v>
      </c>
      <c r="C174" s="693"/>
      <c r="D174" s="30">
        <v>152</v>
      </c>
      <c r="E174" s="30">
        <v>71</v>
      </c>
      <c r="F174" s="30">
        <v>0</v>
      </c>
      <c r="G174" s="29"/>
      <c r="H174" s="31">
        <v>0</v>
      </c>
    </row>
    <row r="175" spans="1:8" x14ac:dyDescent="0.2">
      <c r="A175" s="32"/>
      <c r="B175" s="692" t="s">
        <v>140</v>
      </c>
      <c r="C175" s="693"/>
      <c r="D175" s="30">
        <v>3</v>
      </c>
      <c r="E175" s="30">
        <v>1</v>
      </c>
      <c r="F175" s="30">
        <v>0</v>
      </c>
      <c r="G175" s="29"/>
      <c r="H175" s="31">
        <v>0</v>
      </c>
    </row>
    <row r="176" spans="1:8" x14ac:dyDescent="0.2">
      <c r="A176" s="32"/>
      <c r="B176" s="692" t="s">
        <v>123</v>
      </c>
      <c r="C176" s="693"/>
      <c r="D176" s="30">
        <v>9</v>
      </c>
      <c r="E176" s="30">
        <v>2</v>
      </c>
      <c r="F176" s="30">
        <v>0</v>
      </c>
      <c r="G176" s="29"/>
      <c r="H176" s="31">
        <v>0</v>
      </c>
    </row>
    <row r="177" spans="1:8" x14ac:dyDescent="0.2">
      <c r="A177" s="173"/>
      <c r="B177" s="692" t="s">
        <v>124</v>
      </c>
      <c r="C177" s="693"/>
      <c r="D177" s="72">
        <v>2754</v>
      </c>
      <c r="E177" s="30">
        <v>422</v>
      </c>
      <c r="F177" s="30">
        <v>0</v>
      </c>
      <c r="G177" s="29"/>
      <c r="H177" s="31">
        <v>0</v>
      </c>
    </row>
    <row r="178" spans="1:8" x14ac:dyDescent="0.2">
      <c r="A178" s="32"/>
      <c r="B178" s="692" t="s">
        <v>342</v>
      </c>
      <c r="C178" s="693"/>
      <c r="D178" s="30">
        <v>7</v>
      </c>
      <c r="E178" s="30">
        <v>0</v>
      </c>
      <c r="F178" s="30">
        <v>0</v>
      </c>
      <c r="G178" s="29"/>
      <c r="H178" s="31">
        <v>0</v>
      </c>
    </row>
    <row r="179" spans="1:8" x14ac:dyDescent="0.2">
      <c r="A179" s="173"/>
      <c r="B179" s="692" t="s">
        <v>281</v>
      </c>
      <c r="C179" s="693"/>
      <c r="D179" s="72">
        <v>3</v>
      </c>
      <c r="E179" s="30">
        <v>0</v>
      </c>
      <c r="F179" s="30">
        <v>0</v>
      </c>
      <c r="G179" s="29"/>
      <c r="H179" s="31">
        <v>0</v>
      </c>
    </row>
    <row r="180" spans="1:8" x14ac:dyDescent="0.2">
      <c r="A180" s="173"/>
      <c r="B180" s="692" t="s">
        <v>125</v>
      </c>
      <c r="C180" s="693"/>
      <c r="D180" s="72">
        <v>20</v>
      </c>
      <c r="E180" s="30">
        <v>4</v>
      </c>
      <c r="F180" s="30">
        <v>0</v>
      </c>
      <c r="G180" s="29"/>
      <c r="H180" s="31">
        <v>0</v>
      </c>
    </row>
    <row r="181" spans="1:8" x14ac:dyDescent="0.2">
      <c r="A181" s="32"/>
      <c r="B181" s="692" t="s">
        <v>269</v>
      </c>
      <c r="C181" s="693"/>
      <c r="D181" s="30">
        <v>26</v>
      </c>
      <c r="E181" s="30">
        <v>10</v>
      </c>
      <c r="F181" s="30">
        <v>0</v>
      </c>
      <c r="G181" s="29"/>
      <c r="H181" s="31">
        <v>0</v>
      </c>
    </row>
    <row r="182" spans="1:8" x14ac:dyDescent="0.2">
      <c r="A182" s="32"/>
      <c r="B182" s="692" t="s">
        <v>296</v>
      </c>
      <c r="C182" s="693"/>
      <c r="D182" s="30">
        <v>10</v>
      </c>
      <c r="E182" s="30">
        <v>0</v>
      </c>
      <c r="F182" s="30">
        <v>0</v>
      </c>
      <c r="G182" s="29"/>
      <c r="H182" s="31">
        <v>0</v>
      </c>
    </row>
    <row r="183" spans="1:8" x14ac:dyDescent="0.2">
      <c r="A183" s="32"/>
      <c r="B183" s="692" t="s">
        <v>370</v>
      </c>
      <c r="C183" s="693"/>
      <c r="D183" s="30">
        <v>2</v>
      </c>
      <c r="E183" s="30">
        <v>1</v>
      </c>
      <c r="F183" s="30">
        <v>0</v>
      </c>
      <c r="G183" s="29"/>
      <c r="H183" s="31">
        <v>0</v>
      </c>
    </row>
    <row r="184" spans="1:8" x14ac:dyDescent="0.2">
      <c r="A184" s="32"/>
      <c r="B184" s="692" t="s">
        <v>282</v>
      </c>
      <c r="C184" s="693"/>
      <c r="D184" s="30">
        <v>513</v>
      </c>
      <c r="E184" s="30">
        <v>231</v>
      </c>
      <c r="F184" s="30">
        <v>0</v>
      </c>
      <c r="G184" s="29"/>
      <c r="H184" s="31">
        <v>0</v>
      </c>
    </row>
    <row r="185" spans="1:8" x14ac:dyDescent="0.2">
      <c r="A185" s="173"/>
      <c r="B185" s="692" t="s">
        <v>283</v>
      </c>
      <c r="C185" s="693"/>
      <c r="D185" s="72">
        <v>4</v>
      </c>
      <c r="E185" s="30">
        <v>0</v>
      </c>
      <c r="F185" s="30">
        <v>0</v>
      </c>
      <c r="G185" s="29"/>
      <c r="H185" s="31">
        <v>0</v>
      </c>
    </row>
    <row r="186" spans="1:8" x14ac:dyDescent="0.2">
      <c r="A186" s="32"/>
      <c r="B186" s="692" t="s">
        <v>284</v>
      </c>
      <c r="C186" s="693"/>
      <c r="D186" s="30">
        <v>1304</v>
      </c>
      <c r="E186" s="30">
        <v>139</v>
      </c>
      <c r="F186" s="30">
        <v>0</v>
      </c>
      <c r="G186" s="29"/>
      <c r="H186" s="31">
        <v>0</v>
      </c>
    </row>
    <row r="187" spans="1:8" ht="14.25" customHeight="1" x14ac:dyDescent="0.2">
      <c r="A187" s="32"/>
      <c r="B187" s="692" t="s">
        <v>285</v>
      </c>
      <c r="C187" s="693"/>
      <c r="D187" s="30">
        <v>570</v>
      </c>
      <c r="E187" s="30">
        <v>84</v>
      </c>
      <c r="F187" s="30">
        <v>0</v>
      </c>
      <c r="G187" s="29"/>
      <c r="H187" s="31">
        <v>0</v>
      </c>
    </row>
    <row r="188" spans="1:8" x14ac:dyDescent="0.2">
      <c r="A188" s="32"/>
      <c r="B188" s="692" t="s">
        <v>302</v>
      </c>
      <c r="C188" s="693"/>
      <c r="D188" s="30">
        <v>563</v>
      </c>
      <c r="E188" s="30">
        <v>52</v>
      </c>
      <c r="F188" s="30">
        <v>0</v>
      </c>
      <c r="G188" s="29"/>
      <c r="H188" s="31">
        <v>0</v>
      </c>
    </row>
    <row r="189" spans="1:8" ht="14.25" customHeight="1" x14ac:dyDescent="0.2">
      <c r="A189" s="32"/>
      <c r="B189" s="692" t="s">
        <v>286</v>
      </c>
      <c r="C189" s="693"/>
      <c r="D189" s="30">
        <v>704</v>
      </c>
      <c r="E189" s="30">
        <v>290</v>
      </c>
      <c r="F189" s="30">
        <v>0</v>
      </c>
      <c r="G189" s="29"/>
      <c r="H189" s="31">
        <v>0</v>
      </c>
    </row>
    <row r="190" spans="1:8" ht="14.25" customHeight="1" x14ac:dyDescent="0.2">
      <c r="A190" s="32"/>
      <c r="B190" s="692" t="s">
        <v>311</v>
      </c>
      <c r="C190" s="693"/>
      <c r="D190" s="30">
        <v>376</v>
      </c>
      <c r="E190" s="30">
        <v>23</v>
      </c>
      <c r="F190" s="30">
        <v>0</v>
      </c>
      <c r="G190" s="29"/>
      <c r="H190" s="31">
        <v>0</v>
      </c>
    </row>
    <row r="191" spans="1:8" ht="14.25" customHeight="1" x14ac:dyDescent="0.2">
      <c r="A191" s="32"/>
      <c r="B191" s="692" t="s">
        <v>312</v>
      </c>
      <c r="C191" s="693"/>
      <c r="D191" s="30">
        <v>303</v>
      </c>
      <c r="E191" s="30">
        <v>8</v>
      </c>
      <c r="F191" s="30">
        <v>0</v>
      </c>
      <c r="G191" s="29"/>
      <c r="H191" s="31">
        <v>0</v>
      </c>
    </row>
    <row r="192" spans="1:8" ht="14.25" customHeight="1" x14ac:dyDescent="0.2">
      <c r="A192" s="32"/>
      <c r="B192" s="692" t="s">
        <v>126</v>
      </c>
      <c r="C192" s="693"/>
      <c r="D192" s="30">
        <v>21</v>
      </c>
      <c r="E192" s="30">
        <v>4</v>
      </c>
      <c r="F192" s="30">
        <v>0</v>
      </c>
      <c r="G192" s="29"/>
      <c r="H192" s="31">
        <v>0</v>
      </c>
    </row>
    <row r="193" spans="1:10" ht="14.25" customHeight="1" x14ac:dyDescent="0.2">
      <c r="A193" s="32"/>
      <c r="B193" s="692" t="s">
        <v>303</v>
      </c>
      <c r="C193" s="693"/>
      <c r="D193" s="30">
        <v>4</v>
      </c>
      <c r="E193" s="30">
        <v>0</v>
      </c>
      <c r="F193" s="30">
        <v>0</v>
      </c>
      <c r="G193" s="29"/>
      <c r="H193" s="31">
        <v>0</v>
      </c>
    </row>
    <row r="194" spans="1:10" ht="14.25" customHeight="1" x14ac:dyDescent="0.2">
      <c r="A194" s="32"/>
      <c r="B194" s="692" t="s">
        <v>127</v>
      </c>
      <c r="C194" s="693"/>
      <c r="D194" s="30">
        <v>36</v>
      </c>
      <c r="E194" s="30">
        <v>5</v>
      </c>
      <c r="F194" s="30">
        <v>0</v>
      </c>
      <c r="G194" s="29"/>
      <c r="H194" s="31">
        <v>0</v>
      </c>
    </row>
    <row r="195" spans="1:10" ht="14.25" customHeight="1" x14ac:dyDescent="0.2">
      <c r="A195" s="32"/>
      <c r="B195" s="692" t="s">
        <v>128</v>
      </c>
      <c r="C195" s="693"/>
      <c r="D195" s="30">
        <v>4</v>
      </c>
      <c r="E195" s="30">
        <v>0</v>
      </c>
      <c r="F195" s="30">
        <v>0</v>
      </c>
      <c r="G195" s="29"/>
      <c r="H195" s="31">
        <v>0</v>
      </c>
    </row>
    <row r="196" spans="1:10" ht="14.25" customHeight="1" x14ac:dyDescent="0.2">
      <c r="A196" s="32"/>
      <c r="B196" s="692" t="s">
        <v>287</v>
      </c>
      <c r="C196" s="693"/>
      <c r="D196" s="30">
        <v>3</v>
      </c>
      <c r="E196" s="30">
        <v>0</v>
      </c>
      <c r="F196" s="30">
        <v>0</v>
      </c>
      <c r="G196" s="29"/>
      <c r="H196" s="31">
        <v>0</v>
      </c>
    </row>
    <row r="197" spans="1:10" ht="14.25" customHeight="1" x14ac:dyDescent="0.2">
      <c r="A197" s="32"/>
      <c r="B197" s="692" t="s">
        <v>128</v>
      </c>
      <c r="C197" s="693"/>
      <c r="D197" s="30">
        <v>6</v>
      </c>
      <c r="E197" s="30">
        <v>0</v>
      </c>
      <c r="F197" s="30">
        <v>0</v>
      </c>
      <c r="G197" s="29"/>
      <c r="H197" s="31">
        <v>0</v>
      </c>
      <c r="J197" s="371" t="s">
        <v>365</v>
      </c>
    </row>
    <row r="198" spans="1:10" ht="38.25" customHeight="1" x14ac:dyDescent="0.2">
      <c r="A198" s="391" t="s">
        <v>419</v>
      </c>
      <c r="B198" s="69"/>
      <c r="C198" s="69"/>
      <c r="D198" s="69"/>
      <c r="E198" s="69"/>
      <c r="F198" s="69"/>
      <c r="G198" s="69"/>
      <c r="H198" s="69"/>
    </row>
    <row r="199" spans="1:10" ht="14.25" customHeight="1" x14ac:dyDescent="0.2">
      <c r="A199" s="694" t="s">
        <v>70</v>
      </c>
      <c r="B199" s="694"/>
      <c r="C199" s="694"/>
      <c r="D199" s="694"/>
      <c r="E199" s="694"/>
      <c r="F199" s="694"/>
      <c r="G199" s="694"/>
      <c r="H199" s="694"/>
    </row>
    <row r="200" spans="1:10" ht="51" customHeight="1" x14ac:dyDescent="0.2">
      <c r="A200" s="24" t="s">
        <v>71</v>
      </c>
      <c r="B200" s="496" t="s">
        <v>72</v>
      </c>
      <c r="C200" s="494" t="s">
        <v>67</v>
      </c>
      <c r="D200" s="25" t="s">
        <v>69</v>
      </c>
      <c r="E200" s="26"/>
      <c r="F200" s="27"/>
      <c r="G200" s="695" t="s">
        <v>186</v>
      </c>
      <c r="H200" s="698" t="s">
        <v>294</v>
      </c>
    </row>
    <row r="201" spans="1:10" ht="14.25" customHeight="1" x14ac:dyDescent="0.2">
      <c r="A201" s="28"/>
      <c r="B201" s="497"/>
      <c r="C201" s="499"/>
      <c r="D201" s="698" t="s">
        <v>182</v>
      </c>
      <c r="E201" s="701" t="s">
        <v>39</v>
      </c>
      <c r="F201" s="698" t="s">
        <v>183</v>
      </c>
      <c r="G201" s="696"/>
      <c r="H201" s="699"/>
    </row>
    <row r="202" spans="1:10" ht="14.25" customHeight="1" x14ac:dyDescent="0.2">
      <c r="A202" s="28"/>
      <c r="B202" s="498"/>
      <c r="C202" s="495"/>
      <c r="D202" s="700"/>
      <c r="E202" s="702"/>
      <c r="F202" s="700"/>
      <c r="G202" s="697"/>
      <c r="H202" s="700"/>
    </row>
    <row r="203" spans="1:10" ht="14.25" customHeight="1" x14ac:dyDescent="0.2">
      <c r="A203" s="32"/>
      <c r="B203" s="692" t="s">
        <v>343</v>
      </c>
      <c r="C203" s="693"/>
      <c r="D203" s="30">
        <v>2</v>
      </c>
      <c r="E203" s="30">
        <v>0</v>
      </c>
      <c r="F203" s="30">
        <v>0</v>
      </c>
      <c r="G203" s="29"/>
      <c r="H203" s="31">
        <v>0</v>
      </c>
    </row>
    <row r="204" spans="1:10" ht="14.25" customHeight="1" x14ac:dyDescent="0.2">
      <c r="A204" s="32"/>
      <c r="B204" s="692" t="s">
        <v>288</v>
      </c>
      <c r="C204" s="693"/>
      <c r="D204" s="30">
        <v>3</v>
      </c>
      <c r="E204" s="30">
        <v>0</v>
      </c>
      <c r="F204" s="30">
        <v>0</v>
      </c>
      <c r="G204" s="29"/>
      <c r="H204" s="31">
        <v>0</v>
      </c>
    </row>
    <row r="205" spans="1:10" ht="14.25" customHeight="1" x14ac:dyDescent="0.2">
      <c r="A205" s="32"/>
      <c r="B205" s="692" t="s">
        <v>129</v>
      </c>
      <c r="C205" s="693"/>
      <c r="D205" s="30">
        <v>6</v>
      </c>
      <c r="E205" s="30">
        <v>2</v>
      </c>
      <c r="F205" s="30">
        <v>0</v>
      </c>
      <c r="G205" s="29"/>
      <c r="H205" s="31">
        <v>0</v>
      </c>
    </row>
    <row r="206" spans="1:10" ht="14.25" customHeight="1" x14ac:dyDescent="0.2">
      <c r="A206" s="32"/>
      <c r="B206" s="692" t="s">
        <v>130</v>
      </c>
      <c r="C206" s="693"/>
      <c r="D206" s="30">
        <v>6</v>
      </c>
      <c r="E206" s="30">
        <v>3</v>
      </c>
      <c r="F206" s="30">
        <v>0</v>
      </c>
      <c r="G206" s="29"/>
      <c r="H206" s="31">
        <v>0</v>
      </c>
    </row>
    <row r="207" spans="1:10" ht="14.25" customHeight="1" x14ac:dyDescent="0.2">
      <c r="A207" s="32"/>
      <c r="B207" s="692" t="s">
        <v>304</v>
      </c>
      <c r="C207" s="693"/>
      <c r="D207" s="30">
        <v>1516</v>
      </c>
      <c r="E207" s="30">
        <v>381</v>
      </c>
      <c r="F207" s="30">
        <v>0</v>
      </c>
      <c r="G207" s="29"/>
      <c r="H207" s="31">
        <v>0</v>
      </c>
    </row>
    <row r="208" spans="1:10" ht="14.25" customHeight="1" x14ac:dyDescent="0.2">
      <c r="A208" s="32"/>
      <c r="B208" s="692" t="s">
        <v>305</v>
      </c>
      <c r="C208" s="693"/>
      <c r="D208" s="30">
        <v>538</v>
      </c>
      <c r="E208" s="30">
        <v>431</v>
      </c>
      <c r="F208" s="30">
        <v>0</v>
      </c>
      <c r="G208" s="29"/>
      <c r="H208" s="31">
        <v>0</v>
      </c>
    </row>
    <row r="209" spans="1:8" ht="14.25" customHeight="1" x14ac:dyDescent="0.2">
      <c r="A209" s="32"/>
      <c r="B209" s="692" t="s">
        <v>289</v>
      </c>
      <c r="C209" s="693"/>
      <c r="D209" s="30">
        <v>981</v>
      </c>
      <c r="E209" s="30">
        <v>249</v>
      </c>
      <c r="F209" s="30">
        <v>0</v>
      </c>
      <c r="G209" s="29"/>
      <c r="H209" s="31">
        <v>0</v>
      </c>
    </row>
    <row r="210" spans="1:8" ht="14.25" customHeight="1" x14ac:dyDescent="0.2">
      <c r="A210" s="32"/>
      <c r="B210" s="692" t="s">
        <v>131</v>
      </c>
      <c r="C210" s="693"/>
      <c r="D210" s="30">
        <v>12</v>
      </c>
      <c r="E210" s="30">
        <v>0</v>
      </c>
      <c r="F210" s="30">
        <v>0</v>
      </c>
      <c r="G210" s="29"/>
      <c r="H210" s="31">
        <v>0</v>
      </c>
    </row>
    <row r="211" spans="1:8" ht="14.25" customHeight="1" x14ac:dyDescent="0.2">
      <c r="A211" s="32"/>
      <c r="B211" s="692" t="s">
        <v>344</v>
      </c>
      <c r="C211" s="693"/>
      <c r="D211" s="30">
        <v>5</v>
      </c>
      <c r="E211" s="30">
        <v>4</v>
      </c>
      <c r="F211" s="30">
        <v>0</v>
      </c>
      <c r="G211" s="29"/>
      <c r="H211" s="31">
        <v>0</v>
      </c>
    </row>
    <row r="212" spans="1:8" ht="14.25" customHeight="1" x14ac:dyDescent="0.2">
      <c r="A212" s="32"/>
      <c r="B212" s="692" t="s">
        <v>345</v>
      </c>
      <c r="C212" s="693"/>
      <c r="D212" s="30">
        <v>1</v>
      </c>
      <c r="E212" s="30">
        <v>3</v>
      </c>
      <c r="F212" s="30">
        <v>0</v>
      </c>
      <c r="G212" s="29"/>
      <c r="H212" s="31">
        <v>0</v>
      </c>
    </row>
    <row r="213" spans="1:8" ht="14.25" customHeight="1" x14ac:dyDescent="0.2">
      <c r="A213" s="32"/>
      <c r="B213" s="692" t="s">
        <v>46</v>
      </c>
      <c r="C213" s="693"/>
      <c r="D213" s="30">
        <v>2</v>
      </c>
      <c r="E213" s="30">
        <v>1</v>
      </c>
      <c r="F213" s="30">
        <v>0</v>
      </c>
      <c r="G213" s="29"/>
      <c r="H213" s="31">
        <v>0</v>
      </c>
    </row>
    <row r="214" spans="1:8" ht="14.25" customHeight="1" x14ac:dyDescent="0.2">
      <c r="A214" s="32"/>
      <c r="B214" s="692" t="s">
        <v>146</v>
      </c>
      <c r="C214" s="693"/>
      <c r="D214" s="30">
        <v>4</v>
      </c>
      <c r="E214" s="30">
        <v>0</v>
      </c>
      <c r="F214" s="30">
        <v>0</v>
      </c>
      <c r="G214" s="29"/>
      <c r="H214" s="31">
        <v>0</v>
      </c>
    </row>
    <row r="215" spans="1:8" ht="14.25" customHeight="1" x14ac:dyDescent="0.2">
      <c r="A215" s="32"/>
      <c r="B215" s="692" t="s">
        <v>132</v>
      </c>
      <c r="C215" s="693"/>
      <c r="D215" s="30">
        <v>1</v>
      </c>
      <c r="E215" s="30">
        <v>2</v>
      </c>
      <c r="F215" s="30">
        <v>0</v>
      </c>
      <c r="G215" s="29"/>
      <c r="H215" s="31">
        <v>0</v>
      </c>
    </row>
    <row r="216" spans="1:8" ht="14.25" customHeight="1" x14ac:dyDescent="0.2">
      <c r="A216" s="32"/>
      <c r="B216" s="692" t="s">
        <v>346</v>
      </c>
      <c r="C216" s="693"/>
      <c r="D216" s="30">
        <v>2</v>
      </c>
      <c r="E216" s="30">
        <v>0</v>
      </c>
      <c r="F216" s="30">
        <v>0</v>
      </c>
      <c r="G216" s="29"/>
      <c r="H216" s="31">
        <v>0</v>
      </c>
    </row>
    <row r="217" spans="1:8" ht="14.25" customHeight="1" x14ac:dyDescent="0.2">
      <c r="A217" s="32"/>
      <c r="B217" s="692" t="s">
        <v>347</v>
      </c>
      <c r="C217" s="693"/>
      <c r="D217" s="30">
        <v>4</v>
      </c>
      <c r="E217" s="30">
        <v>0</v>
      </c>
      <c r="F217" s="30">
        <v>0</v>
      </c>
      <c r="G217" s="29"/>
      <c r="H217" s="31">
        <v>0</v>
      </c>
    </row>
    <row r="218" spans="1:8" ht="14.25" customHeight="1" x14ac:dyDescent="0.2">
      <c r="A218" s="32"/>
      <c r="B218" s="692" t="s">
        <v>260</v>
      </c>
      <c r="C218" s="693"/>
      <c r="D218" s="30">
        <v>4</v>
      </c>
      <c r="E218" s="30">
        <v>0</v>
      </c>
      <c r="F218" s="30">
        <v>0</v>
      </c>
      <c r="G218" s="29"/>
      <c r="H218" s="31">
        <v>0</v>
      </c>
    </row>
    <row r="219" spans="1:8" ht="14.25" customHeight="1" x14ac:dyDescent="0.2">
      <c r="A219" s="32"/>
      <c r="B219" s="692" t="s">
        <v>133</v>
      </c>
      <c r="C219" s="693"/>
      <c r="D219" s="30">
        <v>4</v>
      </c>
      <c r="E219" s="30">
        <v>0</v>
      </c>
      <c r="F219" s="30">
        <v>0</v>
      </c>
      <c r="G219" s="29"/>
      <c r="H219" s="31">
        <v>0</v>
      </c>
    </row>
    <row r="220" spans="1:8" ht="14.25" customHeight="1" x14ac:dyDescent="0.2">
      <c r="A220" s="32"/>
      <c r="B220" s="692" t="s">
        <v>270</v>
      </c>
      <c r="C220" s="693"/>
      <c r="D220" s="30">
        <v>9</v>
      </c>
      <c r="E220" s="30">
        <v>0</v>
      </c>
      <c r="F220" s="30">
        <v>0</v>
      </c>
      <c r="G220" s="29"/>
      <c r="H220" s="31">
        <v>0</v>
      </c>
    </row>
    <row r="221" spans="1:8" ht="14.25" customHeight="1" x14ac:dyDescent="0.2">
      <c r="A221" s="32"/>
      <c r="B221" s="692" t="s">
        <v>348</v>
      </c>
      <c r="C221" s="693"/>
      <c r="D221" s="30">
        <v>5</v>
      </c>
      <c r="E221" s="30">
        <v>1</v>
      </c>
      <c r="F221" s="30">
        <v>0</v>
      </c>
      <c r="G221" s="29"/>
      <c r="H221" s="31">
        <v>0</v>
      </c>
    </row>
    <row r="222" spans="1:8" ht="14.25" customHeight="1" x14ac:dyDescent="0.2">
      <c r="A222" s="32"/>
      <c r="B222" s="692" t="s">
        <v>313</v>
      </c>
      <c r="C222" s="693"/>
      <c r="D222" s="30">
        <v>2</v>
      </c>
      <c r="E222" s="30">
        <v>8</v>
      </c>
      <c r="F222" s="30">
        <v>0</v>
      </c>
      <c r="G222" s="29"/>
      <c r="H222" s="31">
        <v>0</v>
      </c>
    </row>
    <row r="223" spans="1:8" ht="14.25" customHeight="1" x14ac:dyDescent="0.2">
      <c r="A223" s="32"/>
      <c r="B223" s="692" t="s">
        <v>306</v>
      </c>
      <c r="C223" s="693"/>
      <c r="D223" s="30">
        <v>5</v>
      </c>
      <c r="E223" s="30">
        <v>0</v>
      </c>
      <c r="F223" s="30">
        <v>0</v>
      </c>
      <c r="G223" s="29"/>
      <c r="H223" s="31">
        <v>0</v>
      </c>
    </row>
    <row r="224" spans="1:8" ht="14.25" customHeight="1" x14ac:dyDescent="0.2">
      <c r="A224" s="32"/>
      <c r="B224" s="692" t="s">
        <v>417</v>
      </c>
      <c r="C224" s="693"/>
      <c r="D224" s="30">
        <v>1</v>
      </c>
      <c r="E224" s="30">
        <v>2</v>
      </c>
      <c r="F224" s="30">
        <v>0</v>
      </c>
      <c r="G224" s="29"/>
      <c r="H224" s="31">
        <v>0</v>
      </c>
    </row>
    <row r="225" spans="1:10" ht="14.25" customHeight="1" x14ac:dyDescent="0.2">
      <c r="A225" s="32"/>
      <c r="B225" s="692" t="s">
        <v>134</v>
      </c>
      <c r="C225" s="693"/>
      <c r="D225" s="30">
        <v>93</v>
      </c>
      <c r="E225" s="30">
        <v>42</v>
      </c>
      <c r="F225" s="30">
        <v>0</v>
      </c>
      <c r="G225" s="29"/>
      <c r="H225" s="31">
        <v>0</v>
      </c>
    </row>
    <row r="226" spans="1:10" ht="14.25" customHeight="1" x14ac:dyDescent="0.2">
      <c r="A226" s="32"/>
      <c r="B226" s="692" t="s">
        <v>135</v>
      </c>
      <c r="C226" s="693"/>
      <c r="D226" s="30">
        <v>10</v>
      </c>
      <c r="E226" s="30">
        <v>1</v>
      </c>
      <c r="F226" s="30">
        <v>0</v>
      </c>
      <c r="G226" s="29"/>
      <c r="H226" s="31">
        <v>0</v>
      </c>
    </row>
    <row r="227" spans="1:10" ht="14.25" customHeight="1" x14ac:dyDescent="0.2">
      <c r="A227" s="32"/>
      <c r="B227" s="692" t="s">
        <v>136</v>
      </c>
      <c r="C227" s="693"/>
      <c r="D227" s="30">
        <v>21</v>
      </c>
      <c r="E227" s="30">
        <v>3</v>
      </c>
      <c r="F227" s="30">
        <v>0</v>
      </c>
      <c r="G227" s="29"/>
      <c r="H227" s="31">
        <v>0</v>
      </c>
    </row>
    <row r="228" spans="1:10" ht="14.25" customHeight="1" x14ac:dyDescent="0.2">
      <c r="A228" s="32"/>
      <c r="B228" s="692" t="s">
        <v>137</v>
      </c>
      <c r="C228" s="693"/>
      <c r="D228" s="30">
        <v>1</v>
      </c>
      <c r="E228" s="30">
        <v>1</v>
      </c>
      <c r="F228" s="30">
        <v>0</v>
      </c>
      <c r="G228" s="29"/>
      <c r="H228" s="31">
        <v>0</v>
      </c>
    </row>
    <row r="229" spans="1:10" ht="14.25" customHeight="1" x14ac:dyDescent="0.2">
      <c r="A229" s="32"/>
      <c r="B229" s="692" t="s">
        <v>290</v>
      </c>
      <c r="C229" s="693"/>
      <c r="D229" s="30">
        <v>15</v>
      </c>
      <c r="E229" s="30">
        <v>6</v>
      </c>
      <c r="F229" s="30">
        <v>0</v>
      </c>
      <c r="G229" s="29"/>
      <c r="H229" s="31">
        <v>0</v>
      </c>
    </row>
    <row r="230" spans="1:10" ht="14.25" customHeight="1" x14ac:dyDescent="0.2">
      <c r="A230" s="32"/>
      <c r="B230" s="692" t="s">
        <v>349</v>
      </c>
      <c r="C230" s="693"/>
      <c r="D230" s="30">
        <v>1</v>
      </c>
      <c r="E230" s="30">
        <v>0</v>
      </c>
      <c r="F230" s="30">
        <v>0</v>
      </c>
      <c r="G230" s="29"/>
      <c r="H230" s="31">
        <v>0</v>
      </c>
    </row>
    <row r="231" spans="1:10" ht="14.25" customHeight="1" x14ac:dyDescent="0.2">
      <c r="A231" s="32"/>
      <c r="B231" s="692" t="s">
        <v>138</v>
      </c>
      <c r="C231" s="693"/>
      <c r="D231" s="30">
        <v>5</v>
      </c>
      <c r="E231" s="30">
        <v>2</v>
      </c>
      <c r="F231" s="30">
        <v>0</v>
      </c>
      <c r="G231" s="29"/>
      <c r="H231" s="31">
        <v>0</v>
      </c>
    </row>
    <row r="232" spans="1:10" ht="14.25" customHeight="1" x14ac:dyDescent="0.2">
      <c r="A232" s="32"/>
      <c r="B232" s="692" t="s">
        <v>309</v>
      </c>
      <c r="C232" s="693"/>
      <c r="D232" s="30">
        <v>648</v>
      </c>
      <c r="E232" s="30">
        <v>259</v>
      </c>
      <c r="F232" s="30">
        <v>0</v>
      </c>
      <c r="G232" s="29"/>
      <c r="H232" s="31">
        <v>0</v>
      </c>
    </row>
    <row r="233" spans="1:10" ht="14.25" customHeight="1" x14ac:dyDescent="0.2">
      <c r="A233" s="32"/>
      <c r="B233" s="692" t="s">
        <v>291</v>
      </c>
      <c r="C233" s="693"/>
      <c r="D233" s="30">
        <v>0</v>
      </c>
      <c r="E233" s="30">
        <v>7</v>
      </c>
      <c r="F233" s="30">
        <v>0</v>
      </c>
      <c r="G233" s="29"/>
      <c r="H233" s="31">
        <v>0</v>
      </c>
    </row>
    <row r="235" spans="1:10" x14ac:dyDescent="0.2">
      <c r="A235" s="715" t="s">
        <v>292</v>
      </c>
      <c r="B235" s="715"/>
      <c r="C235" s="715"/>
      <c r="D235" s="715"/>
      <c r="E235" s="715"/>
      <c r="F235" s="715"/>
      <c r="G235" s="715"/>
      <c r="H235" s="715"/>
      <c r="I235" s="715"/>
    </row>
    <row r="236" spans="1:10" ht="28.5" customHeight="1" x14ac:dyDescent="0.2">
      <c r="A236" s="716" t="s">
        <v>422</v>
      </c>
      <c r="B236" s="716"/>
      <c r="C236" s="716"/>
      <c r="D236" s="716"/>
      <c r="E236" s="716"/>
      <c r="F236" s="716"/>
      <c r="G236" s="716"/>
      <c r="H236" s="716"/>
      <c r="I236" s="716"/>
    </row>
    <row r="237" spans="1:10" x14ac:dyDescent="0.2">
      <c r="A237" s="714" t="s">
        <v>423</v>
      </c>
      <c r="B237" s="714"/>
      <c r="C237" s="714"/>
      <c r="D237" s="714"/>
      <c r="E237" s="714"/>
      <c r="F237" s="714"/>
      <c r="G237" s="714"/>
      <c r="H237" s="714"/>
      <c r="I237" s="714"/>
    </row>
    <row r="238" spans="1:10" x14ac:dyDescent="0.2">
      <c r="A238" s="714" t="s">
        <v>293</v>
      </c>
      <c r="B238" s="714"/>
      <c r="C238" s="714"/>
      <c r="D238" s="714"/>
      <c r="E238" s="714"/>
      <c r="F238" s="714"/>
      <c r="G238" s="714"/>
      <c r="H238" s="714"/>
      <c r="I238" s="714"/>
    </row>
    <row r="239" spans="1:10" x14ac:dyDescent="0.2">
      <c r="A239" s="181" t="s">
        <v>139</v>
      </c>
      <c r="J239" s="11" t="s">
        <v>31</v>
      </c>
    </row>
  </sheetData>
  <mergeCells count="203">
    <mergeCell ref="A47:H47"/>
    <mergeCell ref="A48:H48"/>
    <mergeCell ref="A49:A51"/>
    <mergeCell ref="B49:B51"/>
    <mergeCell ref="C49:C51"/>
    <mergeCell ref="E50:E51"/>
    <mergeCell ref="A1:K1"/>
    <mergeCell ref="A2:K2"/>
    <mergeCell ref="A3:K3"/>
    <mergeCell ref="A4:K8"/>
    <mergeCell ref="B20:G20"/>
    <mergeCell ref="A10:E10"/>
    <mergeCell ref="A11:E11"/>
    <mergeCell ref="H20:K20"/>
    <mergeCell ref="B42:G42"/>
    <mergeCell ref="A238:I238"/>
    <mergeCell ref="D61:D62"/>
    <mergeCell ref="E61:E62"/>
    <mergeCell ref="F61:F62"/>
    <mergeCell ref="G60:G62"/>
    <mergeCell ref="H60:H62"/>
    <mergeCell ref="B64:C64"/>
    <mergeCell ref="B65:C65"/>
    <mergeCell ref="B66:C66"/>
    <mergeCell ref="B67:C67"/>
    <mergeCell ref="B68:C68"/>
    <mergeCell ref="B69:C69"/>
    <mergeCell ref="A235:I235"/>
    <mergeCell ref="A236:I236"/>
    <mergeCell ref="A237:I237"/>
    <mergeCell ref="B70:C70"/>
    <mergeCell ref="B71:C71"/>
    <mergeCell ref="B72:C72"/>
    <mergeCell ref="B73:C73"/>
    <mergeCell ref="B74:C74"/>
    <mergeCell ref="B75:C75"/>
    <mergeCell ref="B76:C76"/>
    <mergeCell ref="B77:C77"/>
    <mergeCell ref="B78:C78"/>
    <mergeCell ref="B81:C81"/>
    <mergeCell ref="B82:C82"/>
    <mergeCell ref="B83:C83"/>
    <mergeCell ref="B84:C84"/>
    <mergeCell ref="B85:C85"/>
    <mergeCell ref="F50:F51"/>
    <mergeCell ref="G50:G51"/>
    <mergeCell ref="H50:H51"/>
    <mergeCell ref="D49:D51"/>
    <mergeCell ref="A57:K57"/>
    <mergeCell ref="A59:H59"/>
    <mergeCell ref="B79:C79"/>
    <mergeCell ref="B80:C80"/>
    <mergeCell ref="E49:G49"/>
    <mergeCell ref="B91:C91"/>
    <mergeCell ref="B92:C92"/>
    <mergeCell ref="B93:C93"/>
    <mergeCell ref="B94:C94"/>
    <mergeCell ref="B95:C95"/>
    <mergeCell ref="B86:C86"/>
    <mergeCell ref="B87:C87"/>
    <mergeCell ref="B88:C88"/>
    <mergeCell ref="B89:C89"/>
    <mergeCell ref="B90:C90"/>
    <mergeCell ref="B101:C101"/>
    <mergeCell ref="B102:C102"/>
    <mergeCell ref="B103:C103"/>
    <mergeCell ref="B104:C104"/>
    <mergeCell ref="B105:C105"/>
    <mergeCell ref="B96:C96"/>
    <mergeCell ref="B97:C97"/>
    <mergeCell ref="B98:C98"/>
    <mergeCell ref="B99:C99"/>
    <mergeCell ref="B100:C100"/>
    <mergeCell ref="B111:C111"/>
    <mergeCell ref="B112:C112"/>
    <mergeCell ref="B113:C113"/>
    <mergeCell ref="B114:C114"/>
    <mergeCell ref="B115:C115"/>
    <mergeCell ref="B106:C106"/>
    <mergeCell ref="B107:C107"/>
    <mergeCell ref="B108:C108"/>
    <mergeCell ref="B109:C109"/>
    <mergeCell ref="B110:C110"/>
    <mergeCell ref="B121:C121"/>
    <mergeCell ref="B122:C122"/>
    <mergeCell ref="B123:C123"/>
    <mergeCell ref="B124:C124"/>
    <mergeCell ref="B125:C125"/>
    <mergeCell ref="B116:C116"/>
    <mergeCell ref="B117:C117"/>
    <mergeCell ref="B118:C118"/>
    <mergeCell ref="B119:C119"/>
    <mergeCell ref="B120:C120"/>
    <mergeCell ref="B136:C136"/>
    <mergeCell ref="B137:C137"/>
    <mergeCell ref="B138:C138"/>
    <mergeCell ref="B139:C139"/>
    <mergeCell ref="B140:C140"/>
    <mergeCell ref="B126:C126"/>
    <mergeCell ref="B127:C127"/>
    <mergeCell ref="B133:C133"/>
    <mergeCell ref="B134:C134"/>
    <mergeCell ref="B135:C135"/>
    <mergeCell ref="A129:H129"/>
    <mergeCell ref="G130:G132"/>
    <mergeCell ref="H130:H132"/>
    <mergeCell ref="D131:D132"/>
    <mergeCell ref="E131:E132"/>
    <mergeCell ref="F131:F132"/>
    <mergeCell ref="B146:C146"/>
    <mergeCell ref="B147:C147"/>
    <mergeCell ref="B148:C148"/>
    <mergeCell ref="B149:C149"/>
    <mergeCell ref="B150:C150"/>
    <mergeCell ref="B141:C141"/>
    <mergeCell ref="B142:C142"/>
    <mergeCell ref="B143:C143"/>
    <mergeCell ref="B144:C144"/>
    <mergeCell ref="B145:C145"/>
    <mergeCell ref="B156:C156"/>
    <mergeCell ref="B157:C157"/>
    <mergeCell ref="B158:C158"/>
    <mergeCell ref="B159:C159"/>
    <mergeCell ref="B160:C160"/>
    <mergeCell ref="B151:C151"/>
    <mergeCell ref="B152:C152"/>
    <mergeCell ref="B153:C153"/>
    <mergeCell ref="B154:C154"/>
    <mergeCell ref="B155:C155"/>
    <mergeCell ref="B166:C166"/>
    <mergeCell ref="B167:C167"/>
    <mergeCell ref="B168:C168"/>
    <mergeCell ref="B169:C169"/>
    <mergeCell ref="B170:C170"/>
    <mergeCell ref="B161:C161"/>
    <mergeCell ref="B162:C162"/>
    <mergeCell ref="B163:C163"/>
    <mergeCell ref="B164:C164"/>
    <mergeCell ref="B165:C165"/>
    <mergeCell ref="B176:C176"/>
    <mergeCell ref="B177:C177"/>
    <mergeCell ref="B178:C178"/>
    <mergeCell ref="B179:C179"/>
    <mergeCell ref="B180:C180"/>
    <mergeCell ref="B171:C171"/>
    <mergeCell ref="B172:C172"/>
    <mergeCell ref="B173:C173"/>
    <mergeCell ref="B174:C174"/>
    <mergeCell ref="B175:C175"/>
    <mergeCell ref="B186:C186"/>
    <mergeCell ref="B187:C187"/>
    <mergeCell ref="B188:C188"/>
    <mergeCell ref="B189:C189"/>
    <mergeCell ref="B190:C190"/>
    <mergeCell ref="B181:C181"/>
    <mergeCell ref="B182:C182"/>
    <mergeCell ref="B183:C183"/>
    <mergeCell ref="B184:C184"/>
    <mergeCell ref="B185:C185"/>
    <mergeCell ref="B191:C191"/>
    <mergeCell ref="B192:C192"/>
    <mergeCell ref="B193:C193"/>
    <mergeCell ref="B194:C194"/>
    <mergeCell ref="B195:C195"/>
    <mergeCell ref="A199:H199"/>
    <mergeCell ref="G200:G202"/>
    <mergeCell ref="H200:H202"/>
    <mergeCell ref="D201:D202"/>
    <mergeCell ref="E201:E202"/>
    <mergeCell ref="F201:F202"/>
    <mergeCell ref="B206:C206"/>
    <mergeCell ref="B207:C207"/>
    <mergeCell ref="B208:C208"/>
    <mergeCell ref="B209:C209"/>
    <mergeCell ref="B210:C210"/>
    <mergeCell ref="B196:C196"/>
    <mergeCell ref="B197:C197"/>
    <mergeCell ref="B203:C203"/>
    <mergeCell ref="B204:C204"/>
    <mergeCell ref="B205:C205"/>
    <mergeCell ref="B216:C216"/>
    <mergeCell ref="B217:C217"/>
    <mergeCell ref="B218:C218"/>
    <mergeCell ref="B219:C219"/>
    <mergeCell ref="B220:C220"/>
    <mergeCell ref="B211:C211"/>
    <mergeCell ref="B212:C212"/>
    <mergeCell ref="B213:C213"/>
    <mergeCell ref="B214:C214"/>
    <mergeCell ref="B215:C215"/>
    <mergeCell ref="B231:C231"/>
    <mergeCell ref="B232:C232"/>
    <mergeCell ref="B233:C233"/>
    <mergeCell ref="B226:C226"/>
    <mergeCell ref="B227:C227"/>
    <mergeCell ref="B228:C228"/>
    <mergeCell ref="B229:C229"/>
    <mergeCell ref="B230:C230"/>
    <mergeCell ref="B221:C221"/>
    <mergeCell ref="B222:C222"/>
    <mergeCell ref="B223:C223"/>
    <mergeCell ref="B224:C224"/>
    <mergeCell ref="B225:C225"/>
  </mergeCells>
  <hyperlinks>
    <hyperlink ref="J239" location="Contents!A1" display="Back to Contents"/>
  </hyperlinks>
  <pageMargins left="0.25" right="0.25" top="0.75" bottom="0.75" header="0.3" footer="0.3"/>
  <pageSetup scale="66" fitToHeight="0" orientation="portrait" r:id="rId1"/>
  <rowBreaks count="1" manualBreakCount="1">
    <brk id="57"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instregion6</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total6</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Gulf Coast</dc:title>
  <dc:subject>Regional Data</dc:subject>
  <dc:creator>Strategic Planning and Funding</dc:creator>
  <cp:keywords>regions, gulf coast</cp:keywords>
  <cp:lastModifiedBy>kingcd</cp:lastModifiedBy>
  <dcterms:created xsi:type="dcterms:W3CDTF">2006-09-16T00:00:00Z</dcterms:created>
  <dcterms:modified xsi:type="dcterms:W3CDTF">2019-08-05T19:40:00Z</dcterms:modified>
</cp:coreProperties>
</file>