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drawings/drawing4.xml" ContentType="application/vnd.openxmlformats-officedocument.drawingml.chartshapes+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8.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9.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0.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theme/themeOverride2.xml" ContentType="application/vnd.openxmlformats-officedocument.themeOverrid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theme/themeOverride3.xml" ContentType="application/vnd.openxmlformats-officedocument.themeOverride+xml"/>
  <Override PartName="/xl/drawings/drawing11.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12.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13.xml" ContentType="application/vnd.openxmlformats-officedocument.drawingml.chartshapes+xml"/>
  <Override PartName="/xl/drawings/drawing14.xml" ContentType="application/vnd.openxmlformats-officedocument.drawing+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H:\APP\PA\Strategic Planning\Annual Projects\Regional Plan\2018\Regional Workbooks\Workbooks_Posted_December2018\"/>
    </mc:Choice>
  </mc:AlternateContent>
  <bookViews>
    <workbookView xWindow="0" yWindow="0" windowWidth="28800" windowHeight="11835" tabRatio="891" activeTab="9"/>
  </bookViews>
  <sheets>
    <sheet name="Contents" sheetId="1" r:id="rId1"/>
    <sheet name="Map" sheetId="10" r:id="rId2"/>
    <sheet name="Occ. Growth" sheetId="7" r:id="rId3"/>
    <sheet name="Pop. Proj." sheetId="4" r:id="rId4"/>
    <sheet name="Attainment" sheetId="22" r:id="rId5"/>
    <sheet name="Comp by Inst Reg-counts" sheetId="17" r:id="rId6"/>
    <sheet name="Comp by Inst Reg-percent" sheetId="16" r:id="rId7"/>
    <sheet name="6-Year Grad Rates" sheetId="26" r:id="rId8"/>
    <sheet name="HS to Coll. " sheetId="12" r:id="rId9"/>
    <sheet name="HS to Coll - College Readiness" sheetId="19" r:id="rId10"/>
    <sheet name="Enrollment-Region of Residence" sheetId="3" r:id="rId11"/>
    <sheet name="Enrollment at Inst in Region" sheetId="21" r:id="rId12"/>
    <sheet name="Enrollment In&amp;Out" sheetId="9" r:id="rId13"/>
  </sheets>
  <externalReferences>
    <externalReference r:id="rId14"/>
  </externalReferences>
  <definedNames>
    <definedName name="black" localSheetId="7">#REF!</definedName>
    <definedName name="black">#REF!</definedName>
    <definedName name="black6">#REF!</definedName>
    <definedName name="Completion_by_Region_of_Fice_FY" localSheetId="7">#REF!</definedName>
    <definedName name="Completion_by_Region_of_Fice_FY">#REF!</definedName>
    <definedName name="Completion_Pell_By_Level_Region" localSheetId="7">#REF!</definedName>
    <definedName name="Completion_Pell_By_Level_Region">#REF!</definedName>
    <definedName name="female" localSheetId="7">#REF!</definedName>
    <definedName name="female">#REF!</definedName>
    <definedName name="female6">#REF!</definedName>
    <definedName name="hispanic" localSheetId="7">#REF!</definedName>
    <definedName name="hispanic">#REF!</definedName>
    <definedName name="hispanic6">#REF!</definedName>
    <definedName name="iname">#REF!</definedName>
    <definedName name="InstiName" localSheetId="7">#REF!</definedName>
    <definedName name="InstiName">#REF!</definedName>
    <definedName name="instname" localSheetId="7">#REF!</definedName>
    <definedName name="instname">#REF!</definedName>
    <definedName name="instname6">#REF!</definedName>
    <definedName name="male" localSheetId="7">#REF!</definedName>
    <definedName name="male">#REF!</definedName>
    <definedName name="male6">#REF!</definedName>
    <definedName name="other" localSheetId="7">#REF!</definedName>
    <definedName name="other">#REF!</definedName>
    <definedName name="other6">#REF!</definedName>
    <definedName name="PellTotal" localSheetId="7">#REF!</definedName>
    <definedName name="PellTotal">#REF!</definedName>
    <definedName name="PellTotal6">#REF!</definedName>
    <definedName name="_xlnm.Print_Area" localSheetId="4">Attainment!$A$1:$G$53</definedName>
    <definedName name="_xlnm.Print_Area" localSheetId="5">'Comp by Inst Reg-counts'!$A$1:$K$98</definedName>
    <definedName name="_xlnm.Print_Area" localSheetId="6">'Comp by Inst Reg-percent'!$A$1:$K$89</definedName>
    <definedName name="_xlnm.Print_Area" localSheetId="0">Contents!$A$1:$H$31</definedName>
    <definedName name="_xlnm.Print_Area" localSheetId="11">'Enrollment at Inst in Region'!$A$1:$M$45</definedName>
    <definedName name="_xlnm.Print_Area" localSheetId="12">'Enrollment In&amp;Out'!$A$1:$G$79</definedName>
    <definedName name="_xlnm.Print_Area" localSheetId="10">'Enrollment-Region of Residence'!$A$1:$N$35</definedName>
    <definedName name="_xlnm.Print_Area" localSheetId="9">'HS to Coll - College Readiness'!$A$1:$I$67</definedName>
    <definedName name="_xlnm.Print_Area" localSheetId="8">'HS to Coll. '!$A$1:$K$241</definedName>
    <definedName name="_xlnm.Print_Area" localSheetId="1">Map!$A$1:$H$44</definedName>
    <definedName name="_xlnm.Print_Area" localSheetId="2">'Occ. Growth'!$A$1:$H$26</definedName>
    <definedName name="_xlnm.Print_Area" localSheetId="3">'Pop. Proj.'!$A$1:$K$47</definedName>
    <definedName name="total" localSheetId="7">#REF!</definedName>
    <definedName name="total">#REF!</definedName>
    <definedName name="total6">#REF!</definedName>
    <definedName name="totalx">#REF!</definedName>
    <definedName name="white" localSheetId="7">#REF!</definedName>
    <definedName name="white">#REF!</definedName>
    <definedName name="white6">#REF!</definedName>
  </definedNames>
  <calcPr calcId="17902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32" i="16" l="1"/>
  <c r="J32" i="16"/>
  <c r="J28" i="16"/>
  <c r="J29" i="16"/>
  <c r="J30" i="16"/>
  <c r="J31" i="16"/>
  <c r="J27" i="16"/>
  <c r="J14" i="16"/>
  <c r="J15" i="16"/>
  <c r="J16" i="16"/>
  <c r="J17" i="16"/>
  <c r="J18" i="16"/>
  <c r="J19" i="16"/>
  <c r="J20" i="16"/>
  <c r="J21" i="16"/>
  <c r="J22" i="16"/>
  <c r="J23" i="16"/>
  <c r="J24" i="16"/>
  <c r="J13" i="16"/>
  <c r="C27" i="16"/>
  <c r="H31" i="16"/>
  <c r="G31" i="16"/>
  <c r="F31" i="16"/>
  <c r="E31" i="16"/>
  <c r="D31" i="16"/>
  <c r="C31" i="16"/>
  <c r="H30" i="16"/>
  <c r="G30" i="16"/>
  <c r="F30" i="16"/>
  <c r="E30" i="16"/>
  <c r="D30" i="16"/>
  <c r="C30" i="16"/>
  <c r="H29" i="16"/>
  <c r="G29" i="16"/>
  <c r="F29" i="16"/>
  <c r="E29" i="16"/>
  <c r="D29" i="16"/>
  <c r="C29" i="16"/>
  <c r="H28" i="16"/>
  <c r="G28" i="16"/>
  <c r="F28" i="16"/>
  <c r="E28" i="16"/>
  <c r="D28" i="16"/>
  <c r="C28" i="16"/>
  <c r="H27" i="16"/>
  <c r="G27" i="16"/>
  <c r="F27" i="16"/>
  <c r="E27" i="16"/>
  <c r="D27" i="16"/>
  <c r="C14" i="16"/>
  <c r="D14" i="16"/>
  <c r="E14" i="16"/>
  <c r="F14" i="16"/>
  <c r="G14" i="16"/>
  <c r="H14" i="16"/>
  <c r="C15" i="16"/>
  <c r="D15" i="16"/>
  <c r="E15" i="16"/>
  <c r="F15" i="16"/>
  <c r="G15" i="16"/>
  <c r="H15" i="16"/>
  <c r="C16" i="16"/>
  <c r="D16" i="16"/>
  <c r="E16" i="16"/>
  <c r="F16" i="16"/>
  <c r="G16" i="16"/>
  <c r="H16" i="16"/>
  <c r="C17" i="16"/>
  <c r="D17" i="16"/>
  <c r="E17" i="16"/>
  <c r="F17" i="16"/>
  <c r="G17" i="16"/>
  <c r="H17" i="16"/>
  <c r="C18" i="16"/>
  <c r="D18" i="16"/>
  <c r="E18" i="16"/>
  <c r="F18" i="16"/>
  <c r="G18" i="16"/>
  <c r="H18" i="16"/>
  <c r="C19" i="16"/>
  <c r="D19" i="16"/>
  <c r="E19" i="16"/>
  <c r="F19" i="16"/>
  <c r="G19" i="16"/>
  <c r="H19" i="16"/>
  <c r="C20" i="16"/>
  <c r="D20" i="16"/>
  <c r="E20" i="16"/>
  <c r="F20" i="16"/>
  <c r="G20" i="16"/>
  <c r="H20" i="16"/>
  <c r="C21" i="16"/>
  <c r="D21" i="16"/>
  <c r="E21" i="16"/>
  <c r="F21" i="16"/>
  <c r="G21" i="16"/>
  <c r="H21" i="16"/>
  <c r="C22" i="16"/>
  <c r="D22" i="16"/>
  <c r="E22" i="16"/>
  <c r="F22" i="16"/>
  <c r="G22" i="16"/>
  <c r="H22" i="16"/>
  <c r="C23" i="16"/>
  <c r="D23" i="16"/>
  <c r="E23" i="16"/>
  <c r="F23" i="16"/>
  <c r="G23" i="16"/>
  <c r="H23" i="16"/>
  <c r="C24" i="16"/>
  <c r="D24" i="16"/>
  <c r="E24" i="16"/>
  <c r="F24" i="16"/>
  <c r="G24" i="16"/>
  <c r="H24" i="16"/>
  <c r="G13" i="16"/>
  <c r="H13" i="16"/>
  <c r="D13" i="16"/>
  <c r="E13" i="16"/>
  <c r="F13" i="16"/>
  <c r="C13" i="16"/>
  <c r="B30" i="16"/>
  <c r="B31" i="16"/>
  <c r="B14" i="16"/>
  <c r="B15" i="16"/>
  <c r="B16" i="16"/>
  <c r="B17" i="16"/>
  <c r="B18" i="16"/>
  <c r="B19" i="16"/>
  <c r="B20" i="16"/>
  <c r="B21" i="16"/>
  <c r="B22" i="16"/>
  <c r="B23" i="16"/>
  <c r="B24" i="16"/>
  <c r="B27" i="16"/>
  <c r="B28" i="16"/>
  <c r="B29" i="16"/>
  <c r="B13" i="16"/>
  <c r="M68" i="17" l="1"/>
  <c r="N68" i="17"/>
  <c r="L68" i="17"/>
  <c r="N60" i="17" l="1"/>
  <c r="M60" i="17"/>
  <c r="L60" i="17" l="1"/>
  <c r="N54" i="17"/>
  <c r="M54" i="17"/>
  <c r="L54" i="17"/>
  <c r="N43" i="17"/>
  <c r="M43" i="17"/>
  <c r="L43" i="17"/>
  <c r="J84" i="17"/>
  <c r="J71" i="17"/>
  <c r="J72" i="17" s="1"/>
  <c r="N71" i="17" l="1"/>
  <c r="N72" i="17"/>
  <c r="L71" i="17"/>
  <c r="L72" i="17"/>
  <c r="M72" i="17"/>
  <c r="M71" i="17"/>
  <c r="H63" i="12"/>
  <c r="E63" i="12"/>
  <c r="F63" i="12"/>
  <c r="D63" i="12"/>
  <c r="G63" i="12" l="1"/>
  <c r="B41" i="9" l="1"/>
  <c r="E22" i="9" l="1"/>
  <c r="B31" i="9"/>
  <c r="F22" i="9"/>
  <c r="C58" i="9" s="1"/>
  <c r="B49" i="9"/>
  <c r="B58" i="9" s="1"/>
  <c r="B51" i="9" l="1"/>
  <c r="C59" i="9"/>
  <c r="D59" i="9"/>
  <c r="B59" i="9"/>
  <c r="E59" i="9" s="1"/>
  <c r="F57" i="9"/>
  <c r="F58" i="9"/>
  <c r="F56" i="9"/>
  <c r="E57" i="9"/>
  <c r="E58" i="9"/>
  <c r="E56" i="9"/>
  <c r="B69" i="16"/>
  <c r="E69" i="16" s="1"/>
  <c r="B70" i="16"/>
  <c r="D70" i="16" s="1"/>
  <c r="B71" i="16"/>
  <c r="E71" i="16" s="1"/>
  <c r="B68" i="16"/>
  <c r="B53" i="16"/>
  <c r="B54" i="16"/>
  <c r="B55" i="16"/>
  <c r="B52" i="16"/>
  <c r="B47" i="16"/>
  <c r="J47" i="16" s="1"/>
  <c r="B48" i="16"/>
  <c r="G48" i="16" s="1"/>
  <c r="B46" i="16"/>
  <c r="E46" i="16" s="1"/>
  <c r="B37" i="16"/>
  <c r="J37" i="16" s="1"/>
  <c r="B38" i="16"/>
  <c r="G38" i="16" s="1"/>
  <c r="B39" i="16"/>
  <c r="F39" i="16" s="1"/>
  <c r="B40" i="16"/>
  <c r="E40" i="16" s="1"/>
  <c r="B41" i="16"/>
  <c r="J41" i="16" s="1"/>
  <c r="B42" i="16"/>
  <c r="G42" i="16" s="1"/>
  <c r="F59" i="9" l="1"/>
  <c r="G70" i="16"/>
  <c r="J70" i="16"/>
  <c r="F70" i="16"/>
  <c r="C70" i="16"/>
  <c r="E70" i="16"/>
  <c r="H70" i="16"/>
  <c r="H69" i="16"/>
  <c r="D69" i="16"/>
  <c r="D71" i="16"/>
  <c r="C69" i="16"/>
  <c r="F69" i="16"/>
  <c r="J69" i="16"/>
  <c r="G69" i="16"/>
  <c r="G68" i="16"/>
  <c r="G47" i="16"/>
  <c r="C48" i="16"/>
  <c r="F47" i="16"/>
  <c r="C47" i="16"/>
  <c r="F48" i="16"/>
  <c r="B56" i="16"/>
  <c r="J56" i="16" s="1"/>
  <c r="C41" i="16"/>
  <c r="G41" i="16"/>
  <c r="D40" i="16"/>
  <c r="J40" i="16"/>
  <c r="C38" i="16"/>
  <c r="F41" i="16"/>
  <c r="F38" i="16"/>
  <c r="C37" i="16"/>
  <c r="H40" i="16"/>
  <c r="G37" i="16"/>
  <c r="C42" i="16"/>
  <c r="F42" i="16"/>
  <c r="G40" i="16"/>
  <c r="F37" i="16"/>
  <c r="B36" i="16"/>
  <c r="E36" i="16" s="1"/>
  <c r="D46" i="16"/>
  <c r="H39" i="16"/>
  <c r="E38" i="16"/>
  <c r="E48" i="16"/>
  <c r="G46" i="16"/>
  <c r="B49" i="16"/>
  <c r="F68" i="16"/>
  <c r="C40" i="16"/>
  <c r="H42" i="16"/>
  <c r="D42" i="16"/>
  <c r="E41" i="16"/>
  <c r="F40" i="16"/>
  <c r="G39" i="16"/>
  <c r="H38" i="16"/>
  <c r="D38" i="16"/>
  <c r="E37" i="16"/>
  <c r="J42" i="16"/>
  <c r="J38" i="16"/>
  <c r="H48" i="16"/>
  <c r="D48" i="16"/>
  <c r="E47" i="16"/>
  <c r="F46" i="16"/>
  <c r="J48" i="16"/>
  <c r="C68" i="16"/>
  <c r="H71" i="16"/>
  <c r="E68" i="16"/>
  <c r="E39" i="16"/>
  <c r="H46" i="16"/>
  <c r="E42" i="16"/>
  <c r="D39" i="16"/>
  <c r="J39" i="16"/>
  <c r="J46" i="16"/>
  <c r="C39" i="16"/>
  <c r="H41" i="16"/>
  <c r="D41" i="16"/>
  <c r="H37" i="16"/>
  <c r="D37" i="16"/>
  <c r="C46" i="16"/>
  <c r="H47" i="16"/>
  <c r="D47" i="16"/>
  <c r="C71" i="16"/>
  <c r="G71" i="16"/>
  <c r="H68" i="16"/>
  <c r="D68" i="16"/>
  <c r="F71" i="16"/>
  <c r="J68" i="16"/>
  <c r="H56" i="16" l="1"/>
  <c r="C56" i="16"/>
  <c r="G56" i="16"/>
  <c r="E56" i="16"/>
  <c r="F56" i="16"/>
  <c r="D56" i="16"/>
  <c r="J36" i="16"/>
  <c r="B43" i="16"/>
  <c r="F36" i="16"/>
  <c r="D36" i="16"/>
  <c r="C36" i="16"/>
  <c r="G36" i="16"/>
  <c r="H36" i="16"/>
  <c r="C14" i="3"/>
  <c r="J14" i="3" s="1"/>
  <c r="C15" i="3"/>
  <c r="I15" i="3" s="1"/>
  <c r="C12" i="3"/>
  <c r="K12" i="3" s="1"/>
  <c r="C12" i="21"/>
  <c r="C13" i="21"/>
  <c r="C14" i="21"/>
  <c r="C15" i="21"/>
  <c r="G44" i="12"/>
  <c r="C14" i="12"/>
  <c r="E14" i="12"/>
  <c r="C13" i="3"/>
  <c r="K13" i="3" s="1"/>
  <c r="J13" i="3"/>
  <c r="I13" i="3"/>
  <c r="J22" i="12"/>
  <c r="I22" i="12"/>
  <c r="H22" i="12"/>
  <c r="G14" i="12"/>
  <c r="F14" i="12"/>
  <c r="K36" i="4"/>
  <c r="J36" i="4" s="1"/>
  <c r="K37" i="4"/>
  <c r="F37" i="4" s="1"/>
  <c r="K38" i="4"/>
  <c r="J38" i="4" s="1"/>
  <c r="K39" i="4"/>
  <c r="J39" i="4" s="1"/>
  <c r="K41" i="4"/>
  <c r="D41" i="4" s="1"/>
  <c r="K42" i="4"/>
  <c r="D42" i="4" s="1"/>
  <c r="K43" i="4"/>
  <c r="D43" i="4" s="1"/>
  <c r="K44" i="4"/>
  <c r="D44" i="4" s="1"/>
  <c r="K32" i="4"/>
  <c r="K33" i="4"/>
  <c r="D33" i="4" s="1"/>
  <c r="K34" i="4"/>
  <c r="D34" i="4" s="1"/>
  <c r="K31" i="4"/>
  <c r="D31" i="4" s="1"/>
  <c r="G45" i="12"/>
  <c r="J23" i="12"/>
  <c r="I23" i="12"/>
  <c r="H23" i="12"/>
  <c r="G23" i="12"/>
  <c r="K23" i="12" s="1"/>
  <c r="K22" i="12"/>
  <c r="F42" i="4"/>
  <c r="H37" i="4"/>
  <c r="F33" i="4"/>
  <c r="J32" i="4"/>
  <c r="H32" i="4"/>
  <c r="F32" i="4"/>
  <c r="D32" i="4"/>
  <c r="J33" i="4" l="1"/>
  <c r="J42" i="4"/>
  <c r="D38" i="4"/>
  <c r="H42" i="4"/>
  <c r="F44" i="4"/>
  <c r="D39" i="4"/>
  <c r="H33" i="4"/>
  <c r="K14" i="3"/>
  <c r="I14" i="3"/>
  <c r="F34" i="4"/>
  <c r="H14" i="3"/>
  <c r="H34" i="4"/>
  <c r="F43" i="4"/>
  <c r="D37" i="4"/>
  <c r="H43" i="4"/>
  <c r="J37" i="4"/>
  <c r="H12" i="3"/>
  <c r="H15" i="3"/>
  <c r="J15" i="3"/>
  <c r="H41" i="4"/>
  <c r="F41" i="4"/>
  <c r="J41" i="4"/>
  <c r="H36" i="4"/>
  <c r="F36" i="4"/>
  <c r="D36" i="4"/>
  <c r="F31" i="4"/>
  <c r="B32" i="16"/>
  <c r="H32" i="16" s="1"/>
  <c r="K15" i="3"/>
  <c r="J49" i="16"/>
  <c r="C49" i="16"/>
  <c r="D49" i="16"/>
  <c r="H49" i="16"/>
  <c r="E49" i="16"/>
  <c r="F49" i="16"/>
  <c r="G49" i="16"/>
  <c r="H31" i="4"/>
  <c r="F39" i="4"/>
  <c r="H44" i="4"/>
  <c r="I12" i="3"/>
  <c r="J31" i="4"/>
  <c r="J34" i="4"/>
  <c r="F38" i="4"/>
  <c r="H39" i="4"/>
  <c r="J43" i="4"/>
  <c r="J44" i="4"/>
  <c r="H13" i="3"/>
  <c r="J12" i="3"/>
  <c r="H38" i="4"/>
  <c r="G32" i="16" l="1"/>
  <c r="E32" i="16"/>
  <c r="F32" i="16"/>
  <c r="D32" i="16"/>
  <c r="B59" i="16"/>
  <c r="J59" i="16" s="1"/>
  <c r="G43" i="16"/>
  <c r="J43" i="16"/>
  <c r="D43" i="16"/>
  <c r="H43" i="16"/>
  <c r="E43" i="16"/>
  <c r="C43" i="16"/>
  <c r="F43" i="16"/>
  <c r="D59" i="16" l="1"/>
  <c r="G59" i="16"/>
  <c r="C59" i="16"/>
  <c r="E59" i="16"/>
  <c r="F59" i="16"/>
  <c r="B60" i="16"/>
  <c r="J60" i="16" s="1"/>
  <c r="H59" i="16"/>
  <c r="F60" i="16" l="1"/>
  <c r="D60" i="16"/>
  <c r="C60" i="16"/>
  <c r="H60" i="16"/>
  <c r="E60" i="16"/>
  <c r="G60" i="16"/>
</calcChain>
</file>

<file path=xl/sharedStrings.xml><?xml version="1.0" encoding="utf-8"?>
<sst xmlns="http://schemas.openxmlformats.org/spreadsheetml/2006/main" count="852" uniqueCount="427">
  <si>
    <t>High Plains</t>
  </si>
  <si>
    <t>Male</t>
  </si>
  <si>
    <t>Female</t>
  </si>
  <si>
    <t>White</t>
  </si>
  <si>
    <t>African American</t>
  </si>
  <si>
    <t>Hispanic</t>
  </si>
  <si>
    <t>Year</t>
  </si>
  <si>
    <t>Region</t>
  </si>
  <si>
    <t>Gender</t>
  </si>
  <si>
    <t>Cohort Size</t>
  </si>
  <si>
    <t>6-year</t>
  </si>
  <si>
    <t>Statewide</t>
  </si>
  <si>
    <t>F</t>
  </si>
  <si>
    <t>M</t>
  </si>
  <si>
    <t>Description</t>
  </si>
  <si>
    <t>Total</t>
  </si>
  <si>
    <t>Other</t>
  </si>
  <si>
    <t>4-Yr</t>
  </si>
  <si>
    <t>2-Yr</t>
  </si>
  <si>
    <t>Public</t>
  </si>
  <si>
    <t>Two-Year Public Colleges</t>
  </si>
  <si>
    <t>Metroplex</t>
  </si>
  <si>
    <t>Northwest</t>
  </si>
  <si>
    <t>South Texas</t>
  </si>
  <si>
    <t>Gulf Coast</t>
  </si>
  <si>
    <t>Four-Year Public Institutions</t>
  </si>
  <si>
    <t>Southeast</t>
  </si>
  <si>
    <t>Upper East</t>
  </si>
  <si>
    <t>Upper Rio Grande</t>
  </si>
  <si>
    <t>Independent Institutions</t>
  </si>
  <si>
    <t>Source: THECB and Institutional Data</t>
  </si>
  <si>
    <t>Back to Contents</t>
  </si>
  <si>
    <t>Occupation Title</t>
  </si>
  <si>
    <t>High Growth in:</t>
  </si>
  <si>
    <t>Jobs</t>
  </si>
  <si>
    <t>Change (New Jobs)</t>
  </si>
  <si>
    <t>Percent Change</t>
  </si>
  <si>
    <t>Percent</t>
  </si>
  <si>
    <t>Registered Nurses</t>
  </si>
  <si>
    <t>Certificate</t>
  </si>
  <si>
    <t>Bachelor's</t>
  </si>
  <si>
    <t>Map</t>
  </si>
  <si>
    <t>P</t>
  </si>
  <si>
    <t>Source: Texas Workforce Commission</t>
  </si>
  <si>
    <t>ALAMO CCD NW VISTA COLLEGE</t>
  </si>
  <si>
    <t>COASTAL BEND COLLEGE</t>
  </si>
  <si>
    <t>SOUTHWEST TEXAS JUNIOR COLLEGE</t>
  </si>
  <si>
    <t>TEXAS A&amp;M UNIV-CORPUS CHRISTI</t>
  </si>
  <si>
    <t>TEXAS A&amp;M UNIV-KINGSVILLE</t>
  </si>
  <si>
    <t>U. OF TEXAS AT SAN ANTONIO</t>
  </si>
  <si>
    <t>SCHREINER UNIVERSITY</t>
  </si>
  <si>
    <t>ST. MARY'S UNIVERSITY</t>
  </si>
  <si>
    <t>TRINITY UNIVERSITY</t>
  </si>
  <si>
    <t>UNIV OF THE INCARNATE WORD</t>
  </si>
  <si>
    <t>College Enrollment Status</t>
  </si>
  <si>
    <t>1.Did not attend immediately</t>
  </si>
  <si>
    <t>2.Started at two-year</t>
  </si>
  <si>
    <t>3.Started at four-year</t>
  </si>
  <si>
    <t>Region Total</t>
  </si>
  <si>
    <t>Total, All Occupations</t>
  </si>
  <si>
    <t>4-Yr Insts</t>
  </si>
  <si>
    <t>2-Yr Insts</t>
  </si>
  <si>
    <t xml:space="preserve">Total </t>
  </si>
  <si>
    <t>Total In Region Enrollment</t>
  </si>
  <si>
    <t xml:space="preserve">THECB Region </t>
  </si>
  <si>
    <t>Enrolled In Region</t>
  </si>
  <si>
    <t>Enrolled Out of Region</t>
  </si>
  <si>
    <t>High School Grads</t>
  </si>
  <si>
    <t>Enrolled Immediately</t>
  </si>
  <si>
    <t>Based on Highest Degree Earned</t>
  </si>
  <si>
    <t>Awards from 4-year and 2-year public and independent institutions</t>
  </si>
  <si>
    <t>THECB Region</t>
  </si>
  <si>
    <t>College Graduation Status and Highest Degree Granting Institution</t>
  </si>
  <si>
    <t>ABILENE CHRISTIAN UNIVERSITY</t>
  </si>
  <si>
    <t>AUSTIN COLLEGE</t>
  </si>
  <si>
    <t>BAYLOR UNIVERSITY</t>
  </si>
  <si>
    <t>CONCORDIA UNIVERSITY TEXAS</t>
  </si>
  <si>
    <t>DALLAS BAPTIST UNIVERSITY</t>
  </si>
  <si>
    <t>EAST TEXAS BAPTIST UNIVERSITY</t>
  </si>
  <si>
    <t>HARDIN-SIMMONS UNIVERSITY</t>
  </si>
  <si>
    <t>HOWARD PAYNE UNIVERSITY</t>
  </si>
  <si>
    <t>LAMAR UNIVERSITY</t>
  </si>
  <si>
    <t>LETOURNEAU UNIVERSITY</t>
  </si>
  <si>
    <t>MCMURRY UNIVERSITY</t>
  </si>
  <si>
    <t>MIDWESTERN STATE UNIVERSITY</t>
  </si>
  <si>
    <t>PRAIRIE VIEW A&amp;M UNIVERSITY</t>
  </si>
  <si>
    <t>RICE UNIVERSITY</t>
  </si>
  <si>
    <t>SAM HOUSTON STATE UNIVERSITY</t>
  </si>
  <si>
    <t>SOUTHERN METHODIST UNIVERSITY</t>
  </si>
  <si>
    <t>SOUTHWESTERN ASSEM OF GOD UNIV</t>
  </si>
  <si>
    <t>SOUTHWESTERN UNIVERSITY</t>
  </si>
  <si>
    <t>ST. EDWARD'S UNIVERSITY</t>
  </si>
  <si>
    <t>STEPHEN F. AUSTIN STATE UNIV</t>
  </si>
  <si>
    <t>SUL ROSS STATE UNIVERSITY</t>
  </si>
  <si>
    <t>TAMU SYSTEM HLTH SCI CTR</t>
  </si>
  <si>
    <t>TARLETON STATE UNIVERSITY</t>
  </si>
  <si>
    <t>TEXAS A&amp;M UNIV AT GALVESTON</t>
  </si>
  <si>
    <t>TEXAS A&amp;M UNIVERSITY</t>
  </si>
  <si>
    <t>TEXAS A&amp;M UNIVERSITY-COMMERCE</t>
  </si>
  <si>
    <t>TEXAS CHRISTIAN UNIVERSITY</t>
  </si>
  <si>
    <t>TEXAS STATE UNIVERSITY</t>
  </si>
  <si>
    <t>TEXAS TECH UNIV HLTH SCI CTR</t>
  </si>
  <si>
    <t>TEXAS TECH UNIVERSITY</t>
  </si>
  <si>
    <t>TEXAS WESLEYAN UNIVERSITY</t>
  </si>
  <si>
    <t>TEXAS WOMAN'S UNIVERSITY</t>
  </si>
  <si>
    <t>U. OF TEXAS AT ARLINGTON</t>
  </si>
  <si>
    <t>U. OF TEXAS AT AUSTIN</t>
  </si>
  <si>
    <t>U. OF TEXAS AT DALLAS</t>
  </si>
  <si>
    <t>U. OF TEXAS AT EL PASO</t>
  </si>
  <si>
    <t>U. OF TEXAS AT TYLER</t>
  </si>
  <si>
    <t>U. OF TEXAS-PERMIAN BASIN</t>
  </si>
  <si>
    <t>UNIV OF MARY HARDIN-BAYLOR</t>
  </si>
  <si>
    <t>UNIVERSITY OF DALLAS</t>
  </si>
  <si>
    <t>UNIVERSITY OF HOUSTON</t>
  </si>
  <si>
    <t>UNIVERSITY OF NORTH TEXAS</t>
  </si>
  <si>
    <t>WAYLAND BAPTIST UNIVERSITY</t>
  </si>
  <si>
    <t>WEST TEXAS A&amp;M UNIVERSITY</t>
  </si>
  <si>
    <t>ALAMO CCD SAN ANTONIO COLLEGE</t>
  </si>
  <si>
    <t>ANGELINA COLLEGE</t>
  </si>
  <si>
    <t>AUSTIN COMMUNITY COLLEGE</t>
  </si>
  <si>
    <t>CENTRAL TEXAS COLLEGE</t>
  </si>
  <si>
    <t>CLARENDON COLLEGE</t>
  </si>
  <si>
    <t>DCCCD CEDAR VALLEY COLLEGE</t>
  </si>
  <si>
    <t>DCCCD NORTH LAKE COLLEGE</t>
  </si>
  <si>
    <t>HILL COLLEGE</t>
  </si>
  <si>
    <t>HOUSTON COMMUNITY COLLEGE</t>
  </si>
  <si>
    <t>KILGORE COLLEGE</t>
  </si>
  <si>
    <t>MCLENNAN COMMUNITY COLLEGE</t>
  </si>
  <si>
    <t>NAVARRO COLLEGE</t>
  </si>
  <si>
    <t>NORTH CENTRAL TEXAS COLLEGE</t>
  </si>
  <si>
    <t>PARIS JUNIOR COLLEGE</t>
  </si>
  <si>
    <t>RANGER COLLEGE</t>
  </si>
  <si>
    <t>SOUTH PLAINS COLLEGE</t>
  </si>
  <si>
    <t>TARRANT CO NORTHEAST CAMPUS</t>
  </si>
  <si>
    <t>TARRANT CO TRINITY RIVR CAMPUS</t>
  </si>
  <si>
    <t>TEXAS STATE T. C. WACO</t>
  </si>
  <si>
    <t>TRINITY VALLEY COMM COLLEGE</t>
  </si>
  <si>
    <t>TYLER JUNIOR COLLEGE</t>
  </si>
  <si>
    <t>VERNON COLLEGE</t>
  </si>
  <si>
    <t>WESTERN TEXAS COLLEGE</t>
  </si>
  <si>
    <t>Source: TEA, THECB</t>
  </si>
  <si>
    <t>GRAYSON COLLEGE</t>
  </si>
  <si>
    <t>Enrollment</t>
  </si>
  <si>
    <t>Gulf 
Coast</t>
  </si>
  <si>
    <t>Region 6</t>
  </si>
  <si>
    <t>Certificate or higher attainment</t>
  </si>
  <si>
    <t>Population age 25-34 (PUMS 1-year estimate, ACS)</t>
  </si>
  <si>
    <t>SOUTHWESTERN CHRISTIAN COLLEGE</t>
  </si>
  <si>
    <t>Others</t>
  </si>
  <si>
    <t>Leading occupations typically requiring an associate's degree or higher*</t>
  </si>
  <si>
    <t>*Occupations with 500 or more jobs in 2014.</t>
  </si>
  <si>
    <t xml:space="preserve">White </t>
  </si>
  <si>
    <t xml:space="preserve">Male </t>
  </si>
  <si>
    <t>Public Health Related Institutions</t>
  </si>
  <si>
    <t>Public Two-Year Colleges</t>
  </si>
  <si>
    <t>Public Four-Year  Institutions</t>
  </si>
  <si>
    <t>Associates</t>
  </si>
  <si>
    <t>Master's</t>
  </si>
  <si>
    <t xml:space="preserve">Educational attainment (% cert or higher) </t>
  </si>
  <si>
    <t>Economically Disadvantaged</t>
  </si>
  <si>
    <t>Pell</t>
  </si>
  <si>
    <t>N/A</t>
  </si>
  <si>
    <t>Region of HE Institution</t>
  </si>
  <si>
    <t>Associate</t>
  </si>
  <si>
    <t>HS Graduates</t>
  </si>
  <si>
    <t>Independent</t>
  </si>
  <si>
    <t>Total Two-Year Public</t>
  </si>
  <si>
    <t>Total Four-Year Public</t>
  </si>
  <si>
    <t>Total Independent</t>
  </si>
  <si>
    <t>In Region</t>
  </si>
  <si>
    <t>Out of Region</t>
  </si>
  <si>
    <t>Number of HS Grads Enrolling in HE</t>
  </si>
  <si>
    <t>6-Year Grad Rates</t>
  </si>
  <si>
    <t>Age 0-17</t>
  </si>
  <si>
    <t>Age 18-24</t>
  </si>
  <si>
    <t>Age 25-34</t>
  </si>
  <si>
    <t>Source: Texas Demographic Center, http://txsdc.utsa.edu/</t>
  </si>
  <si>
    <t>Other*</t>
  </si>
  <si>
    <t>Age</t>
  </si>
  <si>
    <t>Population age 25-34 ('2014' TSDC projections, 0.5 migration scenario)</t>
  </si>
  <si>
    <t>Certificate or higher attainment - 2015 regional estimates inflated to 2030 level</t>
  </si>
  <si>
    <t>*Economically Disadvantaged</t>
  </si>
  <si>
    <t>All Institutions (All Sectors) Total</t>
  </si>
  <si>
    <t>Public Institutions (all Sectors) Total</t>
  </si>
  <si>
    <t>Projections for 2020, 2025, 2030 to reach 60x30</t>
  </si>
  <si>
    <t>Associate Degree</t>
  </si>
  <si>
    <t>Bachelor's or Higher</t>
  </si>
  <si>
    <t>Bachelor's or Higher Degree</t>
  </si>
  <si>
    <t xml:space="preserve">Percentage Earned </t>
  </si>
  <si>
    <t>% Bachelor's or Higher</t>
  </si>
  <si>
    <t>Public 2-yr</t>
  </si>
  <si>
    <t>Public 4-yr</t>
  </si>
  <si>
    <t>% of Enrollment</t>
  </si>
  <si>
    <t>Source: American Community Survey, US Census Bureau and THECB.</t>
  </si>
  <si>
    <t>Source:  THECB</t>
  </si>
  <si>
    <t>Projections for 2020, 2025, 2030 to Reach 60x30 Targets</t>
  </si>
  <si>
    <t>Workbook Table of Contents</t>
  </si>
  <si>
    <t>Educated Population</t>
  </si>
  <si>
    <t>**Economically Disadvantaged</t>
  </si>
  <si>
    <t>Six-Year Graduation Rates - Percentage of First Time Undergraduate Students that Graduate within 6 Years</t>
  </si>
  <si>
    <t>Source: THECB</t>
  </si>
  <si>
    <t>All Areas</t>
  </si>
  <si>
    <t>Math</t>
  </si>
  <si>
    <t>Writing</t>
  </si>
  <si>
    <t>Reading</t>
  </si>
  <si>
    <t xml:space="preserve"> TSI Assessment Area</t>
  </si>
  <si>
    <t>High School Graduates Meeting Texas Success Initiative (TSI) Standards</t>
  </si>
  <si>
    <t>% Public Univ</t>
  </si>
  <si>
    <t>Trackable HS Grads</t>
  </si>
  <si>
    <t>Number</t>
  </si>
  <si>
    <t>% Independent</t>
  </si>
  <si>
    <t>Total Enrolled in Higher Ed</t>
  </si>
  <si>
    <t>Total High School Grads</t>
  </si>
  <si>
    <t>Total HS Graduates</t>
  </si>
  <si>
    <t>Current Estimates of Regional Population and Population Projections for 2020, 2025, 2030</t>
  </si>
  <si>
    <t>Current Estimates of 60x30 Educated Population and Projections for 2020, 2025, 2030</t>
  </si>
  <si>
    <t>High School to College - Increase the Percentage of Texas High School Graduates Enrolling in Higher Education</t>
  </si>
  <si>
    <t>Occupations Adding the Most New Jobs or Growing the Fastest in a Region, 2014-2024.</t>
  </si>
  <si>
    <t>Regional Map of Institutions of Higher Education</t>
  </si>
  <si>
    <t>Completion by Institution - #</t>
  </si>
  <si>
    <t>Completion by Institution - %</t>
  </si>
  <si>
    <t>HS to College - College Readiness</t>
  </si>
  <si>
    <t>#</t>
  </si>
  <si>
    <t xml:space="preserve">% </t>
  </si>
  <si>
    <r>
      <t xml:space="preserve">* Projections of future benchmarks outlined in </t>
    </r>
    <r>
      <rPr>
        <b/>
        <sz val="10"/>
        <color rgb="FF005F84"/>
        <rFont val="Tahoma"/>
        <family val="2"/>
      </rPr>
      <t>blue</t>
    </r>
  </si>
  <si>
    <t xml:space="preserve">Statewide Hispanic </t>
  </si>
  <si>
    <t>Statewide African American</t>
  </si>
  <si>
    <t>Statewide Economically Disadvantaged</t>
  </si>
  <si>
    <t>Statewide Male</t>
  </si>
  <si>
    <t>Ten-year graduation rates can be found in topic workbooks in regional portal (http://www.txhighereddata.org/reports/performance/regions/)</t>
  </si>
  <si>
    <t xml:space="preserve">* Four-year graduation rates are reported in THECB's Accountability system (http://www.txhigheredaccountability.org/acctpublic/). </t>
  </si>
  <si>
    <t xml:space="preserve">* Other includes Asian, Native American and all other race/ethnicities reported </t>
  </si>
  <si>
    <t>**Economically Disadvantaged students only include students completing a certificate, associate, or bachelor's degree.</t>
  </si>
  <si>
    <t>* Economically Disadvantaged students only include students completing a certificate, associate, or bachelor's degree.</t>
  </si>
  <si>
    <t>HS to College - 60x30TX Target</t>
  </si>
  <si>
    <t xml:space="preserve">Six-Year Graduation Rates </t>
  </si>
  <si>
    <t>College Readiness - Increase the Percentage of Texas Higher Education Students Ready for College</t>
  </si>
  <si>
    <t>Certificate or higher attainment - 2015 regional estimates inflated to 2020 level</t>
  </si>
  <si>
    <t>Certificate or higher attainment  - 2015 regional estimates inflated to 2025 level</t>
  </si>
  <si>
    <t>Statewide - Total Completions</t>
  </si>
  <si>
    <t xml:space="preserve">For additional years of data, see the Higher Education Accountability System: http://www.txhigheredaccountability.org/acctpublic/ </t>
  </si>
  <si>
    <t>Race/ Ethnicity</t>
  </si>
  <si>
    <t>Enroll in Public 2-year</t>
  </si>
  <si>
    <t>Enroll in Public Univ</t>
  </si>
  <si>
    <t>Enroll in Independent</t>
  </si>
  <si>
    <t>% Total Enrolled in Higher Ed</t>
  </si>
  <si>
    <t>*Note: Assessment instrument and policies changed in 2015.</t>
  </si>
  <si>
    <t>Sector</t>
  </si>
  <si>
    <t>Number of Completions at Each Institution in Region</t>
  </si>
  <si>
    <t>Percentage of Completions by Race/Ethnicity and Gender at Each Institution in Region</t>
  </si>
  <si>
    <t>Enrollment in Institutions In Region and at Institutions Out of Region</t>
  </si>
  <si>
    <r>
      <rPr>
        <b/>
        <i/>
        <sz val="10"/>
        <color theme="1"/>
        <rFont val="Tahoma"/>
        <family val="2"/>
      </rPr>
      <t>Number</t>
    </r>
    <r>
      <rPr>
        <b/>
        <sz val="10"/>
        <color theme="1"/>
        <rFont val="Tahoma"/>
        <family val="2"/>
      </rPr>
      <t xml:space="preserve"> of Higher Education Completions at Each Institution In Region.</t>
    </r>
  </si>
  <si>
    <t>Regional Completion Targets*</t>
  </si>
  <si>
    <t>Region of Higher Education Institution (Institutions Located In Region)</t>
  </si>
  <si>
    <t xml:space="preserve">Students Attending High Schools In Region and Students Completing </t>
  </si>
  <si>
    <t>at Institutions of Higher Education In Region</t>
  </si>
  <si>
    <t>Students Completing Higher Education in Region</t>
  </si>
  <si>
    <r>
      <rPr>
        <b/>
        <i/>
        <sz val="10"/>
        <color theme="1"/>
        <rFont val="Tahoma"/>
        <family val="2"/>
      </rPr>
      <t>Percentage</t>
    </r>
    <r>
      <rPr>
        <b/>
        <sz val="10"/>
        <color theme="1"/>
        <rFont val="Tahoma"/>
        <family val="2"/>
      </rPr>
      <t xml:space="preserve"> of Completions by Race/Ethnicity and Gender at Each Institution In Region.</t>
    </r>
  </si>
  <si>
    <t>Percentage of HS Grads Enrolled in Higher Education</t>
  </si>
  <si>
    <t>Enrollment in Institutions of Higher Education</t>
  </si>
  <si>
    <t>Enrollment in Institutions of Higher Education In Region</t>
  </si>
  <si>
    <t>`</t>
  </si>
  <si>
    <t>Region - Total Completions</t>
  </si>
  <si>
    <t>This workbook provides data relevant to the goals and targets of 60x30TX for your region, as well as data on population, educational attainment, enrollment in higher education, higher education outcomes and labor market information.</t>
  </si>
  <si>
    <t xml:space="preserve">Statewide </t>
  </si>
  <si>
    <t xml:space="preserve"> Percent of High School Graduates Enrolling in Higher Education the Following Year</t>
  </si>
  <si>
    <t>TARRANT CO SOUTHEAST CAMPUS</t>
  </si>
  <si>
    <t>Central</t>
  </si>
  <si>
    <t>West</t>
  </si>
  <si>
    <t>Elementary School Teachers, Ex. Special Education</t>
  </si>
  <si>
    <t>Students from Region's High Schools</t>
  </si>
  <si>
    <t>HS Grads in HE*</t>
  </si>
  <si>
    <t>HS Grads**</t>
  </si>
  <si>
    <t>% Public     2- yr</t>
  </si>
  <si>
    <t>UNIVERSITY OF ST THOMAS</t>
  </si>
  <si>
    <t>UT MEDICAL BRANCH GALVESTON</t>
  </si>
  <si>
    <t>LAMAR INSTITUTE OF TECHNOLOGY</t>
  </si>
  <si>
    <t>TEMPLE COLLEGE</t>
  </si>
  <si>
    <t>HOUSTON BAPTIST UNIVERSITY</t>
  </si>
  <si>
    <t>HUSTON-TILLOTSON UNIVERSITY</t>
  </si>
  <si>
    <t>JARVIS CHRISTIAN COLLEGE</t>
  </si>
  <si>
    <t>TEXAS COLLEGE</t>
  </si>
  <si>
    <t>TEXAS SOUTHERN UNIVERSITY</t>
  </si>
  <si>
    <t>U. OF HOUSTON-CLEAR LAKE</t>
  </si>
  <si>
    <t>U. OF HOUSTON-DOWNTOWN</t>
  </si>
  <si>
    <t>WILEY COLLEGE</t>
  </si>
  <si>
    <t>ALVIN COMMUNITY COLLEGE</t>
  </si>
  <si>
    <t>DEL MAR COLLEGE</t>
  </si>
  <si>
    <t>JACKSONVILLE COLLEGE</t>
  </si>
  <si>
    <t>LEE COLLEGE</t>
  </si>
  <si>
    <t>LON MORRIS COLLEGE</t>
  </si>
  <si>
    <t>LONE STAR COLLEGE - CY-FAIR</t>
  </si>
  <si>
    <t>LONE STAR COLLEGE - KINGWOOD</t>
  </si>
  <si>
    <t>LONE STAR COLLEGE - N. HARRIS</t>
  </si>
  <si>
    <t>NORTHEAST TEXAS COMM COLLEGE</t>
  </si>
  <si>
    <t>PANOLA COLLEGE</t>
  </si>
  <si>
    <t>SAN JACINTO COLLEGE S CAMPUS</t>
  </si>
  <si>
    <t>TEXARKANA COLLEGE</t>
  </si>
  <si>
    <t>VICTORIA COLLEGE</t>
  </si>
  <si>
    <t>General &amp; Operations Managers</t>
  </si>
  <si>
    <t>LAMAR STATE COLL-ORANGE</t>
  </si>
  <si>
    <t>* Public high school students who graduate in the school year prior to entering public or independent higher education in the fall semester</t>
  </si>
  <si>
    <t>** Includes high school graduates minus non-trackable students. Non-tracable graduates have non-standard ID numbers that will not find a match at Texas higher education institutions.</t>
  </si>
  <si>
    <t>**** Associates degree could be earned at any institution.</t>
  </si>
  <si>
    <t xml:space="preserve">Earned Both Bachelor's or Higher &amp; Associate****  </t>
  </si>
  <si>
    <t>Who Earned a Degree or Certificate Within Six Years of HS Graduation **</t>
  </si>
  <si>
    <t>Secondary School Teachers, Ex Special/Career/Technical Ed</t>
  </si>
  <si>
    <t>LAMAR STATE COLL-PORT ARTHUR</t>
  </si>
  <si>
    <t>TEXAS LUTHERAN UNIVERSITY</t>
  </si>
  <si>
    <t>U. OF HOUSTON-VICTORIA</t>
  </si>
  <si>
    <t>UT HEALTH SCI CENTER-HOUSTON</t>
  </si>
  <si>
    <t>DCCCD MOUNTAIN VIEW COLLEGE</t>
  </si>
  <si>
    <t>GALVESTON COLLEGE</t>
  </si>
  <si>
    <t>LONE STAR COLLEGE - MONTGOMERY</t>
  </si>
  <si>
    <t>MIDLAND COLLEGE</t>
  </si>
  <si>
    <t>SAN JACINTO COLLEGE CEN CAMPUS</t>
  </si>
  <si>
    <t>SAN JACINTO COLLEGE N CAMPUS</t>
  </si>
  <si>
    <t>TEXAS STATE T. C. HARLINGEN</t>
  </si>
  <si>
    <t>ALAMO CCD ST. PHILIPS COLLEGE</t>
  </si>
  <si>
    <t>COLLEGE OF THE MAINLAND COMMUN</t>
  </si>
  <si>
    <t>WHARTON COUNTY JUNIOR COLLEGE</t>
  </si>
  <si>
    <t>Accountants &amp; Auditors</t>
  </si>
  <si>
    <t>BRAZOSPORT COLLEGE</t>
  </si>
  <si>
    <t>LONE STAR COLLEGE - TOMBALL</t>
  </si>
  <si>
    <t>LONE STAR COLLEGE - UNIV PARK</t>
  </si>
  <si>
    <t>TEXAS STATE T. C. FORT BEND</t>
  </si>
  <si>
    <t>UT M.D. ANDERSON CANCER CENTER</t>
  </si>
  <si>
    <t>BAYLOR COLLEGE OF MEDICINE</t>
  </si>
  <si>
    <t>Gulf Coast Totals</t>
  </si>
  <si>
    <t>ANGELO STATE UNIVERSITY</t>
  </si>
  <si>
    <t>LUBBOCK CHRISTIAN UNIVERSITY</t>
  </si>
  <si>
    <t>OUR LADY OF THE LAKE UNIV/SA</t>
  </si>
  <si>
    <t>PAUL QUINN COLLEGE</t>
  </si>
  <si>
    <t>SOUTH TEXAS COL OF LAW HOUSTON</t>
  </si>
  <si>
    <t>SOUTHWESTERN ADVENTIST UNIV</t>
  </si>
  <si>
    <t>TEXAS A&amp;M INTERNATIONAL UNIV</t>
  </si>
  <si>
    <t>TEXAS A&amp;M UNIV-CENTRAL TEXAS</t>
  </si>
  <si>
    <t>TEXAS A&amp;M UNIV-SAN ANTONIO</t>
  </si>
  <si>
    <t>TEXAS A&amp;M UNIVERSITY-TEXARKANA</t>
  </si>
  <si>
    <t>TEXAS CHIROPRACTIC COLLEGE</t>
  </si>
  <si>
    <t>U. OF TEXAS AT BROWNSVILLE</t>
  </si>
  <si>
    <t>U. OF TEXAS-RIO GRANDE VALLEY</t>
  </si>
  <si>
    <t>UNT HEALTH SCIENCE CENTER</t>
  </si>
  <si>
    <t>UT HEALTH SCIENCE CTR/SA</t>
  </si>
  <si>
    <t>ALAMO CCD PALO ALTO COLLEGE</t>
  </si>
  <si>
    <t>AMARILLO COLLEGE</t>
  </si>
  <si>
    <t>CISCO COLLEGE</t>
  </si>
  <si>
    <t>COLLIN CO COMM COLL DISTRICT</t>
  </si>
  <si>
    <t>DCCCD BROOKHAVEN COLLEGE</t>
  </si>
  <si>
    <t>DCCCD EASTFIELD COLLEGE</t>
  </si>
  <si>
    <t>DCCCD EL CENTRO COLLEGE</t>
  </si>
  <si>
    <t>DCCCD RICHLAND COLLEGE</t>
  </si>
  <si>
    <t>EL PASO COMMUNITY COLLEGE DIST</t>
  </si>
  <si>
    <t>FRANK PHILLIPS COLLEGE</t>
  </si>
  <si>
    <t>HOWARD COLLEGE</t>
  </si>
  <si>
    <t>ODESSA COLLEGE</t>
  </si>
  <si>
    <t>SOUTH TEXAS COLLEGE</t>
  </si>
  <si>
    <t>SOUTHWEST COLLEGIATE INSTITUTE</t>
  </si>
  <si>
    <t>TARRANT CO NORTHWEST CAMPUS</t>
  </si>
  <si>
    <t>TARRANT CO SOUTH CAMPUS</t>
  </si>
  <si>
    <t>TEXAS SOUTHMOST COLLEGE</t>
  </si>
  <si>
    <t>TEXAS STATE T. C. WEST TEXAS</t>
  </si>
  <si>
    <t>WEATHERFORD COLLEGE</t>
  </si>
  <si>
    <t>Gulf Coast To:</t>
  </si>
  <si>
    <t>Occupations Adding the Most New Jobs or Growing the Fastest, 2014-2024, Gulf Coast</t>
  </si>
  <si>
    <t>Nurse Practitioners</t>
  </si>
  <si>
    <t>Diagnostic Medical Sonographers</t>
  </si>
  <si>
    <t>Interpreters &amp; Translators</t>
  </si>
  <si>
    <t>Cardiovascular Technologists &amp; Technicians</t>
  </si>
  <si>
    <t>Anesthesiologists</t>
  </si>
  <si>
    <t>Enrollment in Gulf Coast Institutions and at Institutions Out of Region</t>
  </si>
  <si>
    <t xml:space="preserve"> </t>
  </si>
  <si>
    <t xml:space="preserve">Regional Context Data Workbook - Gulf Coast Region </t>
  </si>
  <si>
    <t>Content</t>
  </si>
  <si>
    <t>Population Projections</t>
  </si>
  <si>
    <t>Enrollment - Region of Residence</t>
  </si>
  <si>
    <t>Occupations Adding the Most New Jobs or Growing the Fastest In a Region, 2014-2024</t>
  </si>
  <si>
    <t>Occupation Growth</t>
  </si>
  <si>
    <t>Enrollment In and Out</t>
  </si>
  <si>
    <t>Enrollment at Institution in Region</t>
  </si>
  <si>
    <t>This page provides a map of all the public and independent institutions of higher education in your region. Geographic location is important to consider in terms of access to higher education. The map may be especially useful in your planning around the high school to higher education direct enrollment target.</t>
  </si>
  <si>
    <t xml:space="preserve">This page presents the most recent estimates of population in your region, as well as projections of population in three age groups - 0-17 years, 18-24 years, and the critical 60X30TX age group - 25-34 years. Projections of the proportion of the population with a postsecondary credential needed to reach the 60x30 Goal are closely linked to population growth.  </t>
  </si>
  <si>
    <t>This page presents the most recent estimates of the proportion of residents, ages 25-34, who have earned any higher education credential. We refer to this proportion as the "60x30 educated population".  Projections of the educated population in 2020, 2025 and 2030 are based on current attainment levels in each region and projected changes in regional population.</t>
  </si>
  <si>
    <t>This page presents (1) the percent of completions awarded to different race/ethnicities and gender in your region and (2) the percent of regional completions by level of credential. 
   The statewide completion goal is to produce 550,000 certificates or associate, bachelor's and master's degrees (CABMs) in 2030. Within that goal, there are additional completion targets for Hispanic (285,000), African American (76,000), male (275,000) and economically disadvantaged (246,000) student populations. Breakouts of the most recent data on completions are presented by race/ethnicty and gender to assist in monitoring progress toward 60X30TX targets for Hispanic, African American, male, and economically disadvantaged students. It is important to note that the data for economically disadvantaged students includes only undergraduate degrees (certificate, associate, bachelor's).
   Data on completions by level provides information about the mix of certificates and degrees among different student populations in your region.</t>
  </si>
  <si>
    <t>This page presents the percentage of first-time undergraduates (FTUG) enrolled full-time at public universities that complete a bachelor's degree or enrolled at community and technical colleges (CTCs)  that complete a certificate, associate degree, or above within 6 years of initial enrollment.*  Further breakdowns by gender and race/ethnicity are provided.</t>
  </si>
  <si>
    <t>continued on the next page</t>
  </si>
  <si>
    <t>60x30TX proposes that by 2030, 65% of high school graduates will enroll in an institution of higher education by the first fall after their graduation. This next four pages present data that emphasize the path from high school to higher education in your region. It includes the high school-to-higher education targets at the state and regional level, current levels of direct enrollment in higher education by sector, and data about the degrees earned by students who attended high school in your region.</t>
  </si>
  <si>
    <t xml:space="preserve">This page provides data on enrollment at institutions of higher education in your region. The graph highlights the disparity in enrollment among male and female students. Data are presented by race/ethnicity and sector for your region.  </t>
  </si>
  <si>
    <t>This page provides data from the Texas Workforce Commission that projects the occupations that will add the greatest number of jobs from now until 2024.   The table below identifies occupations with greatest growth in absolute number of jobs as well as occupations with highest percentage of growth.</t>
  </si>
  <si>
    <t>% of HS Graduates in Higher Ed Meeting TSI Standards</t>
  </si>
  <si>
    <r>
      <rPr>
        <b/>
        <i/>
        <sz val="10.5"/>
        <color theme="1"/>
        <rFont val="Tahoma"/>
        <family val="2"/>
      </rPr>
      <t>60x30 Educated Population Goal: By 2030, at least 60 percent of Texans ages 25-34 will have a certificate or degree</t>
    </r>
    <r>
      <rPr>
        <b/>
        <sz val="10.5"/>
        <color theme="1"/>
        <rFont val="Tahoma"/>
        <family val="2"/>
      </rPr>
      <t xml:space="preserve">
</t>
    </r>
    <r>
      <rPr>
        <b/>
        <sz val="10"/>
        <color theme="1"/>
        <rFont val="Tahoma"/>
        <family val="2"/>
      </rPr>
      <t>Educational Attainment of Texas Residents Ages 25-34, 2015 to 2030, by Higher Education Region</t>
    </r>
    <r>
      <rPr>
        <b/>
        <sz val="10.5"/>
        <color theme="1"/>
        <rFont val="Tahoma"/>
        <family val="2"/>
      </rPr>
      <t xml:space="preserve">
</t>
    </r>
    <r>
      <rPr>
        <b/>
        <sz val="10"/>
        <color theme="1"/>
        <rFont val="Tahoma"/>
        <family val="2"/>
      </rPr>
      <t>2015 is Actual Data, 2020, 2025, and 2030 are Projections</t>
    </r>
    <r>
      <rPr>
        <b/>
        <sz val="10.5"/>
        <color theme="1"/>
        <rFont val="Tahoma"/>
        <family val="2"/>
      </rPr>
      <t xml:space="preserve">
</t>
    </r>
  </si>
  <si>
    <t>Projected educational attainment (% cert or higher postsecondary degree)</t>
  </si>
  <si>
    <t>BLINN COLLEGE DISTRICT</t>
  </si>
  <si>
    <t>LAREDO COLLEGE</t>
  </si>
  <si>
    <t>Completions (Certificate, Associate, Bachelor's, Master's) by Institution of Higher Education - Race/Ethnicity, Gender, Economically Disadvantaged Students - FY 2017</t>
  </si>
  <si>
    <t>Completions by Level - FY 2017</t>
  </si>
  <si>
    <t>Completions by Economically Disadvantaged Students- FY 2017</t>
  </si>
  <si>
    <t>Six-Year Graduation Rates of First Time Undergraduates (FTUG) at Public Universities (Bachelor's Degrees)- Fall 2011 Cohort</t>
  </si>
  <si>
    <t>Six-Year Graduation Rates of First Time Undergraduates (FTUG) at Public CTCs (Certificate, Associate or above) - Fall 2011 Cohort</t>
  </si>
  <si>
    <t>2009, 2010, &amp; 2011 High School Graduates by Region</t>
  </si>
  <si>
    <t>FY 2009, 2010, &amp; 2011 Public HS Graduates who Earned a Degree or Certificate within Six Years of HS Graduation</t>
  </si>
  <si>
    <t>***Counts are combined totals for 2009, 2010, and 2011 high school graduates.</t>
  </si>
  <si>
    <t>https://www.census.gov/acs/www/data/data-tables-and-tools/data-profiles/2016/</t>
  </si>
  <si>
    <t>Percent of High School Graduates (2016-2017) enrolling in Higher Education (Fall 2017)</t>
  </si>
  <si>
    <t>High School Graduates (2016-2017) Enrolling in Higher Education (Fall 2017) by Race/Ethnicity</t>
  </si>
  <si>
    <t>2017 Regional Residents' Enrollments in Higher Education</t>
  </si>
  <si>
    <t>Average Annual Earnings of FY 2007 Graduates over 10 Years</t>
  </si>
  <si>
    <t>Year (Years after Graduation)</t>
  </si>
  <si>
    <t>2007 Graduates</t>
  </si>
  <si>
    <t>% Found with Earnings</t>
  </si>
  <si>
    <t>Highest Degree or Award</t>
  </si>
  <si>
    <t>2012 (5 years)</t>
  </si>
  <si>
    <t>2017 (10 years)</t>
  </si>
  <si>
    <t>Baccalaureate</t>
  </si>
  <si>
    <t>Doctoral</t>
  </si>
  <si>
    <t>Professional</t>
  </si>
  <si>
    <t>Source: TWC, THECB</t>
  </si>
  <si>
    <r>
      <t xml:space="preserve">2008 </t>
    </r>
    <r>
      <rPr>
        <b/>
        <i/>
        <sz val="11"/>
        <color theme="1"/>
        <rFont val="Calibri"/>
        <family val="2"/>
        <scheme val="minor"/>
      </rPr>
      <t>(1 year)</t>
    </r>
  </si>
  <si>
    <r>
      <rPr>
        <i/>
        <sz val="10"/>
        <color theme="1"/>
        <rFont val="Tahoma"/>
        <family val="2"/>
      </rPr>
      <t>60x30TX</t>
    </r>
    <r>
      <rPr>
        <sz val="10"/>
        <color theme="1"/>
        <rFont val="Tahoma"/>
        <family val="2"/>
      </rPr>
      <t xml:space="preserve"> proposes that by 2030, 65% of high school graduates will enroll in an institution of higher education by the first fall after their graduation. This page presents data that emphasize the path from high school to higher education in your region. The first table below follows a cohort of 8th grade students from 2006 until 2016. It shows the proportion of that cohort who graduated from high school, enrolled in higher education and completed a certificate or degree.  The second graph compares the percent of high school graduates meeting college readiness (referred to as TSI readiness) in math, writing and reading in the state and in your region. The last set of graphs highlights the decreasing levels of college readiness over the last three years. It is important to note that in 2015 state assessment policies changed such that the STAAR End-of-Course (EOC) assessments which demonstrate college readiness, Algebra II and English III, were no longer required and rarely offered across districts.</t>
    </r>
  </si>
  <si>
    <t>Student Enrollment in Higher Education by Residence Prior to Enrollment</t>
  </si>
  <si>
    <t>This page provides data about enrollment in higher education among students who completed high school or were residing in your region prior to enrollment. The tables and graphs highlight changes in 4-year and 2-year enrollment between 2000 and 2017.  Data are broken out by sector and race/ethnicity.</t>
  </si>
  <si>
    <t xml:space="preserve">This page shows how many students from your region enroll in higher education institutions located in the same region and how many enroll in institutions outside of the region.  For enrollment in your region, data are provided for each institution. </t>
  </si>
  <si>
    <t>This page presents (1) THECB's regional completion targets, (2) the actual number of completions at each institution of higher education in your region, (3) institutional completion targets as identified by institutions and submitted to the THECB, and (4) the number of regional completions by level of credential for the most recent year (2017). 
   The statewide completion goal is to produce 550,000 certificates or associate, bachelor's and master's degrees (CABMs) in 2030. Within that goal, there are additional completion targets for Hispanic (285,000), African American (76,000), male (275,000) and economically disadvantaged (246,000) student populations. Breakouts of the most recent data on completions are presented by race/ethnicity and gender to assist in monitoring progress toward 60X30TX targets for Hispanic, African American, male, and economically disadvantaged students. It is important to note that the data for economically disadvantaged students includes only undergraduate degrees (certificate, associate, bachelor's).
   Institutions submitted completion targets to THECB in August 2018. These targets are displayed for 2020, 2025, and 2030 in the columns highlighted in blue below.
   Data on completions by level provides information about the mix of certificates and degrees among different student populations in your region.</t>
  </si>
  <si>
    <t>Completion Targets Submitted to the THECB August 2018</t>
  </si>
  <si>
    <t>LONE STAR COLLEGE SYSTEM</t>
  </si>
  <si>
    <t xml:space="preserve">SAN JACINTO COLLEGE </t>
  </si>
  <si>
    <t>SOUTH TEXAS COLLEGE OF LAW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</si>
</sst>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4" formatCode="_(&quot;$&quot;* #,##0.00_);_(&quot;$&quot;* \(#,##0.00\);_(&quot;$&quot;* &quot;-&quot;??_);_(@_)"/>
    <numFmt numFmtId="43" formatCode="_(* #,##0.00_);_(* \(#,##0.00\);_(* &quot;-&quot;??_);_(@_)"/>
    <numFmt numFmtId="164" formatCode="0.0%"/>
    <numFmt numFmtId="165" formatCode="_(* #,##0_);_(* \(#,##0\);_(* &quot;-&quot;??_);_(@_)"/>
    <numFmt numFmtId="166" formatCode="0.0"/>
    <numFmt numFmtId="167" formatCode="0.000"/>
    <numFmt numFmtId="168" formatCode="_(&quot;$&quot;* #,##0_);_(&quot;$&quot;* \(#,##0\);_(&quot;$&quot;* &quot;-&quot;??_);_(@_)"/>
  </numFmts>
  <fonts count="72" x14ac:knownFonts="1">
    <font>
      <sz val="11"/>
      <color theme="1"/>
      <name val="Calibri"/>
      <family val="2"/>
      <scheme val="minor"/>
    </font>
    <font>
      <sz val="11"/>
      <color indexed="8"/>
      <name val="Calibri"/>
      <family val="2"/>
    </font>
    <font>
      <sz val="11"/>
      <color indexed="8"/>
      <name val="Calibri"/>
      <family val="2"/>
    </font>
    <font>
      <sz val="10"/>
      <name val="MS Sans Serif"/>
      <family val="2"/>
    </font>
    <font>
      <sz val="10"/>
      <name val="Tahoma"/>
      <family val="2"/>
    </font>
    <font>
      <sz val="11"/>
      <color indexed="8"/>
      <name val="Calibri"/>
      <family val="2"/>
    </font>
    <font>
      <b/>
      <sz val="10"/>
      <color indexed="8"/>
      <name val="Tahoma"/>
      <family val="2"/>
    </font>
    <font>
      <b/>
      <sz val="10"/>
      <name val="Tahoma"/>
      <family val="2"/>
    </font>
    <font>
      <sz val="10"/>
      <name val="Arial"/>
      <family val="2"/>
    </font>
    <font>
      <sz val="11"/>
      <name val="Tahoma"/>
      <family val="2"/>
    </font>
    <font>
      <b/>
      <i/>
      <sz val="10"/>
      <name val="Tahoma"/>
      <family val="2"/>
    </font>
    <font>
      <sz val="10"/>
      <name val="Arial"/>
      <family val="2"/>
    </font>
    <font>
      <sz val="11"/>
      <color theme="1"/>
      <name val="Calibri"/>
      <family val="2"/>
      <scheme val="minor"/>
    </font>
    <font>
      <sz val="8"/>
      <color theme="1"/>
      <name val="Arial"/>
      <family val="2"/>
    </font>
    <font>
      <sz val="11"/>
      <color theme="0"/>
      <name val="Calibri"/>
      <family val="2"/>
      <scheme val="minor"/>
    </font>
    <font>
      <sz val="8"/>
      <color theme="0"/>
      <name val="Arial"/>
      <family val="2"/>
    </font>
    <font>
      <sz val="11"/>
      <color rgb="FF9C0006"/>
      <name val="Calibri"/>
      <family val="2"/>
      <scheme val="minor"/>
    </font>
    <font>
      <sz val="8"/>
      <color rgb="FF9C0006"/>
      <name val="Arial"/>
      <family val="2"/>
    </font>
    <font>
      <b/>
      <sz val="11"/>
      <color rgb="FFFA7D00"/>
      <name val="Calibri"/>
      <family val="2"/>
      <scheme val="minor"/>
    </font>
    <font>
      <b/>
      <sz val="8"/>
      <color rgb="FFFA7D00"/>
      <name val="Arial"/>
      <family val="2"/>
    </font>
    <font>
      <b/>
      <sz val="11"/>
      <color theme="0"/>
      <name val="Calibri"/>
      <family val="2"/>
      <scheme val="minor"/>
    </font>
    <font>
      <b/>
      <sz val="8"/>
      <color theme="0"/>
      <name val="Arial"/>
      <family val="2"/>
    </font>
    <font>
      <i/>
      <sz val="11"/>
      <color rgb="FF7F7F7F"/>
      <name val="Calibri"/>
      <family val="2"/>
      <scheme val="minor"/>
    </font>
    <font>
      <i/>
      <sz val="8"/>
      <color rgb="FF7F7F7F"/>
      <name val="Arial"/>
      <family val="2"/>
    </font>
    <font>
      <sz val="11"/>
      <color rgb="FF006100"/>
      <name val="Calibri"/>
      <family val="2"/>
      <scheme val="minor"/>
    </font>
    <font>
      <sz val="8"/>
      <color rgb="FF006100"/>
      <name val="Arial"/>
      <family val="2"/>
    </font>
    <font>
      <b/>
      <sz val="15"/>
      <color theme="3"/>
      <name val="Calibri"/>
      <family val="2"/>
      <scheme val="minor"/>
    </font>
    <font>
      <b/>
      <sz val="15"/>
      <color theme="3"/>
      <name val="Arial"/>
      <family val="2"/>
    </font>
    <font>
      <b/>
      <sz val="13"/>
      <color theme="3"/>
      <name val="Calibri"/>
      <family val="2"/>
      <scheme val="minor"/>
    </font>
    <font>
      <b/>
      <sz val="13"/>
      <color theme="3"/>
      <name val="Arial"/>
      <family val="2"/>
    </font>
    <font>
      <b/>
      <sz val="11"/>
      <color theme="3"/>
      <name val="Calibri"/>
      <family val="2"/>
      <scheme val="minor"/>
    </font>
    <font>
      <b/>
      <sz val="11"/>
      <color theme="3"/>
      <name val="Arial"/>
      <family val="2"/>
    </font>
    <font>
      <u/>
      <sz val="11"/>
      <color theme="10"/>
      <name val="Calibri"/>
      <family val="2"/>
    </font>
    <font>
      <u/>
      <sz val="10"/>
      <color theme="10"/>
      <name val="Arial"/>
      <family val="2"/>
    </font>
    <font>
      <sz val="11"/>
      <color rgb="FF3F3F76"/>
      <name val="Calibri"/>
      <family val="2"/>
      <scheme val="minor"/>
    </font>
    <font>
      <sz val="8"/>
      <color rgb="FF3F3F76"/>
      <name val="Arial"/>
      <family val="2"/>
    </font>
    <font>
      <sz val="11"/>
      <color rgb="FFFA7D00"/>
      <name val="Calibri"/>
      <family val="2"/>
      <scheme val="minor"/>
    </font>
    <font>
      <sz val="8"/>
      <color rgb="FFFA7D00"/>
      <name val="Arial"/>
      <family val="2"/>
    </font>
    <font>
      <sz val="11"/>
      <color rgb="FF9C6500"/>
      <name val="Calibri"/>
      <family val="2"/>
      <scheme val="minor"/>
    </font>
    <font>
      <sz val="8"/>
      <color rgb="FF9C6500"/>
      <name val="Arial"/>
      <family val="2"/>
    </font>
    <font>
      <sz val="10"/>
      <color theme="1"/>
      <name val="Arial"/>
      <family val="2"/>
    </font>
    <font>
      <sz val="11"/>
      <color rgb="FF000000"/>
      <name val="Calibri"/>
      <family val="2"/>
      <scheme val="minor"/>
    </font>
    <font>
      <b/>
      <sz val="11"/>
      <color rgb="FF3F3F3F"/>
      <name val="Calibri"/>
      <family val="2"/>
      <scheme val="minor"/>
    </font>
    <font>
      <b/>
      <sz val="8"/>
      <color rgb="FF3F3F3F"/>
      <name val="Arial"/>
      <family val="2"/>
    </font>
    <font>
      <b/>
      <sz val="18"/>
      <color theme="3"/>
      <name val="Cambria"/>
      <family val="2"/>
      <scheme val="major"/>
    </font>
    <font>
      <b/>
      <sz val="11"/>
      <color theme="1"/>
      <name val="Calibri"/>
      <family val="2"/>
      <scheme val="minor"/>
    </font>
    <font>
      <b/>
      <sz val="8"/>
      <color theme="1"/>
      <name val="Arial"/>
      <family val="2"/>
    </font>
    <font>
      <sz val="11"/>
      <color rgb="FFFF0000"/>
      <name val="Calibri"/>
      <family val="2"/>
      <scheme val="minor"/>
    </font>
    <font>
      <sz val="8"/>
      <color rgb="FFFF0000"/>
      <name val="Arial"/>
      <family val="2"/>
    </font>
    <font>
      <sz val="11"/>
      <color theme="1"/>
      <name val="Tahoma"/>
      <family val="2"/>
    </font>
    <font>
      <b/>
      <sz val="11"/>
      <color theme="1"/>
      <name val="Tahoma"/>
      <family val="2"/>
    </font>
    <font>
      <b/>
      <sz val="10"/>
      <color theme="1"/>
      <name val="Tahoma"/>
      <family val="2"/>
    </font>
    <font>
      <sz val="10"/>
      <color theme="1"/>
      <name val="Tahoma"/>
      <family val="2"/>
    </font>
    <font>
      <u/>
      <sz val="11"/>
      <color theme="1"/>
      <name val="Tahoma"/>
      <family val="2"/>
    </font>
    <font>
      <sz val="11"/>
      <color theme="0"/>
      <name val="Tahoma"/>
      <family val="2"/>
    </font>
    <font>
      <u/>
      <sz val="10"/>
      <color theme="10"/>
      <name val="Tahoma"/>
      <family val="2"/>
    </font>
    <font>
      <sz val="10"/>
      <color theme="0"/>
      <name val="Tahoma"/>
      <family val="2"/>
    </font>
    <font>
      <sz val="10"/>
      <color theme="1"/>
      <name val="Wingdings 2"/>
      <family val="1"/>
      <charset val="2"/>
    </font>
    <font>
      <sz val="10"/>
      <color theme="1"/>
      <name val="Calibri"/>
      <family val="2"/>
      <scheme val="minor"/>
    </font>
    <font>
      <b/>
      <sz val="10"/>
      <color theme="0"/>
      <name val="Tahoma"/>
      <family val="2"/>
    </font>
    <font>
      <b/>
      <sz val="9"/>
      <color theme="1"/>
      <name val="Tahoma"/>
      <family val="2"/>
    </font>
    <font>
      <i/>
      <sz val="10"/>
      <color theme="1"/>
      <name val="Tahoma"/>
      <family val="2"/>
    </font>
    <font>
      <b/>
      <i/>
      <sz val="10"/>
      <color theme="1"/>
      <name val="Tahoma"/>
      <family val="2"/>
    </font>
    <font>
      <sz val="10"/>
      <color theme="0" tint="-4.9989318521683403E-2"/>
      <name val="Tahoma"/>
      <family val="2"/>
    </font>
    <font>
      <b/>
      <sz val="10"/>
      <color rgb="FF005F84"/>
      <name val="Tahoma"/>
      <family val="2"/>
    </font>
    <font>
      <sz val="10"/>
      <color rgb="FFFF0000"/>
      <name val="Tahoma"/>
      <family val="2"/>
    </font>
    <font>
      <u/>
      <sz val="10"/>
      <color theme="1"/>
      <name val="Tahoma"/>
      <family val="2"/>
    </font>
    <font>
      <sz val="36"/>
      <color theme="1"/>
      <name val="Tahoma"/>
      <family val="2"/>
    </font>
    <font>
      <sz val="11"/>
      <color rgb="FFFF0000"/>
      <name val="Tahoma"/>
      <family val="2"/>
    </font>
    <font>
      <b/>
      <sz val="10.5"/>
      <color theme="1"/>
      <name val="Tahoma"/>
      <family val="2"/>
    </font>
    <font>
      <b/>
      <i/>
      <sz val="10.5"/>
      <color theme="1"/>
      <name val="Tahoma"/>
      <family val="2"/>
    </font>
    <font>
      <b/>
      <i/>
      <sz val="11"/>
      <color theme="1"/>
      <name val="Calibri"/>
      <family val="2"/>
      <scheme val="minor"/>
    </font>
  </fonts>
  <fills count="3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5F84"/>
        <bgColor indexed="64"/>
      </patternFill>
    </fill>
    <fill>
      <patternFill patternType="solid">
        <fgColor theme="0" tint="-4.9989318521683403E-2"/>
        <bgColor indexed="64"/>
      </patternFill>
    </fill>
    <fill>
      <patternFill patternType="solid">
        <fgColor rgb="FFEDF3F9"/>
        <bgColor indexed="64"/>
      </patternFill>
    </fill>
    <fill>
      <patternFill patternType="solid">
        <fgColor theme="0" tint="-0.14999847407452621"/>
        <bgColor indexed="64"/>
      </patternFill>
    </fill>
    <fill>
      <patternFill patternType="solid">
        <fgColor rgb="FF1A3B8E"/>
        <bgColor indexed="64"/>
      </patternFill>
    </fill>
  </fills>
  <borders count="126">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indexed="64"/>
      </left>
      <right style="thin">
        <color rgb="FF000000"/>
      </right>
      <top style="thin">
        <color rgb="FF000000"/>
      </top>
      <bottom/>
      <diagonal/>
    </border>
    <border>
      <left style="thin">
        <color indexed="64"/>
      </left>
      <right style="thin">
        <color rgb="FF000000"/>
      </right>
      <top/>
      <bottom style="thin">
        <color rgb="FF000000"/>
      </bottom>
      <diagonal/>
    </border>
    <border>
      <left style="thin">
        <color rgb="FF000000"/>
      </left>
      <right/>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diagonal/>
    </border>
    <border>
      <left style="thin">
        <color indexed="64"/>
      </left>
      <right style="thin">
        <color rgb="FF000000"/>
      </right>
      <top/>
      <bottom/>
      <diagonal/>
    </border>
    <border>
      <left/>
      <right/>
      <top style="thin">
        <color rgb="FF000000"/>
      </top>
      <bottom/>
      <diagonal/>
    </border>
    <border>
      <left/>
      <right/>
      <top style="thin">
        <color rgb="FF000000"/>
      </top>
      <bottom style="thin">
        <color rgb="FF000000"/>
      </bottom>
      <diagonal/>
    </border>
    <border>
      <left style="thin">
        <color indexed="64"/>
      </left>
      <right style="thin">
        <color indexed="64"/>
      </right>
      <top style="thick">
        <color rgb="FF005F84"/>
      </top>
      <bottom style="thin">
        <color indexed="64"/>
      </bottom>
      <diagonal/>
    </border>
    <border>
      <left style="thin">
        <color indexed="64"/>
      </left>
      <right style="thick">
        <color rgb="FF005F84"/>
      </right>
      <top style="thick">
        <color rgb="FF005F84"/>
      </top>
      <bottom style="thin">
        <color indexed="64"/>
      </bottom>
      <diagonal/>
    </border>
    <border>
      <left style="thin">
        <color indexed="64"/>
      </left>
      <right style="thick">
        <color rgb="FF005F84"/>
      </right>
      <top style="thin">
        <color indexed="64"/>
      </top>
      <bottom style="thin">
        <color indexed="64"/>
      </bottom>
      <diagonal/>
    </border>
    <border>
      <left style="thick">
        <color rgb="FF005F84"/>
      </left>
      <right style="thin">
        <color indexed="64"/>
      </right>
      <top style="thin">
        <color indexed="64"/>
      </top>
      <bottom style="thin">
        <color indexed="64"/>
      </bottom>
      <diagonal/>
    </border>
    <border>
      <left style="thick">
        <color rgb="FF005F84"/>
      </left>
      <right style="thin">
        <color indexed="64"/>
      </right>
      <top style="thin">
        <color indexed="64"/>
      </top>
      <bottom style="thick">
        <color rgb="FF005F84"/>
      </bottom>
      <diagonal/>
    </border>
    <border>
      <left style="thin">
        <color indexed="64"/>
      </left>
      <right style="thin">
        <color indexed="64"/>
      </right>
      <top style="thin">
        <color indexed="64"/>
      </top>
      <bottom style="thick">
        <color rgb="FF005F84"/>
      </bottom>
      <diagonal/>
    </border>
    <border>
      <left style="thin">
        <color indexed="64"/>
      </left>
      <right style="thick">
        <color rgb="FF005F84"/>
      </right>
      <top style="thin">
        <color indexed="64"/>
      </top>
      <bottom style="thick">
        <color rgb="FF005F84"/>
      </bottom>
      <diagonal/>
    </border>
    <border>
      <left style="thin">
        <color theme="0"/>
      </left>
      <right style="thin">
        <color indexed="64"/>
      </right>
      <top/>
      <bottom style="thin">
        <color indexed="64"/>
      </bottom>
      <diagonal/>
    </border>
    <border>
      <left style="thin">
        <color indexed="64"/>
      </left>
      <right style="thin">
        <color indexed="64"/>
      </right>
      <top/>
      <bottom style="thin">
        <color rgb="FF000000"/>
      </bottom>
      <diagonal/>
    </border>
    <border>
      <left style="thin">
        <color rgb="FF000000"/>
      </left>
      <right style="thin">
        <color indexed="64"/>
      </right>
      <top style="thin">
        <color rgb="FF000000"/>
      </top>
      <bottom/>
      <diagonal/>
    </border>
    <border>
      <left style="thin">
        <color rgb="FF000000"/>
      </left>
      <right style="thin">
        <color indexed="64"/>
      </right>
      <top/>
      <bottom style="thin">
        <color rgb="FF000000"/>
      </bottom>
      <diagonal/>
    </border>
    <border>
      <left style="thin">
        <color rgb="FF000000"/>
      </left>
      <right style="thin">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005F84"/>
      </left>
      <right/>
      <top style="thin">
        <color rgb="FF005F84"/>
      </top>
      <bottom style="thin">
        <color rgb="FF005F84"/>
      </bottom>
      <diagonal/>
    </border>
    <border>
      <left/>
      <right/>
      <top style="thin">
        <color rgb="FF005F84"/>
      </top>
      <bottom style="thin">
        <color rgb="FF005F84"/>
      </bottom>
      <diagonal/>
    </border>
    <border>
      <left/>
      <right style="thin">
        <color rgb="FF005F84"/>
      </right>
      <top style="thin">
        <color rgb="FF005F84"/>
      </top>
      <bottom style="thin">
        <color rgb="FF005F84"/>
      </bottom>
      <diagonal/>
    </border>
    <border>
      <left style="thin">
        <color rgb="FF005F84"/>
      </left>
      <right/>
      <top style="thin">
        <color rgb="FF005F84"/>
      </top>
      <bottom/>
      <diagonal/>
    </border>
    <border>
      <left/>
      <right/>
      <top style="thin">
        <color rgb="FF005F84"/>
      </top>
      <bottom/>
      <diagonal/>
    </border>
    <border>
      <left/>
      <right style="thin">
        <color rgb="FF005F84"/>
      </right>
      <top style="thin">
        <color rgb="FF005F84"/>
      </top>
      <bottom/>
      <diagonal/>
    </border>
    <border>
      <left style="thin">
        <color rgb="FF005F84"/>
      </left>
      <right/>
      <top/>
      <bottom/>
      <diagonal/>
    </border>
    <border>
      <left/>
      <right style="thin">
        <color rgb="FF005F84"/>
      </right>
      <top/>
      <bottom/>
      <diagonal/>
    </border>
    <border>
      <left style="thin">
        <color rgb="FF005F84"/>
      </left>
      <right/>
      <top/>
      <bottom style="thin">
        <color rgb="FF005F84"/>
      </bottom>
      <diagonal/>
    </border>
    <border>
      <left/>
      <right/>
      <top/>
      <bottom style="thin">
        <color rgb="FF005F84"/>
      </bottom>
      <diagonal/>
    </border>
    <border>
      <left/>
      <right style="thin">
        <color rgb="FF005F84"/>
      </right>
      <top/>
      <bottom style="thin">
        <color rgb="FF005F84"/>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medium">
        <color indexed="64"/>
      </left>
      <right style="medium">
        <color indexed="64"/>
      </right>
      <top style="thin">
        <color rgb="FF000000"/>
      </top>
      <bottom style="thin">
        <color rgb="FF000000"/>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bottom style="thin">
        <color rgb="FF000000"/>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thin">
        <color rgb="FF000000"/>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rgb="FF000000"/>
      </left>
      <right style="thin">
        <color rgb="FF000000"/>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ck">
        <color rgb="FF005F84"/>
      </left>
      <right style="thin">
        <color indexed="64"/>
      </right>
      <top style="thick">
        <color rgb="FF005F8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auto="1"/>
      </left>
      <right style="thin">
        <color indexed="64"/>
      </right>
      <top style="thin">
        <color auto="1"/>
      </top>
      <bottom style="hair">
        <color auto="1"/>
      </bottom>
      <diagonal/>
    </border>
    <border>
      <left style="thin">
        <color auto="1"/>
      </left>
      <right style="thin">
        <color indexed="64"/>
      </right>
      <top style="hair">
        <color auto="1"/>
      </top>
      <bottom style="thin">
        <color indexed="64"/>
      </bottom>
      <diagonal/>
    </border>
    <border>
      <left style="thin">
        <color rgb="FF000000"/>
      </left>
      <right/>
      <top style="medium">
        <color indexed="64"/>
      </top>
      <bottom style="thin">
        <color rgb="FF000000"/>
      </bottom>
      <diagonal/>
    </border>
    <border>
      <left style="medium">
        <color indexed="64"/>
      </left>
      <right style="medium">
        <color indexed="64"/>
      </right>
      <top style="thin">
        <color rgb="FF000000"/>
      </top>
      <bottom style="medium">
        <color indexed="64"/>
      </bottom>
      <diagonal/>
    </border>
    <border>
      <left style="medium">
        <color rgb="FF005F84"/>
      </left>
      <right style="thin">
        <color indexed="64"/>
      </right>
      <top style="medium">
        <color rgb="FF005F84"/>
      </top>
      <bottom/>
      <diagonal/>
    </border>
    <border>
      <left style="thin">
        <color indexed="64"/>
      </left>
      <right style="thin">
        <color indexed="64"/>
      </right>
      <top style="medium">
        <color rgb="FF005F84"/>
      </top>
      <bottom style="thin">
        <color indexed="64"/>
      </bottom>
      <diagonal/>
    </border>
    <border>
      <left style="thin">
        <color indexed="64"/>
      </left>
      <right style="medium">
        <color rgb="FF005F84"/>
      </right>
      <top style="medium">
        <color rgb="FF005F84"/>
      </top>
      <bottom style="thin">
        <color indexed="64"/>
      </bottom>
      <diagonal/>
    </border>
    <border>
      <left style="medium">
        <color rgb="FF005F84"/>
      </left>
      <right style="thin">
        <color indexed="64"/>
      </right>
      <top/>
      <bottom/>
      <diagonal/>
    </border>
    <border>
      <left style="thin">
        <color indexed="64"/>
      </left>
      <right style="medium">
        <color rgb="FF005F84"/>
      </right>
      <top style="thin">
        <color indexed="64"/>
      </top>
      <bottom style="thin">
        <color indexed="64"/>
      </bottom>
      <diagonal/>
    </border>
    <border>
      <left style="medium">
        <color rgb="FF005F84"/>
      </left>
      <right style="thin">
        <color indexed="64"/>
      </right>
      <top/>
      <bottom style="thin">
        <color indexed="64"/>
      </bottom>
      <diagonal/>
    </border>
    <border>
      <left style="medium">
        <color rgb="FF005F84"/>
      </left>
      <right style="thin">
        <color indexed="64"/>
      </right>
      <top style="thin">
        <color indexed="64"/>
      </top>
      <bottom/>
      <diagonal/>
    </border>
    <border>
      <left style="medium">
        <color rgb="FF005F84"/>
      </left>
      <right style="thin">
        <color indexed="64"/>
      </right>
      <top style="thin">
        <color indexed="64"/>
      </top>
      <bottom style="thin">
        <color indexed="64"/>
      </bottom>
      <diagonal/>
    </border>
    <border>
      <left style="medium">
        <color rgb="FF005F84"/>
      </left>
      <right style="thin">
        <color indexed="64"/>
      </right>
      <top style="thin">
        <color indexed="64"/>
      </top>
      <bottom style="medium">
        <color rgb="FF005F84"/>
      </bottom>
      <diagonal/>
    </border>
    <border>
      <left style="thin">
        <color indexed="64"/>
      </left>
      <right/>
      <top style="thin">
        <color indexed="64"/>
      </top>
      <bottom style="medium">
        <color rgb="FF005F84"/>
      </bottom>
      <diagonal/>
    </border>
    <border>
      <left style="thin">
        <color rgb="FF005F84"/>
      </left>
      <right style="thin">
        <color indexed="64"/>
      </right>
      <top style="thin">
        <color rgb="FF005F84"/>
      </top>
      <bottom style="medium">
        <color rgb="FF005F84"/>
      </bottom>
      <diagonal/>
    </border>
    <border>
      <left style="thin">
        <color indexed="64"/>
      </left>
      <right style="medium">
        <color rgb="FF005F84"/>
      </right>
      <top style="thin">
        <color indexed="64"/>
      </top>
      <bottom style="medium">
        <color rgb="FF005F84"/>
      </bottom>
      <diagonal/>
    </border>
    <border>
      <left style="thin">
        <color theme="0"/>
      </left>
      <right style="thin">
        <color indexed="64"/>
      </right>
      <top style="thin">
        <color indexed="64"/>
      </top>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thin">
        <color rgb="FF005F84"/>
      </bottom>
      <diagonal/>
    </border>
    <border>
      <left style="thin">
        <color rgb="FF005F84"/>
      </left>
      <right style="thin">
        <color indexed="64"/>
      </right>
      <top style="thin">
        <color rgb="FF005F84"/>
      </top>
      <bottom style="thin">
        <color indexed="64"/>
      </bottom>
      <diagonal/>
    </border>
    <border>
      <left style="thin">
        <color indexed="64"/>
      </left>
      <right style="thin">
        <color indexed="64"/>
      </right>
      <top style="thin">
        <color rgb="FF005F84"/>
      </top>
      <bottom style="thin">
        <color indexed="64"/>
      </bottom>
      <diagonal/>
    </border>
    <border>
      <left style="thin">
        <color indexed="64"/>
      </left>
      <right style="thin">
        <color rgb="FF005F84"/>
      </right>
      <top style="thin">
        <color rgb="FF005F84"/>
      </top>
      <bottom style="thin">
        <color indexed="64"/>
      </bottom>
      <diagonal/>
    </border>
    <border>
      <left style="thin">
        <color indexed="64"/>
      </left>
      <right style="thin">
        <color rgb="FF005F84"/>
      </right>
      <top style="thin">
        <color indexed="64"/>
      </top>
      <bottom style="thin">
        <color indexed="64"/>
      </bottom>
      <diagonal/>
    </border>
    <border>
      <left style="thin">
        <color rgb="FF005F84"/>
      </left>
      <right style="thin">
        <color indexed="64"/>
      </right>
      <top style="thin">
        <color indexed="64"/>
      </top>
      <bottom style="thin">
        <color indexed="64"/>
      </bottom>
      <diagonal/>
    </border>
    <border>
      <left style="thin">
        <color rgb="FF005F84"/>
      </left>
      <right style="thin">
        <color indexed="64"/>
      </right>
      <top style="thin">
        <color indexed="64"/>
      </top>
      <bottom style="thin">
        <color rgb="FF005F84"/>
      </bottom>
      <diagonal/>
    </border>
    <border>
      <left style="thin">
        <color indexed="64"/>
      </left>
      <right style="thin">
        <color rgb="FF005F84"/>
      </right>
      <top style="thin">
        <color indexed="64"/>
      </top>
      <bottom style="thin">
        <color rgb="FF005F84"/>
      </bottom>
      <diagonal/>
    </border>
  </borders>
  <cellStyleXfs count="134">
    <xf numFmtId="0" fontId="0" fillId="0" borderId="0"/>
    <xf numFmtId="0" fontId="12"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2" fillId="3"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2"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2" fillId="5"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2"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2" fillId="7"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2"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2"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2"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2"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2"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2"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4" fillId="14" borderId="0" applyNumberFormat="0" applyBorder="0" applyAlignment="0" applyProtection="0"/>
    <xf numFmtId="0" fontId="15" fillId="14" borderId="0" applyNumberFormat="0" applyBorder="0" applyAlignment="0" applyProtection="0"/>
    <xf numFmtId="0" fontId="14" fillId="15" borderId="0" applyNumberFormat="0" applyBorder="0" applyAlignment="0" applyProtection="0"/>
    <xf numFmtId="0" fontId="15" fillId="15" borderId="0" applyNumberFormat="0" applyBorder="0" applyAlignment="0" applyProtection="0"/>
    <xf numFmtId="0" fontId="14" fillId="16" borderId="0" applyNumberFormat="0" applyBorder="0" applyAlignment="0" applyProtection="0"/>
    <xf numFmtId="0" fontId="15" fillId="16" borderId="0" applyNumberFormat="0" applyBorder="0" applyAlignment="0" applyProtection="0"/>
    <xf numFmtId="0" fontId="14" fillId="17" borderId="0" applyNumberFormat="0" applyBorder="0" applyAlignment="0" applyProtection="0"/>
    <xf numFmtId="0" fontId="15" fillId="17" borderId="0" applyNumberFormat="0" applyBorder="0" applyAlignment="0" applyProtection="0"/>
    <xf numFmtId="0" fontId="14" fillId="18" borderId="0" applyNumberFormat="0" applyBorder="0" applyAlignment="0" applyProtection="0"/>
    <xf numFmtId="0" fontId="15" fillId="18" borderId="0" applyNumberFormat="0" applyBorder="0" applyAlignment="0" applyProtection="0"/>
    <xf numFmtId="0" fontId="14" fillId="19" borderId="0" applyNumberFormat="0" applyBorder="0" applyAlignment="0" applyProtection="0"/>
    <xf numFmtId="0" fontId="15" fillId="19" borderId="0" applyNumberFormat="0" applyBorder="0" applyAlignment="0" applyProtection="0"/>
    <xf numFmtId="0" fontId="14" fillId="20" borderId="0" applyNumberFormat="0" applyBorder="0" applyAlignment="0" applyProtection="0"/>
    <xf numFmtId="0" fontId="15" fillId="20" borderId="0" applyNumberFormat="0" applyBorder="0" applyAlignment="0" applyProtection="0"/>
    <xf numFmtId="0" fontId="14" fillId="21" borderId="0" applyNumberFormat="0" applyBorder="0" applyAlignment="0" applyProtection="0"/>
    <xf numFmtId="0" fontId="15" fillId="21" borderId="0" applyNumberFormat="0" applyBorder="0" applyAlignment="0" applyProtection="0"/>
    <xf numFmtId="0" fontId="14" fillId="22" borderId="0" applyNumberFormat="0" applyBorder="0" applyAlignment="0" applyProtection="0"/>
    <xf numFmtId="0" fontId="15" fillId="22" borderId="0" applyNumberFormat="0" applyBorder="0" applyAlignment="0" applyProtection="0"/>
    <xf numFmtId="0" fontId="14" fillId="23" borderId="0" applyNumberFormat="0" applyBorder="0" applyAlignment="0" applyProtection="0"/>
    <xf numFmtId="0" fontId="15" fillId="23" borderId="0" applyNumberFormat="0" applyBorder="0" applyAlignment="0" applyProtection="0"/>
    <xf numFmtId="0" fontId="14" fillId="24" borderId="0" applyNumberFormat="0" applyBorder="0" applyAlignment="0" applyProtection="0"/>
    <xf numFmtId="0" fontId="15" fillId="24" borderId="0" applyNumberFormat="0" applyBorder="0" applyAlignment="0" applyProtection="0"/>
    <xf numFmtId="0" fontId="14" fillId="25" borderId="0" applyNumberFormat="0" applyBorder="0" applyAlignment="0" applyProtection="0"/>
    <xf numFmtId="0" fontId="15" fillId="25" borderId="0" applyNumberFormat="0" applyBorder="0" applyAlignment="0" applyProtection="0"/>
    <xf numFmtId="0" fontId="16" fillId="26" borderId="0" applyNumberFormat="0" applyBorder="0" applyAlignment="0" applyProtection="0"/>
    <xf numFmtId="0" fontId="17" fillId="26" borderId="0" applyNumberFormat="0" applyBorder="0" applyAlignment="0" applyProtection="0"/>
    <xf numFmtId="0" fontId="18" fillId="27" borderId="16" applyNumberFormat="0" applyAlignment="0" applyProtection="0"/>
    <xf numFmtId="0" fontId="19" fillId="27" borderId="16" applyNumberFormat="0" applyAlignment="0" applyProtection="0"/>
    <xf numFmtId="0" fontId="20" fillId="28" borderId="17" applyNumberFormat="0" applyAlignment="0" applyProtection="0"/>
    <xf numFmtId="0" fontId="21" fillId="28" borderId="17" applyNumberFormat="0" applyAlignment="0" applyProtection="0"/>
    <xf numFmtId="43" fontId="1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4" fillId="29" borderId="0" applyNumberFormat="0" applyBorder="0" applyAlignment="0" applyProtection="0"/>
    <xf numFmtId="0" fontId="25" fillId="29" borderId="0" applyNumberFormat="0" applyBorder="0" applyAlignment="0" applyProtection="0"/>
    <xf numFmtId="0" fontId="26" fillId="0" borderId="18" applyNumberFormat="0" applyFill="0" applyAlignment="0" applyProtection="0"/>
    <xf numFmtId="0" fontId="27" fillId="0" borderId="18" applyNumberFormat="0" applyFill="0" applyAlignment="0" applyProtection="0"/>
    <xf numFmtId="0" fontId="28" fillId="0" borderId="19" applyNumberFormat="0" applyFill="0" applyAlignment="0" applyProtection="0"/>
    <xf numFmtId="0" fontId="29" fillId="0" borderId="19" applyNumberFormat="0" applyFill="0" applyAlignment="0" applyProtection="0"/>
    <xf numFmtId="0" fontId="30" fillId="0" borderId="20" applyNumberFormat="0" applyFill="0" applyAlignment="0" applyProtection="0"/>
    <xf numFmtId="0" fontId="31" fillId="0" borderId="20" applyNumberFormat="0" applyFill="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4" fillId="30" borderId="16" applyNumberFormat="0" applyAlignment="0" applyProtection="0"/>
    <xf numFmtId="0" fontId="35" fillId="30" borderId="16" applyNumberFormat="0" applyAlignment="0" applyProtection="0"/>
    <xf numFmtId="0" fontId="36" fillId="0" borderId="21" applyNumberFormat="0" applyFill="0" applyAlignment="0" applyProtection="0"/>
    <xf numFmtId="0" fontId="37" fillId="0" borderId="21" applyNumberFormat="0" applyFill="0" applyAlignment="0" applyProtection="0"/>
    <xf numFmtId="0" fontId="38" fillId="31" borderId="0" applyNumberFormat="0" applyBorder="0" applyAlignment="0" applyProtection="0"/>
    <xf numFmtId="0" fontId="39" fillId="31" borderId="0" applyNumberFormat="0" applyBorder="0" applyAlignment="0" applyProtection="0"/>
    <xf numFmtId="0" fontId="8" fillId="0" borderId="0"/>
    <xf numFmtId="0" fontId="3" fillId="0" borderId="0"/>
    <xf numFmtId="0" fontId="3" fillId="0" borderId="0"/>
    <xf numFmtId="0" fontId="3" fillId="0" borderId="0"/>
    <xf numFmtId="0" fontId="8" fillId="0" borderId="0"/>
    <xf numFmtId="0" fontId="40" fillId="0" borderId="0"/>
    <xf numFmtId="0" fontId="3" fillId="0" borderId="0"/>
    <xf numFmtId="0" fontId="40" fillId="0" borderId="0"/>
    <xf numFmtId="0" fontId="3" fillId="0" borderId="0"/>
    <xf numFmtId="0" fontId="8" fillId="0" borderId="0"/>
    <xf numFmtId="0" fontId="3" fillId="0" borderId="0"/>
    <xf numFmtId="0" fontId="12" fillId="0" borderId="0"/>
    <xf numFmtId="0" fontId="5" fillId="0" borderId="0"/>
    <xf numFmtId="0" fontId="12" fillId="0" borderId="0"/>
    <xf numFmtId="0" fontId="8" fillId="0" borderId="0"/>
    <xf numFmtId="0" fontId="2" fillId="0" borderId="0"/>
    <xf numFmtId="0" fontId="12" fillId="0" borderId="0"/>
    <xf numFmtId="0" fontId="2" fillId="0" borderId="0"/>
    <xf numFmtId="0" fontId="8" fillId="0" borderId="0"/>
    <xf numFmtId="0" fontId="1" fillId="0" borderId="0"/>
    <xf numFmtId="0" fontId="3" fillId="0" borderId="0"/>
    <xf numFmtId="0" fontId="11" fillId="0" borderId="0"/>
    <xf numFmtId="0" fontId="12" fillId="0" borderId="0"/>
    <xf numFmtId="0" fontId="41" fillId="0" borderId="0"/>
    <xf numFmtId="0" fontId="8" fillId="0" borderId="0"/>
    <xf numFmtId="0" fontId="8" fillId="0" borderId="0"/>
    <xf numFmtId="0" fontId="8" fillId="0" borderId="0"/>
    <xf numFmtId="0" fontId="13" fillId="0" borderId="0"/>
    <xf numFmtId="0" fontId="13" fillId="0" borderId="0"/>
    <xf numFmtId="0" fontId="12" fillId="32" borderId="22" applyNumberFormat="0" applyFont="0" applyAlignment="0" applyProtection="0"/>
    <xf numFmtId="0" fontId="13" fillId="32" borderId="22" applyNumberFormat="0" applyFont="0" applyAlignment="0" applyProtection="0"/>
    <xf numFmtId="0" fontId="13" fillId="32" borderId="22" applyNumberFormat="0" applyFont="0" applyAlignment="0" applyProtection="0"/>
    <xf numFmtId="0" fontId="42" fillId="27" borderId="23" applyNumberFormat="0" applyAlignment="0" applyProtection="0"/>
    <xf numFmtId="0" fontId="43" fillId="27" borderId="23" applyNumberFormat="0" applyAlignment="0" applyProtection="0"/>
    <xf numFmtId="9" fontId="40" fillId="0" borderId="0" applyFont="0" applyFill="0" applyBorder="0" applyAlignment="0" applyProtection="0"/>
    <xf numFmtId="0" fontId="44" fillId="0" borderId="0" applyNumberFormat="0" applyFill="0" applyBorder="0" applyAlignment="0" applyProtection="0"/>
    <xf numFmtId="0" fontId="45" fillId="0" borderId="24" applyNumberFormat="0" applyFill="0" applyAlignment="0" applyProtection="0"/>
    <xf numFmtId="0" fontId="46" fillId="0" borderId="24" applyNumberFormat="0" applyFill="0" applyAlignment="0" applyProtection="0"/>
    <xf numFmtId="0" fontId="47" fillId="0" borderId="0" applyNumberFormat="0" applyFill="0" applyBorder="0" applyAlignment="0" applyProtection="0"/>
    <xf numFmtId="0" fontId="48" fillId="0" borderId="0" applyNumberFormat="0" applyFill="0" applyBorder="0" applyAlignment="0" applyProtection="0"/>
    <xf numFmtId="9" fontId="12" fillId="0" borderId="0" applyFont="0" applyFill="0" applyBorder="0" applyAlignment="0" applyProtection="0"/>
    <xf numFmtId="44" fontId="12" fillId="0" borderId="0" applyFont="0" applyFill="0" applyBorder="0" applyAlignment="0" applyProtection="0"/>
  </cellStyleXfs>
  <cellXfs count="783">
    <xf numFmtId="0" fontId="0" fillId="0" borderId="0" xfId="0"/>
    <xf numFmtId="0" fontId="49" fillId="0" borderId="0" xfId="0" applyFont="1"/>
    <xf numFmtId="0" fontId="50" fillId="0" borderId="0" xfId="0" applyFont="1"/>
    <xf numFmtId="0" fontId="52" fillId="0" borderId="0" xfId="0" applyFont="1"/>
    <xf numFmtId="0" fontId="53" fillId="0" borderId="0" xfId="0" applyFont="1"/>
    <xf numFmtId="0" fontId="9" fillId="0" borderId="0" xfId="92" applyFont="1" applyBorder="1" applyAlignment="1">
      <alignment horizontal="left" vertical="center"/>
    </xf>
    <xf numFmtId="0" fontId="9" fillId="0" borderId="0" xfId="92" applyFont="1" applyBorder="1" applyAlignment="1">
      <alignment horizontal="center" vertical="center" wrapText="1"/>
    </xf>
    <xf numFmtId="0" fontId="50" fillId="0" borderId="0" xfId="0" applyFont="1" applyAlignment="1">
      <alignment horizontal="left" vertical="center"/>
    </xf>
    <xf numFmtId="0" fontId="50" fillId="0" borderId="0" xfId="0" applyFont="1" applyAlignment="1"/>
    <xf numFmtId="0" fontId="54" fillId="0" borderId="0" xfId="0" applyFont="1" applyFill="1" applyBorder="1" applyAlignment="1">
      <alignment vertical="center"/>
    </xf>
    <xf numFmtId="3" fontId="4" fillId="0" borderId="2" xfId="92" applyNumberFormat="1" applyFont="1" applyBorder="1"/>
    <xf numFmtId="0" fontId="0" fillId="0" borderId="0" xfId="0" applyFill="1"/>
    <xf numFmtId="0" fontId="52" fillId="0" borderId="0" xfId="0" applyFont="1"/>
    <xf numFmtId="0" fontId="51" fillId="0" borderId="0" xfId="0" applyFont="1" applyAlignment="1">
      <alignment vertical="center"/>
    </xf>
    <xf numFmtId="0" fontId="55" fillId="0" borderId="0" xfId="82" applyFont="1" applyAlignment="1" applyProtection="1"/>
    <xf numFmtId="0" fontId="51" fillId="0" borderId="0" xfId="0" applyFont="1" applyAlignment="1"/>
    <xf numFmtId="0" fontId="56" fillId="0" borderId="0" xfId="0" applyFont="1" applyFill="1" applyBorder="1" applyAlignment="1"/>
    <xf numFmtId="0" fontId="4" fillId="0" borderId="0" xfId="112" applyFont="1" applyAlignment="1">
      <alignment wrapText="1"/>
    </xf>
    <xf numFmtId="0" fontId="4" fillId="0" borderId="4" xfId="112" applyFont="1" applyBorder="1"/>
    <xf numFmtId="0" fontId="4" fillId="0" borderId="5" xfId="112" applyFont="1" applyBorder="1"/>
    <xf numFmtId="3" fontId="4" fillId="0" borderId="1" xfId="112" applyNumberFormat="1" applyFont="1" applyBorder="1"/>
    <xf numFmtId="0" fontId="57" fillId="0" borderId="1" xfId="0" applyFont="1" applyBorder="1" applyAlignment="1">
      <alignment horizontal="center" vertical="top" wrapText="1"/>
    </xf>
    <xf numFmtId="0" fontId="7" fillId="0" borderId="8" xfId="105" applyFont="1" applyBorder="1" applyAlignment="1">
      <alignment horizontal="center" vertical="center" wrapText="1"/>
    </xf>
    <xf numFmtId="0" fontId="58" fillId="0" borderId="0" xfId="0" applyFont="1"/>
    <xf numFmtId="0" fontId="0" fillId="0" borderId="0" xfId="0"/>
    <xf numFmtId="0" fontId="51" fillId="0" borderId="0" xfId="0" applyFont="1"/>
    <xf numFmtId="0" fontId="4" fillId="0" borderId="6" xfId="112" applyFont="1" applyBorder="1" applyAlignment="1">
      <alignment horizontal="center" wrapText="1"/>
    </xf>
    <xf numFmtId="0" fontId="4" fillId="0" borderId="3" xfId="112" applyFont="1" applyFill="1" applyBorder="1" applyAlignment="1">
      <alignment horizontal="center" vertical="center"/>
    </xf>
    <xf numFmtId="165" fontId="4" fillId="0" borderId="11" xfId="67" applyNumberFormat="1" applyFont="1" applyFill="1" applyBorder="1" applyAlignment="1">
      <alignment horizontal="left"/>
    </xf>
    <xf numFmtId="165" fontId="4" fillId="0" borderId="15" xfId="67" applyNumberFormat="1" applyFont="1" applyFill="1" applyBorder="1" applyAlignment="1">
      <alignment horizontal="center"/>
    </xf>
    <xf numFmtId="165" fontId="4" fillId="0" borderId="10" xfId="67" applyNumberFormat="1" applyFont="1" applyFill="1" applyBorder="1" applyAlignment="1">
      <alignment horizontal="center"/>
    </xf>
    <xf numFmtId="0" fontId="4" fillId="0" borderId="4" xfId="112" applyFont="1" applyFill="1" applyBorder="1" applyAlignment="1">
      <alignment horizontal="center" vertical="center"/>
    </xf>
    <xf numFmtId="0" fontId="4" fillId="0" borderId="1" xfId="0" applyFont="1" applyBorder="1"/>
    <xf numFmtId="165" fontId="4" fillId="0" borderId="1" xfId="67" applyNumberFormat="1" applyFont="1" applyBorder="1"/>
    <xf numFmtId="165" fontId="4" fillId="0" borderId="1" xfId="67" applyNumberFormat="1" applyFont="1" applyBorder="1" applyAlignment="1">
      <alignment horizontal="center"/>
    </xf>
    <xf numFmtId="0" fontId="7" fillId="0" borderId="1" xfId="0" applyFont="1" applyBorder="1"/>
    <xf numFmtId="165" fontId="7" fillId="0" borderId="1" xfId="67" applyNumberFormat="1" applyFont="1" applyBorder="1"/>
    <xf numFmtId="0" fontId="7" fillId="0" borderId="9" xfId="0" applyFont="1" applyBorder="1" applyAlignment="1">
      <alignment horizontal="center" vertical="center"/>
    </xf>
    <xf numFmtId="3" fontId="4" fillId="0" borderId="2" xfId="0" applyNumberFormat="1" applyFont="1" applyBorder="1"/>
    <xf numFmtId="0" fontId="4" fillId="0" borderId="9" xfId="0" applyFont="1" applyBorder="1"/>
    <xf numFmtId="0" fontId="4" fillId="0" borderId="9" xfId="92" applyFont="1" applyBorder="1"/>
    <xf numFmtId="0" fontId="7" fillId="0" borderId="13" xfId="92" applyFont="1" applyBorder="1"/>
    <xf numFmtId="3" fontId="7" fillId="0" borderId="12" xfId="92" applyNumberFormat="1" applyFont="1" applyBorder="1"/>
    <xf numFmtId="0" fontId="7" fillId="0" borderId="13" xfId="105" applyFont="1" applyBorder="1"/>
    <xf numFmtId="3" fontId="7" fillId="0" borderId="14" xfId="105" applyNumberFormat="1" applyFont="1" applyBorder="1"/>
    <xf numFmtId="3" fontId="7" fillId="0" borderId="12" xfId="105" applyNumberFormat="1" applyFont="1" applyBorder="1"/>
    <xf numFmtId="0" fontId="7" fillId="33" borderId="25" xfId="0" applyFont="1" applyFill="1" applyBorder="1" applyAlignment="1">
      <alignment horizontal="center" wrapText="1"/>
    </xf>
    <xf numFmtId="0" fontId="4" fillId="0" borderId="0" xfId="0" applyFont="1"/>
    <xf numFmtId="165" fontId="0" fillId="0" borderId="0" xfId="67" applyNumberFormat="1" applyFont="1"/>
    <xf numFmtId="0" fontId="0" fillId="0" borderId="0" xfId="67" applyNumberFormat="1" applyFont="1"/>
    <xf numFmtId="164" fontId="52" fillId="0" borderId="0" xfId="132" applyNumberFormat="1" applyFont="1" applyBorder="1" applyAlignment="1">
      <alignment vertical="top" wrapText="1"/>
    </xf>
    <xf numFmtId="0" fontId="7" fillId="33" borderId="3" xfId="0" applyFont="1" applyFill="1" applyBorder="1" applyAlignment="1">
      <alignment horizontal="center" wrapText="1"/>
    </xf>
    <xf numFmtId="0" fontId="51" fillId="0" borderId="0" xfId="0" applyFont="1" applyBorder="1" applyAlignment="1"/>
    <xf numFmtId="0" fontId="7" fillId="33" borderId="0" xfId="0" applyFont="1" applyFill="1" applyBorder="1" applyAlignment="1">
      <alignment horizontal="center" wrapText="1"/>
    </xf>
    <xf numFmtId="0" fontId="7" fillId="33" borderId="25" xfId="0" applyFont="1" applyFill="1" applyBorder="1" applyAlignment="1">
      <alignment wrapText="1"/>
    </xf>
    <xf numFmtId="0" fontId="7" fillId="33" borderId="1" xfId="0" applyFont="1" applyFill="1" applyBorder="1" applyAlignment="1">
      <alignment wrapText="1"/>
    </xf>
    <xf numFmtId="0" fontId="52" fillId="0" borderId="1" xfId="0" applyFont="1" applyBorder="1" applyAlignment="1">
      <alignment vertical="top" wrapText="1"/>
    </xf>
    <xf numFmtId="3" fontId="52" fillId="0" borderId="1" xfId="0" applyNumberFormat="1" applyFont="1" applyBorder="1" applyAlignment="1">
      <alignment vertical="top" wrapText="1"/>
    </xf>
    <xf numFmtId="9" fontId="52" fillId="0" borderId="1" xfId="0" applyNumberFormat="1" applyFont="1" applyBorder="1" applyAlignment="1">
      <alignment vertical="top" wrapText="1"/>
    </xf>
    <xf numFmtId="3" fontId="4" fillId="0" borderId="0" xfId="112" applyNumberFormat="1" applyFont="1" applyAlignment="1">
      <alignment wrapText="1"/>
    </xf>
    <xf numFmtId="0" fontId="7" fillId="0" borderId="0" xfId="112" applyFont="1" applyAlignment="1">
      <alignment wrapText="1"/>
    </xf>
    <xf numFmtId="0" fontId="7" fillId="33" borderId="27" xfId="0" applyFont="1" applyFill="1" applyBorder="1" applyAlignment="1">
      <alignment horizontal="center" wrapText="1"/>
    </xf>
    <xf numFmtId="0" fontId="4" fillId="0" borderId="9" xfId="0" applyFont="1" applyFill="1" applyBorder="1"/>
    <xf numFmtId="3" fontId="7" fillId="0" borderId="6" xfId="105" applyNumberFormat="1" applyFont="1" applyFill="1" applyBorder="1" applyAlignment="1">
      <alignment horizontal="right" vertical="center" wrapText="1"/>
    </xf>
    <xf numFmtId="0" fontId="4" fillId="0" borderId="0" xfId="0" applyFont="1" applyFill="1"/>
    <xf numFmtId="0" fontId="7" fillId="33" borderId="26" xfId="0" applyFont="1" applyFill="1" applyBorder="1" applyAlignment="1">
      <alignment wrapText="1"/>
    </xf>
    <xf numFmtId="0" fontId="9" fillId="0" borderId="0" xfId="0" applyFont="1" applyFill="1" applyBorder="1" applyAlignment="1">
      <alignment horizontal="left" vertical="top" wrapText="1"/>
    </xf>
    <xf numFmtId="0" fontId="0" fillId="0" borderId="0" xfId="0" applyFill="1" applyBorder="1" applyAlignment="1">
      <alignment horizontal="left" vertical="top" wrapText="1"/>
    </xf>
    <xf numFmtId="0" fontId="0" fillId="0" borderId="0" xfId="0" applyBorder="1" applyAlignment="1">
      <alignment horizontal="left" vertical="center" wrapText="1"/>
    </xf>
    <xf numFmtId="0" fontId="0" fillId="0" borderId="0" xfId="0" applyFill="1" applyBorder="1" applyAlignment="1">
      <alignment vertical="top" wrapText="1"/>
    </xf>
    <xf numFmtId="0" fontId="50" fillId="0" borderId="0" xfId="0" applyFont="1" applyBorder="1" applyAlignment="1"/>
    <xf numFmtId="0" fontId="10" fillId="0" borderId="0" xfId="0" applyFont="1" applyBorder="1" applyAlignment="1">
      <alignment horizontal="center"/>
    </xf>
    <xf numFmtId="0" fontId="10" fillId="0" borderId="1" xfId="0" applyFont="1" applyBorder="1" applyAlignment="1">
      <alignment horizontal="center" wrapText="1"/>
    </xf>
    <xf numFmtId="0" fontId="10" fillId="0" borderId="1" xfId="0" applyFont="1" applyBorder="1" applyAlignment="1">
      <alignment horizontal="center"/>
    </xf>
    <xf numFmtId="0" fontId="10" fillId="0" borderId="1" xfId="0" applyFont="1" applyFill="1" applyBorder="1" applyAlignment="1">
      <alignment horizontal="center"/>
    </xf>
    <xf numFmtId="0" fontId="10" fillId="0" borderId="0" xfId="0" applyFont="1" applyFill="1" applyBorder="1" applyAlignment="1">
      <alignment horizontal="center"/>
    </xf>
    <xf numFmtId="0" fontId="51" fillId="0" borderId="0" xfId="0" applyFont="1" applyAlignment="1">
      <alignment horizontal="left"/>
    </xf>
    <xf numFmtId="3" fontId="7" fillId="0" borderId="7" xfId="105" applyNumberFormat="1" applyFont="1" applyBorder="1" applyAlignment="1">
      <alignment horizontal="center" vertical="center" wrapText="1"/>
    </xf>
    <xf numFmtId="0" fontId="51" fillId="0" borderId="0" xfId="0" applyFont="1" applyAlignment="1">
      <alignment horizontal="left" vertical="center"/>
    </xf>
    <xf numFmtId="165" fontId="4" fillId="0" borderId="3"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0" fontId="7" fillId="0" borderId="1" xfId="100" applyNumberFormat="1" applyFont="1" applyBorder="1" applyAlignment="1">
      <alignment horizontal="center" vertical="center" wrapText="1"/>
    </xf>
    <xf numFmtId="0" fontId="52" fillId="0" borderId="10" xfId="0" applyFont="1" applyBorder="1" applyAlignment="1">
      <alignment vertical="top" wrapText="1"/>
    </xf>
    <xf numFmtId="0" fontId="51" fillId="0" borderId="1" xfId="0" applyFont="1" applyBorder="1" applyAlignment="1">
      <alignment horizontal="center"/>
    </xf>
    <xf numFmtId="165" fontId="4" fillId="0" borderId="10" xfId="67" applyNumberFormat="1" applyFont="1" applyBorder="1"/>
    <xf numFmtId="0" fontId="7" fillId="0" borderId="51" xfId="100" applyNumberFormat="1" applyFont="1" applyBorder="1" applyAlignment="1">
      <alignment horizontal="center" wrapText="1"/>
    </xf>
    <xf numFmtId="0" fontId="7" fillId="0" borderId="52" xfId="100" applyNumberFormat="1" applyFont="1" applyBorder="1" applyAlignment="1">
      <alignment horizontal="center" wrapText="1"/>
    </xf>
    <xf numFmtId="0" fontId="49" fillId="0" borderId="0" xfId="0" applyFont="1" applyFill="1"/>
    <xf numFmtId="0" fontId="49" fillId="0" borderId="0" xfId="0" applyFont="1" applyAlignment="1">
      <alignment vertical="center"/>
    </xf>
    <xf numFmtId="0" fontId="56" fillId="0" borderId="0" xfId="0" applyFont="1" applyFill="1" applyBorder="1" applyAlignment="1">
      <alignment vertical="center"/>
    </xf>
    <xf numFmtId="0" fontId="52" fillId="0" borderId="0" xfId="0" applyFont="1" applyBorder="1"/>
    <xf numFmtId="10" fontId="52" fillId="0" borderId="0" xfId="132" applyNumberFormat="1" applyFont="1"/>
    <xf numFmtId="3" fontId="52" fillId="0" borderId="1" xfId="0" applyNumberFormat="1" applyFont="1" applyBorder="1" applyAlignment="1">
      <alignment horizontal="left"/>
    </xf>
    <xf numFmtId="3" fontId="52" fillId="0" borderId="5" xfId="0" applyNumberFormat="1" applyFont="1" applyBorder="1"/>
    <xf numFmtId="3" fontId="52" fillId="0" borderId="1" xfId="0" applyNumberFormat="1" applyFont="1" applyBorder="1"/>
    <xf numFmtId="164" fontId="52" fillId="0" borderId="1" xfId="0" applyNumberFormat="1" applyFont="1" applyFill="1" applyBorder="1"/>
    <xf numFmtId="3" fontId="52" fillId="0" borderId="3" xfId="0" applyNumberFormat="1" applyFont="1" applyBorder="1" applyAlignment="1">
      <alignment horizontal="left"/>
    </xf>
    <xf numFmtId="164" fontId="52" fillId="0" borderId="3" xfId="0" applyNumberFormat="1" applyFont="1" applyFill="1" applyBorder="1"/>
    <xf numFmtId="0" fontId="52" fillId="36" borderId="1" xfId="0" applyFont="1" applyFill="1" applyBorder="1"/>
    <xf numFmtId="3" fontId="52" fillId="36" borderId="1" xfId="0" applyNumberFormat="1" applyFont="1" applyFill="1" applyBorder="1"/>
    <xf numFmtId="164" fontId="52" fillId="36" borderId="1" xfId="0" applyNumberFormat="1" applyFont="1" applyFill="1" applyBorder="1"/>
    <xf numFmtId="3" fontId="52" fillId="36" borderId="1" xfId="0" applyNumberFormat="1" applyFont="1" applyFill="1" applyBorder="1" applyAlignment="1">
      <alignment horizontal="left"/>
    </xf>
    <xf numFmtId="3" fontId="52" fillId="36" borderId="0" xfId="0" applyNumberFormat="1" applyFont="1" applyFill="1" applyBorder="1" applyAlignment="1">
      <alignment horizontal="left"/>
    </xf>
    <xf numFmtId="3" fontId="52" fillId="36" borderId="3" xfId="0" applyNumberFormat="1" applyFont="1" applyFill="1" applyBorder="1"/>
    <xf numFmtId="165" fontId="49" fillId="0" borderId="0" xfId="67" applyNumberFormat="1" applyFont="1" applyBorder="1"/>
    <xf numFmtId="165" fontId="49" fillId="0" borderId="0" xfId="0" applyNumberFormat="1" applyFont="1"/>
    <xf numFmtId="165" fontId="49" fillId="0" borderId="0" xfId="0" applyNumberFormat="1" applyFont="1" applyFill="1" applyBorder="1"/>
    <xf numFmtId="165" fontId="49" fillId="0" borderId="0" xfId="0" applyNumberFormat="1" applyFont="1" applyBorder="1"/>
    <xf numFmtId="0" fontId="49" fillId="0" borderId="0" xfId="0" applyFont="1" applyFill="1" applyBorder="1"/>
    <xf numFmtId="0" fontId="52" fillId="0" borderId="0" xfId="0" applyFont="1" applyBorder="1" applyAlignment="1">
      <alignment horizontal="left" vertical="top" wrapText="1"/>
    </xf>
    <xf numFmtId="0" fontId="52" fillId="0" borderId="0" xfId="0" applyFont="1" applyBorder="1" applyAlignment="1">
      <alignment vertical="top" wrapText="1"/>
    </xf>
    <xf numFmtId="0" fontId="6" fillId="0" borderId="52" xfId="111" applyFont="1" applyFill="1" applyBorder="1" applyAlignment="1">
      <alignment vertical="center"/>
    </xf>
    <xf numFmtId="0" fontId="6" fillId="0" borderId="52" xfId="111" applyFont="1" applyBorder="1" applyAlignment="1">
      <alignment vertical="center"/>
    </xf>
    <xf numFmtId="0" fontId="6" fillId="0" borderId="54" xfId="111" applyFont="1" applyBorder="1" applyAlignment="1">
      <alignment vertical="center"/>
    </xf>
    <xf numFmtId="0" fontId="6" fillId="0" borderId="53" xfId="107" applyFont="1" applyFill="1" applyBorder="1" applyAlignment="1">
      <alignment horizontal="center" vertical="center"/>
    </xf>
    <xf numFmtId="0" fontId="6" fillId="0" borderId="54" xfId="107" applyFont="1" applyFill="1" applyBorder="1" applyAlignment="1">
      <alignment horizontal="center" vertical="center"/>
    </xf>
    <xf numFmtId="165" fontId="52" fillId="0" borderId="0" xfId="0" applyNumberFormat="1" applyFont="1"/>
    <xf numFmtId="165" fontId="52" fillId="0" borderId="67" xfId="67" applyNumberFormat="1" applyFont="1" applyBorder="1" applyAlignment="1">
      <alignment horizontal="right" vertical="top" wrapText="1"/>
    </xf>
    <xf numFmtId="165" fontId="52" fillId="0" borderId="67" xfId="67" applyNumberFormat="1" applyFont="1" applyBorder="1" applyAlignment="1">
      <alignment horizontal="right" vertical="center" wrapText="1"/>
    </xf>
    <xf numFmtId="164" fontId="52" fillId="0" borderId="66" xfId="132" applyNumberFormat="1" applyFont="1" applyBorder="1" applyAlignment="1">
      <alignment horizontal="right" vertical="top" wrapText="1"/>
    </xf>
    <xf numFmtId="165" fontId="52" fillId="0" borderId="70" xfId="67" applyNumberFormat="1" applyFont="1" applyBorder="1" applyAlignment="1">
      <alignment horizontal="right" vertical="top" wrapText="1"/>
    </xf>
    <xf numFmtId="165" fontId="52" fillId="0" borderId="68" xfId="67" applyNumberFormat="1" applyFont="1" applyBorder="1" applyAlignment="1">
      <alignment horizontal="right" vertical="top" wrapText="1"/>
    </xf>
    <xf numFmtId="0" fontId="52" fillId="0" borderId="1" xfId="0" applyFont="1" applyBorder="1"/>
    <xf numFmtId="0" fontId="51" fillId="0" borderId="11" xfId="67" applyNumberFormat="1" applyFont="1" applyFill="1" applyBorder="1" applyAlignment="1">
      <alignment horizontal="center"/>
    </xf>
    <xf numFmtId="3" fontId="52" fillId="0" borderId="11" xfId="67" applyNumberFormat="1" applyFont="1" applyFill="1" applyBorder="1" applyAlignment="1">
      <alignment horizontal="center"/>
    </xf>
    <xf numFmtId="3" fontId="52" fillId="36" borderId="1" xfId="67" applyNumberFormat="1" applyFont="1" applyFill="1" applyBorder="1" applyAlignment="1">
      <alignment horizontal="center"/>
    </xf>
    <xf numFmtId="0" fontId="7" fillId="0" borderId="0" xfId="0" applyFont="1" applyFill="1" applyBorder="1" applyAlignment="1">
      <alignment vertical="center"/>
    </xf>
    <xf numFmtId="0" fontId="52" fillId="0" borderId="0" xfId="0" applyFont="1" applyFill="1"/>
    <xf numFmtId="0" fontId="51" fillId="0" borderId="1" xfId="0" applyFont="1" applyBorder="1"/>
    <xf numFmtId="165" fontId="52" fillId="0" borderId="5" xfId="67" applyNumberFormat="1" applyFont="1" applyBorder="1"/>
    <xf numFmtId="165" fontId="52" fillId="0" borderId="0" xfId="67" applyNumberFormat="1" applyFont="1" applyBorder="1"/>
    <xf numFmtId="165" fontId="52" fillId="0" borderId="1" xfId="67" applyNumberFormat="1" applyFont="1" applyBorder="1"/>
    <xf numFmtId="165" fontId="52" fillId="0" borderId="1" xfId="67" applyNumberFormat="1" applyFont="1" applyBorder="1" applyAlignment="1">
      <alignment horizontal="right"/>
    </xf>
    <xf numFmtId="165" fontId="52" fillId="0" borderId="0" xfId="0" applyNumberFormat="1" applyFont="1" applyBorder="1" applyAlignment="1">
      <alignment vertical="center"/>
    </xf>
    <xf numFmtId="0" fontId="52" fillId="0" borderId="0" xfId="0" applyFont="1" applyBorder="1" applyAlignment="1">
      <alignment horizontal="right" vertical="center"/>
    </xf>
    <xf numFmtId="0" fontId="52" fillId="0" borderId="14" xfId="0" applyFont="1" applyBorder="1"/>
    <xf numFmtId="0" fontId="7" fillId="0" borderId="0" xfId="0" applyFont="1" applyFill="1" applyBorder="1" applyAlignment="1">
      <alignment vertical="center" wrapText="1"/>
    </xf>
    <xf numFmtId="0" fontId="52" fillId="0" borderId="9" xfId="0" applyFont="1" applyBorder="1"/>
    <xf numFmtId="3" fontId="52" fillId="0" borderId="0" xfId="67" applyNumberFormat="1" applyFont="1" applyBorder="1"/>
    <xf numFmtId="3" fontId="52" fillId="0" borderId="14" xfId="67" applyNumberFormat="1" applyFont="1" applyBorder="1"/>
    <xf numFmtId="0" fontId="52" fillId="0" borderId="11" xfId="0" applyFont="1" applyFill="1" applyBorder="1" applyAlignment="1">
      <alignment horizontal="right"/>
    </xf>
    <xf numFmtId="3" fontId="52" fillId="0" borderId="15" xfId="67" applyNumberFormat="1" applyFont="1" applyBorder="1"/>
    <xf numFmtId="3" fontId="52" fillId="0" borderId="1" xfId="67" applyNumberFormat="1" applyFont="1" applyBorder="1"/>
    <xf numFmtId="165" fontId="52" fillId="0" borderId="0" xfId="0" applyNumberFormat="1" applyFont="1" applyFill="1" applyBorder="1"/>
    <xf numFmtId="165" fontId="52" fillId="0" borderId="0" xfId="0" applyNumberFormat="1" applyFont="1" applyBorder="1"/>
    <xf numFmtId="0" fontId="52" fillId="0" borderId="0" xfId="0" applyFont="1" applyFill="1" applyBorder="1"/>
    <xf numFmtId="165" fontId="52" fillId="0" borderId="0" xfId="0" applyNumberFormat="1" applyFont="1" applyFill="1"/>
    <xf numFmtId="3" fontId="52" fillId="0" borderId="0" xfId="0" applyNumberFormat="1" applyFont="1" applyBorder="1"/>
    <xf numFmtId="3" fontId="52" fillId="0" borderId="0" xfId="0" applyNumberFormat="1" applyFont="1" applyBorder="1" applyAlignment="1">
      <alignment horizontal="right"/>
    </xf>
    <xf numFmtId="3" fontId="52" fillId="0" borderId="15" xfId="0" applyNumberFormat="1" applyFont="1" applyBorder="1"/>
    <xf numFmtId="3" fontId="63" fillId="0" borderId="0" xfId="67" applyNumberFormat="1" applyFont="1" applyBorder="1"/>
    <xf numFmtId="3" fontId="52" fillId="0" borderId="14" xfId="0" applyNumberFormat="1" applyFont="1" applyBorder="1"/>
    <xf numFmtId="0" fontId="52" fillId="0" borderId="0" xfId="0" applyFont="1" applyFill="1" applyBorder="1" applyAlignment="1">
      <alignment horizontal="right"/>
    </xf>
    <xf numFmtId="0" fontId="52" fillId="0" borderId="1" xfId="0" applyFont="1" applyBorder="1" applyAlignment="1">
      <alignment horizontal="right"/>
    </xf>
    <xf numFmtId="0" fontId="52" fillId="0" borderId="0" xfId="0" applyFont="1" applyBorder="1" applyAlignment="1">
      <alignment horizontal="right"/>
    </xf>
    <xf numFmtId="0" fontId="52" fillId="0" borderId="0" xfId="0" applyFont="1" applyFill="1" applyBorder="1" applyAlignment="1">
      <alignment horizontal="left"/>
    </xf>
    <xf numFmtId="3" fontId="52" fillId="0" borderId="0" xfId="0" applyNumberFormat="1" applyFont="1" applyFill="1" applyBorder="1"/>
    <xf numFmtId="0" fontId="52" fillId="0" borderId="0" xfId="0" applyFont="1" applyBorder="1" applyAlignment="1">
      <alignment horizontal="center"/>
    </xf>
    <xf numFmtId="0" fontId="50" fillId="0" borderId="0" xfId="0" applyFont="1" applyFill="1" applyAlignment="1">
      <alignment horizontal="left"/>
    </xf>
    <xf numFmtId="164" fontId="49" fillId="0" borderId="0" xfId="132" applyNumberFormat="1" applyFont="1" applyBorder="1"/>
    <xf numFmtId="165" fontId="49" fillId="0" borderId="0" xfId="67" applyNumberFormat="1" applyFont="1" applyFill="1" applyBorder="1"/>
    <xf numFmtId="0" fontId="51" fillId="0" borderId="0" xfId="0" applyFont="1" applyFill="1" applyBorder="1"/>
    <xf numFmtId="0" fontId="52" fillId="0" borderId="2" xfId="0" applyFont="1" applyBorder="1"/>
    <xf numFmtId="164" fontId="52" fillId="0" borderId="1" xfId="132" applyNumberFormat="1" applyFont="1" applyBorder="1"/>
    <xf numFmtId="0" fontId="52" fillId="0" borderId="0" xfId="0" applyFont="1" applyBorder="1" applyAlignment="1">
      <alignment vertical="center"/>
    </xf>
    <xf numFmtId="164" fontId="52" fillId="0" borderId="0" xfId="132" applyNumberFormat="1" applyFont="1" applyBorder="1"/>
    <xf numFmtId="0" fontId="52" fillId="0" borderId="0" xfId="0" applyFont="1" applyFill="1" applyBorder="1" applyAlignment="1">
      <alignment vertical="center"/>
    </xf>
    <xf numFmtId="165" fontId="52" fillId="0" borderId="0" xfId="67" applyNumberFormat="1" applyFont="1" applyFill="1" applyBorder="1"/>
    <xf numFmtId="165" fontId="52" fillId="0" borderId="7" xfId="67" applyNumberFormat="1" applyFont="1" applyBorder="1"/>
    <xf numFmtId="164" fontId="52" fillId="0" borderId="7" xfId="132" applyNumberFormat="1" applyFont="1" applyBorder="1"/>
    <xf numFmtId="0" fontId="52" fillId="0" borderId="15" xfId="0" applyFont="1" applyBorder="1"/>
    <xf numFmtId="0" fontId="52" fillId="0" borderId="13" xfId="0" applyFont="1" applyFill="1" applyBorder="1" applyAlignment="1">
      <alignment horizontal="right"/>
    </xf>
    <xf numFmtId="0" fontId="65" fillId="0" borderId="0" xfId="0" applyFont="1" applyFill="1"/>
    <xf numFmtId="164" fontId="52" fillId="0" borderId="1" xfId="132" applyNumberFormat="1" applyFont="1" applyBorder="1" applyAlignment="1">
      <alignment vertical="top" wrapText="1"/>
    </xf>
    <xf numFmtId="165" fontId="52" fillId="0" borderId="1" xfId="67" applyNumberFormat="1" applyFont="1" applyBorder="1" applyAlignment="1">
      <alignment vertical="top" wrapText="1"/>
    </xf>
    <xf numFmtId="164" fontId="52" fillId="0" borderId="0" xfId="132" applyNumberFormat="1" applyFont="1"/>
    <xf numFmtId="0" fontId="52" fillId="0" borderId="0" xfId="0" applyFont="1" applyAlignment="1">
      <alignment horizontal="center" vertical="center"/>
    </xf>
    <xf numFmtId="0" fontId="52" fillId="0" borderId="26" xfId="0" applyFont="1" applyBorder="1" applyAlignment="1">
      <alignment vertical="top" wrapText="1"/>
    </xf>
    <xf numFmtId="0" fontId="52" fillId="0" borderId="36" xfId="0" applyFont="1" applyBorder="1" applyAlignment="1">
      <alignment vertical="top" wrapText="1"/>
    </xf>
    <xf numFmtId="0" fontId="52" fillId="0" borderId="35" xfId="0" applyFont="1" applyBorder="1" applyAlignment="1">
      <alignment vertical="top" wrapText="1"/>
    </xf>
    <xf numFmtId="0" fontId="52" fillId="0" borderId="31" xfId="0" applyFont="1" applyBorder="1" applyAlignment="1">
      <alignment vertical="top" wrapText="1"/>
    </xf>
    <xf numFmtId="0" fontId="49" fillId="0" borderId="0" xfId="0" applyFont="1" applyFill="1" applyAlignment="1">
      <alignment wrapText="1"/>
    </xf>
    <xf numFmtId="0" fontId="66" fillId="0" borderId="0" xfId="0" applyFont="1" applyFill="1" applyAlignment="1">
      <alignment horizontal="center" vertical="center" wrapText="1"/>
    </xf>
    <xf numFmtId="0" fontId="52" fillId="0" borderId="0" xfId="0" applyFont="1" applyFill="1" applyAlignment="1">
      <alignment wrapText="1"/>
    </xf>
    <xf numFmtId="0" fontId="51" fillId="0" borderId="1" xfId="0" applyFont="1" applyBorder="1" applyAlignment="1">
      <alignment horizontal="right"/>
    </xf>
    <xf numFmtId="165" fontId="52" fillId="0" borderId="1" xfId="67" applyNumberFormat="1" applyFont="1" applyFill="1" applyBorder="1"/>
    <xf numFmtId="165" fontId="51" fillId="0" borderId="1" xfId="67" applyNumberFormat="1" applyFont="1" applyBorder="1" applyAlignment="1">
      <alignment horizontal="right"/>
    </xf>
    <xf numFmtId="43" fontId="52" fillId="0" borderId="0" xfId="67" applyFont="1" applyBorder="1"/>
    <xf numFmtId="0" fontId="7" fillId="0" borderId="11" xfId="0" applyFont="1" applyBorder="1"/>
    <xf numFmtId="0" fontId="7" fillId="0" borderId="8" xfId="0" applyFont="1" applyFill="1" applyBorder="1" applyAlignment="1">
      <alignment vertical="center"/>
    </xf>
    <xf numFmtId="165" fontId="51" fillId="0" borderId="11" xfId="67" applyNumberFormat="1" applyFont="1" applyBorder="1" applyAlignment="1">
      <alignment horizontal="right"/>
    </xf>
    <xf numFmtId="0" fontId="52" fillId="0" borderId="0" xfId="0" applyFont="1" applyAlignment="1"/>
    <xf numFmtId="0" fontId="51" fillId="0" borderId="0" xfId="0" applyFont="1" applyBorder="1" applyAlignment="1">
      <alignment vertical="top"/>
    </xf>
    <xf numFmtId="0" fontId="66" fillId="0" borderId="0" xfId="0" applyFont="1" applyAlignment="1">
      <alignment horizontal="center" vertical="center" wrapText="1"/>
    </xf>
    <xf numFmtId="0" fontId="51" fillId="0" borderId="11" xfId="0" applyFont="1" applyBorder="1" applyAlignment="1">
      <alignment horizontal="right"/>
    </xf>
    <xf numFmtId="0" fontId="0" fillId="0" borderId="0" xfId="0"/>
    <xf numFmtId="0" fontId="4" fillId="0" borderId="0" xfId="112" applyFont="1"/>
    <xf numFmtId="165" fontId="52" fillId="35" borderId="1" xfId="67" applyNumberFormat="1" applyFont="1" applyFill="1" applyBorder="1"/>
    <xf numFmtId="165" fontId="4" fillId="35" borderId="51" xfId="67" applyNumberFormat="1" applyFont="1" applyFill="1" applyBorder="1" applyAlignment="1">
      <alignment horizontal="right" wrapText="1"/>
    </xf>
    <xf numFmtId="3" fontId="4" fillId="0" borderId="51" xfId="0" applyNumberFormat="1" applyFont="1" applyBorder="1" applyAlignment="1">
      <alignment horizontal="right"/>
    </xf>
    <xf numFmtId="3" fontId="4" fillId="0" borderId="52" xfId="0" applyNumberFormat="1" applyFont="1" applyBorder="1" applyAlignment="1">
      <alignment horizontal="right"/>
    </xf>
    <xf numFmtId="165" fontId="4" fillId="0" borderId="51" xfId="67" applyNumberFormat="1" applyFont="1" applyBorder="1" applyAlignment="1">
      <alignment horizontal="right"/>
    </xf>
    <xf numFmtId="165" fontId="4" fillId="0" borderId="52" xfId="67" applyNumberFormat="1" applyFont="1" applyBorder="1" applyAlignment="1">
      <alignment horizontal="right"/>
    </xf>
    <xf numFmtId="165" fontId="4" fillId="35" borderId="52" xfId="67" applyNumberFormat="1" applyFont="1" applyFill="1" applyBorder="1" applyAlignment="1">
      <alignment horizontal="right" wrapText="1"/>
    </xf>
    <xf numFmtId="165" fontId="4" fillId="35" borderId="51" xfId="67" applyNumberFormat="1" applyFont="1" applyFill="1" applyBorder="1" applyAlignment="1">
      <alignment horizontal="right"/>
    </xf>
    <xf numFmtId="165" fontId="4" fillId="35" borderId="52" xfId="67" applyNumberFormat="1" applyFont="1" applyFill="1" applyBorder="1" applyAlignment="1">
      <alignment horizontal="right"/>
    </xf>
    <xf numFmtId="3" fontId="4" fillId="35" borderId="51" xfId="0" applyNumberFormat="1" applyFont="1" applyFill="1" applyBorder="1" applyAlignment="1">
      <alignment horizontal="right"/>
    </xf>
    <xf numFmtId="3" fontId="4" fillId="35" borderId="52" xfId="0" applyNumberFormat="1" applyFont="1" applyFill="1" applyBorder="1" applyAlignment="1">
      <alignment horizontal="right"/>
    </xf>
    <xf numFmtId="165" fontId="4" fillId="35" borderId="53" xfId="67" applyNumberFormat="1" applyFont="1" applyFill="1" applyBorder="1" applyAlignment="1">
      <alignment horizontal="right" wrapText="1"/>
    </xf>
    <xf numFmtId="165" fontId="4" fillId="35" borderId="54" xfId="67" applyNumberFormat="1" applyFont="1" applyFill="1" applyBorder="1" applyAlignment="1">
      <alignment horizontal="right" wrapText="1"/>
    </xf>
    <xf numFmtId="165" fontId="4" fillId="35" borderId="53" xfId="67" applyNumberFormat="1" applyFont="1" applyFill="1" applyBorder="1" applyAlignment="1">
      <alignment horizontal="right"/>
    </xf>
    <xf numFmtId="165" fontId="4" fillId="35" borderId="54" xfId="67" applyNumberFormat="1" applyFont="1" applyFill="1" applyBorder="1" applyAlignment="1">
      <alignment horizontal="right"/>
    </xf>
    <xf numFmtId="3" fontId="4" fillId="35" borderId="53" xfId="0" applyNumberFormat="1" applyFont="1" applyFill="1" applyBorder="1" applyAlignment="1">
      <alignment horizontal="right"/>
    </xf>
    <xf numFmtId="3" fontId="4" fillId="35" borderId="54" xfId="0" applyNumberFormat="1" applyFont="1" applyFill="1" applyBorder="1" applyAlignment="1">
      <alignment horizontal="right"/>
    </xf>
    <xf numFmtId="0" fontId="7" fillId="0" borderId="11" xfId="100" applyNumberFormat="1" applyFont="1" applyBorder="1"/>
    <xf numFmtId="0" fontId="7" fillId="35" borderId="11" xfId="100" applyNumberFormat="1" applyFont="1" applyFill="1" applyBorder="1"/>
    <xf numFmtId="0" fontId="52" fillId="0" borderId="0" xfId="0" applyFont="1" applyFill="1" applyBorder="1" applyAlignment="1">
      <alignment vertical="top" wrapText="1"/>
    </xf>
    <xf numFmtId="0" fontId="52" fillId="0" borderId="0" xfId="0" applyFont="1" applyFill="1" applyBorder="1" applyAlignment="1">
      <alignment wrapText="1"/>
    </xf>
    <xf numFmtId="0" fontId="56" fillId="0" borderId="0" xfId="0" applyFont="1" applyFill="1" applyBorder="1" applyAlignment="1">
      <alignment horizontal="center"/>
    </xf>
    <xf numFmtId="165" fontId="52" fillId="0" borderId="2" xfId="67" applyNumberFormat="1" applyFont="1" applyBorder="1"/>
    <xf numFmtId="165" fontId="51" fillId="0" borderId="2" xfId="67" applyNumberFormat="1" applyFont="1" applyBorder="1"/>
    <xf numFmtId="165" fontId="52" fillId="0" borderId="0" xfId="67" applyNumberFormat="1" applyFont="1"/>
    <xf numFmtId="165" fontId="58" fillId="0" borderId="0" xfId="67" applyNumberFormat="1" applyFont="1"/>
    <xf numFmtId="164" fontId="52" fillId="0" borderId="0" xfId="0" applyNumberFormat="1" applyFont="1"/>
    <xf numFmtId="165" fontId="52" fillId="0" borderId="1" xfId="0" applyNumberFormat="1" applyFont="1" applyBorder="1"/>
    <xf numFmtId="0" fontId="52" fillId="0" borderId="0" xfId="0" applyFont="1" applyFill="1" applyAlignment="1">
      <alignment horizontal="center"/>
    </xf>
    <xf numFmtId="0" fontId="6" fillId="0" borderId="51" xfId="111" applyFont="1" applyFill="1" applyBorder="1" applyAlignment="1">
      <alignment horizontal="right" vertical="center"/>
    </xf>
    <xf numFmtId="0" fontId="6" fillId="0" borderId="53" xfId="111" applyFont="1" applyFill="1" applyBorder="1" applyAlignment="1">
      <alignment horizontal="right" vertical="center"/>
    </xf>
    <xf numFmtId="165" fontId="52" fillId="35" borderId="67" xfId="67" applyNumberFormat="1" applyFont="1" applyFill="1" applyBorder="1" applyAlignment="1">
      <alignment horizontal="right" vertical="center" wrapText="1"/>
    </xf>
    <xf numFmtId="164" fontId="52" fillId="35" borderId="66" xfId="132" applyNumberFormat="1" applyFont="1" applyFill="1" applyBorder="1" applyAlignment="1">
      <alignment horizontal="right" vertical="top" wrapText="1"/>
    </xf>
    <xf numFmtId="165" fontId="52" fillId="35" borderId="67" xfId="67" applyNumberFormat="1" applyFont="1" applyFill="1" applyBorder="1" applyAlignment="1">
      <alignment horizontal="right" vertical="top" wrapText="1"/>
    </xf>
    <xf numFmtId="165" fontId="52" fillId="35" borderId="70" xfId="67" applyNumberFormat="1" applyFont="1" applyFill="1" applyBorder="1" applyAlignment="1">
      <alignment horizontal="right" vertical="top" wrapText="1"/>
    </xf>
    <xf numFmtId="165" fontId="52" fillId="35" borderId="69" xfId="67" applyNumberFormat="1" applyFont="1" applyFill="1" applyBorder="1" applyAlignment="1">
      <alignment horizontal="right" vertical="center" wrapText="1"/>
    </xf>
    <xf numFmtId="164" fontId="52" fillId="35" borderId="81" xfId="132" applyNumberFormat="1" applyFont="1" applyFill="1" applyBorder="1" applyAlignment="1">
      <alignment horizontal="right" vertical="top" wrapText="1"/>
    </xf>
    <xf numFmtId="165" fontId="52" fillId="35" borderId="69" xfId="67" applyNumberFormat="1" applyFont="1" applyFill="1" applyBorder="1" applyAlignment="1">
      <alignment horizontal="right" vertical="top" wrapText="1"/>
    </xf>
    <xf numFmtId="0" fontId="7" fillId="0" borderId="15" xfId="0" applyFont="1" applyBorder="1" applyAlignment="1">
      <alignment horizontal="center"/>
    </xf>
    <xf numFmtId="0" fontId="7" fillId="0" borderId="15" xfId="0" applyFont="1" applyBorder="1" applyAlignment="1">
      <alignment horizontal="center" wrapText="1"/>
    </xf>
    <xf numFmtId="0" fontId="7" fillId="0" borderId="10" xfId="0" applyFont="1" applyBorder="1" applyAlignment="1">
      <alignment horizontal="center"/>
    </xf>
    <xf numFmtId="0" fontId="7" fillId="0" borderId="0" xfId="0" applyFont="1" applyBorder="1" applyAlignment="1">
      <alignment horizontal="center"/>
    </xf>
    <xf numFmtId="0" fontId="7" fillId="35" borderId="1" xfId="0" applyFont="1" applyFill="1" applyBorder="1" applyAlignment="1">
      <alignment horizontal="center" wrapText="1"/>
    </xf>
    <xf numFmtId="0" fontId="7" fillId="0" borderId="1" xfId="0" applyFont="1" applyBorder="1" applyAlignment="1">
      <alignment horizontal="center" wrapText="1"/>
    </xf>
    <xf numFmtId="0" fontId="7" fillId="0" borderId="1" xfId="0" applyFont="1" applyBorder="1" applyAlignment="1">
      <alignment horizontal="center"/>
    </xf>
    <xf numFmtId="0" fontId="51" fillId="0" borderId="1" xfId="0" applyFont="1" applyBorder="1" applyAlignment="1">
      <alignment horizontal="right" wrapText="1"/>
    </xf>
    <xf numFmtId="0" fontId="51" fillId="0" borderId="3" xfId="0" applyFont="1" applyBorder="1" applyAlignment="1">
      <alignment horizontal="center" wrapText="1"/>
    </xf>
    <xf numFmtId="0" fontId="7" fillId="0" borderId="9" xfId="0" applyFont="1" applyBorder="1"/>
    <xf numFmtId="0" fontId="51" fillId="0" borderId="9" xfId="0" applyFont="1" applyBorder="1" applyAlignment="1">
      <alignment horizontal="right"/>
    </xf>
    <xf numFmtId="0" fontId="51" fillId="0" borderId="8" xfId="0" applyFont="1" applyBorder="1" applyAlignment="1">
      <alignment horizontal="right"/>
    </xf>
    <xf numFmtId="0" fontId="51" fillId="0" borderId="13" xfId="0" applyFont="1" applyBorder="1" applyAlignment="1">
      <alignment horizontal="right"/>
    </xf>
    <xf numFmtId="0" fontId="51" fillId="0" borderId="8" xfId="0" applyFont="1" applyBorder="1" applyAlignment="1">
      <alignment horizontal="left"/>
    </xf>
    <xf numFmtId="0" fontId="51" fillId="0" borderId="1" xfId="0" applyFont="1" applyBorder="1" applyAlignment="1">
      <alignment horizontal="center"/>
    </xf>
    <xf numFmtId="0" fontId="52" fillId="0" borderId="11" xfId="0" applyFont="1" applyBorder="1"/>
    <xf numFmtId="0" fontId="51" fillId="0" borderId="10" xfId="0" applyFont="1" applyFill="1" applyBorder="1"/>
    <xf numFmtId="0" fontId="52" fillId="0" borderId="10" xfId="0" applyFont="1" applyBorder="1"/>
    <xf numFmtId="0" fontId="51" fillId="0" borderId="1" xfId="0" applyFont="1" applyBorder="1" applyAlignment="1">
      <alignment horizontal="right" vertical="center"/>
    </xf>
    <xf numFmtId="164" fontId="52" fillId="0" borderId="1" xfId="132" applyNumberFormat="1" applyFont="1" applyBorder="1" applyAlignment="1">
      <alignment horizontal="center" vertical="center"/>
    </xf>
    <xf numFmtId="0" fontId="56" fillId="0" borderId="7" xfId="0" applyFont="1" applyFill="1" applyBorder="1" applyAlignment="1">
      <alignment vertical="center"/>
    </xf>
    <xf numFmtId="0" fontId="52" fillId="0" borderId="7" xfId="0" applyFont="1" applyFill="1" applyBorder="1"/>
    <xf numFmtId="0" fontId="52" fillId="0" borderId="6" xfId="0" applyFont="1" applyFill="1" applyBorder="1"/>
    <xf numFmtId="0" fontId="51" fillId="0" borderId="1" xfId="0" applyFont="1" applyBorder="1" applyAlignment="1">
      <alignment horizontal="left" indent="1"/>
    </xf>
    <xf numFmtId="0" fontId="66" fillId="0" borderId="7" xfId="0" applyFont="1" applyFill="1" applyBorder="1" applyAlignment="1">
      <alignment horizontal="center" vertical="center" wrapText="1"/>
    </xf>
    <xf numFmtId="0" fontId="52" fillId="0" borderId="7" xfId="0" applyFont="1" applyFill="1" applyBorder="1" applyAlignment="1">
      <alignment wrapText="1"/>
    </xf>
    <xf numFmtId="0" fontId="49" fillId="0" borderId="0" xfId="0" applyFont="1" applyAlignment="1">
      <alignment wrapText="1"/>
    </xf>
    <xf numFmtId="0" fontId="52" fillId="0" borderId="11" xfId="0" applyFont="1" applyBorder="1" applyAlignment="1">
      <alignment wrapText="1"/>
    </xf>
    <xf numFmtId="0" fontId="51" fillId="0" borderId="85" xfId="0" applyFont="1" applyBorder="1" applyAlignment="1">
      <alignment horizontal="center" vertical="center" wrapText="1"/>
    </xf>
    <xf numFmtId="0" fontId="51" fillId="0" borderId="86" xfId="0" applyFont="1" applyBorder="1" applyAlignment="1">
      <alignment horizontal="center" vertical="center" wrapText="1"/>
    </xf>
    <xf numFmtId="165" fontId="52" fillId="0" borderId="51" xfId="67" applyNumberFormat="1" applyFont="1" applyFill="1" applyBorder="1"/>
    <xf numFmtId="165" fontId="52" fillId="0" borderId="52" xfId="67" applyNumberFormat="1" applyFont="1" applyBorder="1"/>
    <xf numFmtId="165" fontId="52" fillId="0" borderId="53" xfId="67" applyNumberFormat="1" applyFont="1" applyFill="1" applyBorder="1"/>
    <xf numFmtId="165" fontId="52" fillId="0" borderId="54" xfId="67" applyNumberFormat="1" applyFont="1" applyFill="1" applyBorder="1"/>
    <xf numFmtId="0" fontId="51" fillId="35" borderId="87" xfId="0" applyFont="1" applyFill="1" applyBorder="1" applyAlignment="1">
      <alignment horizontal="center" vertical="center" wrapText="1"/>
    </xf>
    <xf numFmtId="0" fontId="51" fillId="35" borderId="88" xfId="0" applyFont="1" applyFill="1" applyBorder="1" applyAlignment="1">
      <alignment horizontal="center" vertical="center" wrapText="1"/>
    </xf>
    <xf numFmtId="0" fontId="51" fillId="35" borderId="86" xfId="0" applyFont="1" applyFill="1" applyBorder="1" applyAlignment="1">
      <alignment horizontal="center" vertical="center" wrapText="1"/>
    </xf>
    <xf numFmtId="0" fontId="51" fillId="37" borderId="90" xfId="0" applyFont="1" applyFill="1" applyBorder="1" applyAlignment="1">
      <alignment horizontal="center" vertical="center" wrapText="1"/>
    </xf>
    <xf numFmtId="0" fontId="51" fillId="35" borderId="85" xfId="0" applyFont="1" applyFill="1" applyBorder="1" applyAlignment="1">
      <alignment horizontal="center" vertical="center" wrapText="1"/>
    </xf>
    <xf numFmtId="0" fontId="51" fillId="35" borderId="91" xfId="0" applyFont="1" applyFill="1" applyBorder="1" applyAlignment="1">
      <alignment horizontal="center" vertical="center" wrapText="1"/>
    </xf>
    <xf numFmtId="0" fontId="51" fillId="35" borderId="92" xfId="0" applyFont="1" applyFill="1" applyBorder="1" applyAlignment="1">
      <alignment horizontal="center" vertical="center" wrapText="1"/>
    </xf>
    <xf numFmtId="0" fontId="51" fillId="37" borderId="82" xfId="0" applyFont="1" applyFill="1" applyBorder="1" applyAlignment="1">
      <alignment horizontal="center" vertical="center" wrapText="1"/>
    </xf>
    <xf numFmtId="0" fontId="52" fillId="0" borderId="7" xfId="0" applyFont="1" applyBorder="1"/>
    <xf numFmtId="0" fontId="52" fillId="0" borderId="6" xfId="0" applyFont="1" applyBorder="1"/>
    <xf numFmtId="165" fontId="52" fillId="0" borderId="9" xfId="67" applyNumberFormat="1" applyFont="1" applyBorder="1"/>
    <xf numFmtId="165" fontId="52" fillId="35" borderId="51" xfId="67" applyNumberFormat="1" applyFont="1" applyFill="1" applyBorder="1"/>
    <xf numFmtId="165" fontId="52" fillId="35" borderId="52" xfId="67" applyNumberFormat="1" applyFont="1" applyFill="1" applyBorder="1"/>
    <xf numFmtId="165" fontId="52" fillId="35" borderId="53" xfId="67" applyNumberFormat="1" applyFont="1" applyFill="1" applyBorder="1"/>
    <xf numFmtId="165" fontId="52" fillId="35" borderId="89" xfId="67" applyNumberFormat="1" applyFont="1" applyFill="1" applyBorder="1"/>
    <xf numFmtId="165" fontId="52" fillId="35" borderId="54" xfId="67" applyNumberFormat="1" applyFont="1" applyFill="1" applyBorder="1"/>
    <xf numFmtId="164" fontId="52" fillId="35" borderId="51" xfId="132" applyNumberFormat="1" applyFont="1" applyFill="1" applyBorder="1" applyAlignment="1"/>
    <xf numFmtId="164" fontId="52" fillId="35" borderId="1" xfId="132" applyNumberFormat="1" applyFont="1" applyFill="1" applyBorder="1" applyAlignment="1">
      <alignment wrapText="1"/>
    </xf>
    <xf numFmtId="164" fontId="52" fillId="35" borderId="52" xfId="132" applyNumberFormat="1" applyFont="1" applyFill="1" applyBorder="1" applyAlignment="1"/>
    <xf numFmtId="164" fontId="52" fillId="35" borderId="53" xfId="132" applyNumberFormat="1" applyFont="1" applyFill="1" applyBorder="1" applyAlignment="1"/>
    <xf numFmtId="164" fontId="52" fillId="35" borderId="89" xfId="132" applyNumberFormat="1" applyFont="1" applyFill="1" applyBorder="1" applyAlignment="1">
      <alignment wrapText="1"/>
    </xf>
    <xf numFmtId="164" fontId="52" fillId="35" borderId="54" xfId="132" applyNumberFormat="1" applyFont="1" applyFill="1" applyBorder="1" applyAlignment="1"/>
    <xf numFmtId="165" fontId="52" fillId="37" borderId="83" xfId="0" applyNumberFormat="1" applyFont="1" applyFill="1" applyBorder="1" applyAlignment="1">
      <alignment wrapText="1"/>
    </xf>
    <xf numFmtId="165" fontId="52" fillId="37" borderId="76" xfId="0" applyNumberFormat="1" applyFont="1" applyFill="1" applyBorder="1" applyAlignment="1">
      <alignment wrapText="1"/>
    </xf>
    <xf numFmtId="164" fontId="52" fillId="37" borderId="83" xfId="132" applyNumberFormat="1" applyFont="1" applyFill="1" applyBorder="1"/>
    <xf numFmtId="164" fontId="52" fillId="37" borderId="76" xfId="132" applyNumberFormat="1" applyFont="1" applyFill="1" applyBorder="1"/>
    <xf numFmtId="0" fontId="4" fillId="0" borderId="1" xfId="112" applyFont="1" applyBorder="1" applyAlignment="1">
      <alignment wrapText="1"/>
    </xf>
    <xf numFmtId="9" fontId="4" fillId="0" borderId="52" xfId="132" applyFont="1" applyBorder="1" applyAlignment="1">
      <alignment horizontal="right"/>
    </xf>
    <xf numFmtId="0" fontId="51" fillId="0" borderId="11" xfId="0" applyFont="1" applyBorder="1" applyAlignment="1">
      <alignment horizontal="left"/>
    </xf>
    <xf numFmtId="0" fontId="52" fillId="0" borderId="0" xfId="0" applyFont="1" applyAlignment="1">
      <alignment vertical="center"/>
    </xf>
    <xf numFmtId="9" fontId="4" fillId="35" borderId="52" xfId="132" applyFont="1" applyFill="1" applyBorder="1" applyAlignment="1">
      <alignment horizontal="right"/>
    </xf>
    <xf numFmtId="0" fontId="51" fillId="0" borderId="11" xfId="0" applyFont="1" applyBorder="1" applyAlignment="1">
      <alignment horizontal="left"/>
    </xf>
    <xf numFmtId="164" fontId="52" fillId="0" borderId="3" xfId="132" applyNumberFormat="1" applyFont="1" applyBorder="1" applyAlignment="1">
      <alignment horizontal="center" vertical="center"/>
    </xf>
    <xf numFmtId="0" fontId="52" fillId="0" borderId="0" xfId="0" applyFont="1" applyFill="1" applyBorder="1" applyAlignment="1">
      <alignment horizontal="left" vertical="top" wrapText="1"/>
    </xf>
    <xf numFmtId="0" fontId="51" fillId="36" borderId="93" xfId="67" applyNumberFormat="1" applyFont="1" applyFill="1" applyBorder="1" applyAlignment="1">
      <alignment horizontal="center"/>
    </xf>
    <xf numFmtId="0" fontId="51" fillId="36" borderId="37" xfId="67" applyNumberFormat="1" applyFont="1" applyFill="1" applyBorder="1" applyAlignment="1">
      <alignment horizontal="center"/>
    </xf>
    <xf numFmtId="0" fontId="51" fillId="36" borderId="38" xfId="67" applyNumberFormat="1" applyFont="1" applyFill="1" applyBorder="1" applyAlignment="1">
      <alignment horizontal="center"/>
    </xf>
    <xf numFmtId="3" fontId="52" fillId="36" borderId="40" xfId="67" applyNumberFormat="1" applyFont="1" applyFill="1" applyBorder="1" applyAlignment="1">
      <alignment horizontal="center"/>
    </xf>
    <xf numFmtId="3" fontId="52" fillId="36" borderId="39" xfId="67" applyNumberFormat="1" applyFont="1" applyFill="1" applyBorder="1" applyAlignment="1">
      <alignment horizontal="center"/>
    </xf>
    <xf numFmtId="3" fontId="52" fillId="36" borderId="41" xfId="67" applyNumberFormat="1" applyFont="1" applyFill="1" applyBorder="1" applyAlignment="1">
      <alignment horizontal="center"/>
    </xf>
    <xf numFmtId="3" fontId="52" fillId="36" borderId="42" xfId="67" applyNumberFormat="1" applyFont="1" applyFill="1" applyBorder="1" applyAlignment="1">
      <alignment horizontal="center"/>
    </xf>
    <xf numFmtId="3" fontId="52" fillId="36" borderId="43" xfId="67" applyNumberFormat="1" applyFont="1" applyFill="1" applyBorder="1" applyAlignment="1">
      <alignment horizontal="center"/>
    </xf>
    <xf numFmtId="1" fontId="51" fillId="36" borderId="37" xfId="67" applyNumberFormat="1" applyFont="1" applyFill="1" applyBorder="1" applyAlignment="1">
      <alignment horizontal="center"/>
    </xf>
    <xf numFmtId="1" fontId="51" fillId="36" borderId="38" xfId="67" applyNumberFormat="1" applyFont="1" applyFill="1" applyBorder="1" applyAlignment="1">
      <alignment horizontal="center"/>
    </xf>
    <xf numFmtId="9" fontId="52" fillId="36" borderId="42" xfId="132" applyNumberFormat="1" applyFont="1" applyFill="1" applyBorder="1" applyAlignment="1">
      <alignment horizontal="center"/>
    </xf>
    <xf numFmtId="9" fontId="52" fillId="36" borderId="43" xfId="132" applyNumberFormat="1" applyFont="1" applyFill="1" applyBorder="1" applyAlignment="1">
      <alignment horizontal="center"/>
    </xf>
    <xf numFmtId="165" fontId="51" fillId="0" borderId="13" xfId="67" applyNumberFormat="1" applyFont="1" applyBorder="1" applyAlignment="1">
      <alignment horizontal="center"/>
    </xf>
    <xf numFmtId="165" fontId="51" fillId="0" borderId="5" xfId="67" applyNumberFormat="1" applyFont="1" applyBorder="1" applyAlignment="1">
      <alignment horizontal="center"/>
    </xf>
    <xf numFmtId="165" fontId="60" fillId="0" borderId="5" xfId="67" applyNumberFormat="1" applyFont="1" applyBorder="1" applyAlignment="1">
      <alignment horizontal="center" wrapText="1"/>
    </xf>
    <xf numFmtId="0" fontId="7" fillId="0" borderId="11" xfId="100" applyNumberFormat="1" applyFont="1" applyBorder="1" applyAlignment="1">
      <alignment horizontal="center" wrapText="1"/>
    </xf>
    <xf numFmtId="0" fontId="7" fillId="0" borderId="11" xfId="100" applyNumberFormat="1" applyFont="1" applyFill="1" applyBorder="1"/>
    <xf numFmtId="0" fontId="7" fillId="0" borderId="72" xfId="100" applyNumberFormat="1" applyFont="1" applyBorder="1" applyAlignment="1">
      <alignment horizontal="center" wrapText="1"/>
    </xf>
    <xf numFmtId="165" fontId="52" fillId="0" borderId="51" xfId="67" applyNumberFormat="1" applyFont="1" applyBorder="1"/>
    <xf numFmtId="9" fontId="4" fillId="0" borderId="1" xfId="132" applyFont="1" applyBorder="1" applyAlignment="1">
      <alignment horizontal="right"/>
    </xf>
    <xf numFmtId="9" fontId="4" fillId="35" borderId="1" xfId="132" applyFont="1" applyFill="1" applyBorder="1" applyAlignment="1">
      <alignment horizontal="right"/>
    </xf>
    <xf numFmtId="165" fontId="51" fillId="0" borderId="85" xfId="67" applyNumberFormat="1" applyFont="1" applyBorder="1" applyAlignment="1">
      <alignment horizontal="center"/>
    </xf>
    <xf numFmtId="165" fontId="51" fillId="0" borderId="91" xfId="67" applyNumberFormat="1" applyFont="1" applyBorder="1" applyAlignment="1">
      <alignment horizontal="center"/>
    </xf>
    <xf numFmtId="165" fontId="60" fillId="0" borderId="91" xfId="67" applyNumberFormat="1" applyFont="1" applyBorder="1" applyAlignment="1">
      <alignment horizontal="center" wrapText="1"/>
    </xf>
    <xf numFmtId="165" fontId="51" fillId="0" borderId="92" xfId="67" applyNumberFormat="1" applyFont="1" applyBorder="1" applyAlignment="1">
      <alignment horizontal="center"/>
    </xf>
    <xf numFmtId="9" fontId="4" fillId="0" borderId="51" xfId="132" applyFont="1" applyBorder="1" applyAlignment="1">
      <alignment horizontal="right"/>
    </xf>
    <xf numFmtId="9" fontId="4" fillId="35" borderId="51" xfId="132" applyFont="1" applyFill="1" applyBorder="1" applyAlignment="1">
      <alignment horizontal="right"/>
    </xf>
    <xf numFmtId="9" fontId="4" fillId="35" borderId="89" xfId="132" applyFont="1" applyFill="1" applyBorder="1" applyAlignment="1">
      <alignment horizontal="right"/>
    </xf>
    <xf numFmtId="9" fontId="4" fillId="35" borderId="54" xfId="132" applyFont="1" applyFill="1" applyBorder="1" applyAlignment="1">
      <alignment horizontal="right"/>
    </xf>
    <xf numFmtId="0" fontId="4" fillId="0" borderId="3" xfId="116" applyFont="1" applyBorder="1" applyAlignment="1">
      <alignment horizontal="center"/>
    </xf>
    <xf numFmtId="0" fontId="4" fillId="0" borderId="4" xfId="116" applyFont="1" applyBorder="1" applyAlignment="1">
      <alignment horizontal="center"/>
    </xf>
    <xf numFmtId="0" fontId="4" fillId="0" borderId="5" xfId="116" applyFont="1" applyBorder="1" applyAlignment="1">
      <alignment horizontal="center"/>
    </xf>
    <xf numFmtId="0" fontId="6" fillId="0" borderId="85" xfId="111" applyFont="1" applyFill="1" applyBorder="1" applyAlignment="1">
      <alignment horizontal="right" vertical="center"/>
    </xf>
    <xf numFmtId="0" fontId="6" fillId="0" borderId="92" xfId="111" applyFont="1" applyFill="1" applyBorder="1" applyAlignment="1">
      <alignment vertical="center"/>
    </xf>
    <xf numFmtId="0" fontId="0" fillId="0" borderId="8" xfId="0" applyBorder="1"/>
    <xf numFmtId="0" fontId="0" fillId="0" borderId="7" xfId="0" applyBorder="1"/>
    <xf numFmtId="0" fontId="0" fillId="0" borderId="6" xfId="0" applyBorder="1"/>
    <xf numFmtId="0" fontId="0" fillId="0" borderId="9" xfId="0" applyBorder="1"/>
    <xf numFmtId="0" fontId="0" fillId="0" borderId="0" xfId="0" applyBorder="1"/>
    <xf numFmtId="0" fontId="0" fillId="0" borderId="2" xfId="0" applyBorder="1"/>
    <xf numFmtId="0" fontId="0" fillId="0" borderId="8" xfId="0" applyFont="1" applyBorder="1"/>
    <xf numFmtId="3" fontId="52" fillId="0" borderId="11" xfId="0" applyNumberFormat="1" applyFont="1" applyBorder="1"/>
    <xf numFmtId="0" fontId="51" fillId="0" borderId="8" xfId="0" applyFont="1" applyBorder="1" applyAlignment="1">
      <alignment vertical="center"/>
    </xf>
    <xf numFmtId="0" fontId="51" fillId="0" borderId="6" xfId="0" applyFont="1" applyBorder="1" applyAlignment="1">
      <alignment vertical="center"/>
    </xf>
    <xf numFmtId="0" fontId="51" fillId="0" borderId="8" xfId="0" applyFont="1" applyBorder="1" applyAlignment="1">
      <alignment vertical="center" wrapText="1"/>
    </xf>
    <xf numFmtId="0" fontId="51" fillId="0" borderId="6" xfId="0" applyFont="1" applyBorder="1" applyAlignment="1">
      <alignment vertical="center" wrapText="1"/>
    </xf>
    <xf numFmtId="164" fontId="0" fillId="0" borderId="7" xfId="132" applyNumberFormat="1" applyFont="1" applyBorder="1"/>
    <xf numFmtId="0" fontId="7" fillId="0" borderId="7" xfId="0" applyFont="1" applyBorder="1" applyAlignment="1">
      <alignment horizontal="center"/>
    </xf>
    <xf numFmtId="0" fontId="7" fillId="0" borderId="7" xfId="0" applyFont="1" applyBorder="1" applyAlignment="1">
      <alignment horizontal="center" wrapText="1"/>
    </xf>
    <xf numFmtId="0" fontId="7" fillId="0" borderId="6" xfId="0" applyFont="1" applyBorder="1" applyAlignment="1">
      <alignment horizontal="center"/>
    </xf>
    <xf numFmtId="164" fontId="0" fillId="0" borderId="0" xfId="132" applyNumberFormat="1" applyFont="1" applyBorder="1"/>
    <xf numFmtId="164" fontId="0" fillId="0" borderId="6" xfId="132" applyNumberFormat="1" applyFont="1" applyBorder="1"/>
    <xf numFmtId="164" fontId="0" fillId="0" borderId="2" xfId="132" applyNumberFormat="1" applyFont="1" applyBorder="1"/>
    <xf numFmtId="0" fontId="0" fillId="0" borderId="13" xfId="0" applyBorder="1"/>
    <xf numFmtId="164" fontId="0" fillId="0" borderId="3" xfId="132" applyNumberFormat="1" applyFont="1" applyBorder="1"/>
    <xf numFmtId="0" fontId="7" fillId="35" borderId="3" xfId="0" applyFont="1" applyFill="1" applyBorder="1" applyAlignment="1">
      <alignment horizontal="center" wrapText="1"/>
    </xf>
    <xf numFmtId="164" fontId="0" fillId="0" borderId="4" xfId="132" applyNumberFormat="1" applyFont="1" applyBorder="1"/>
    <xf numFmtId="164" fontId="0" fillId="0" borderId="5" xfId="132" applyNumberFormat="1" applyFont="1" applyBorder="1"/>
    <xf numFmtId="0" fontId="0" fillId="0" borderId="9" xfId="0" applyFont="1" applyBorder="1"/>
    <xf numFmtId="0" fontId="7" fillId="0" borderId="74" xfId="0" applyFont="1" applyFill="1" applyBorder="1" applyAlignment="1">
      <alignment horizontal="center"/>
    </xf>
    <xf numFmtId="165" fontId="52" fillId="0" borderId="15" xfId="67" applyNumberFormat="1" applyFont="1" applyFill="1" applyBorder="1" applyAlignment="1">
      <alignment horizontal="center"/>
    </xf>
    <xf numFmtId="165" fontId="52" fillId="0" borderId="7" xfId="67" applyNumberFormat="1" applyFont="1" applyBorder="1" applyAlignment="1">
      <alignment horizontal="center"/>
    </xf>
    <xf numFmtId="165" fontId="52" fillId="0" borderId="95" xfId="67" applyNumberFormat="1" applyFont="1" applyBorder="1" applyAlignment="1">
      <alignment horizontal="center"/>
    </xf>
    <xf numFmtId="0" fontId="7" fillId="0" borderId="72" xfId="0" applyFont="1" applyFill="1" applyBorder="1" applyAlignment="1">
      <alignment horizontal="center"/>
    </xf>
    <xf numFmtId="1" fontId="51" fillId="36" borderId="93" xfId="67" applyNumberFormat="1" applyFont="1" applyFill="1" applyBorder="1" applyAlignment="1">
      <alignment horizontal="center"/>
    </xf>
    <xf numFmtId="0" fontId="7" fillId="0" borderId="51" xfId="0" applyFont="1" applyFill="1" applyBorder="1" applyAlignment="1">
      <alignment horizontal="center"/>
    </xf>
    <xf numFmtId="164" fontId="52" fillId="0" borderId="11" xfId="132" applyNumberFormat="1" applyFont="1" applyFill="1" applyBorder="1" applyAlignment="1">
      <alignment horizontal="center"/>
    </xf>
    <xf numFmtId="0" fontId="4" fillId="0" borderId="98" xfId="0" applyFont="1" applyFill="1" applyBorder="1" applyAlignment="1">
      <alignment horizontal="left"/>
    </xf>
    <xf numFmtId="0" fontId="7" fillId="0" borderId="53" xfId="0" applyFont="1" applyFill="1" applyBorder="1" applyAlignment="1">
      <alignment horizontal="center"/>
    </xf>
    <xf numFmtId="164" fontId="52" fillId="0" borderId="94" xfId="132" applyNumberFormat="1" applyFont="1" applyFill="1" applyBorder="1" applyAlignment="1">
      <alignment horizontal="center"/>
    </xf>
    <xf numFmtId="9" fontId="52" fillId="36" borderId="41" xfId="132" applyFont="1" applyFill="1" applyBorder="1" applyAlignment="1">
      <alignment horizontal="center"/>
    </xf>
    <xf numFmtId="164" fontId="52" fillId="0" borderId="1" xfId="132" applyNumberFormat="1" applyFont="1" applyBorder="1" applyAlignment="1">
      <alignment horizontal="right" vertical="top" wrapText="1"/>
    </xf>
    <xf numFmtId="165" fontId="52" fillId="0" borderId="1" xfId="67" applyNumberFormat="1" applyFont="1" applyBorder="1" applyAlignment="1">
      <alignment horizontal="right" vertical="top" wrapText="1"/>
    </xf>
    <xf numFmtId="164" fontId="52" fillId="0" borderId="0" xfId="132" applyNumberFormat="1" applyFont="1" applyAlignment="1">
      <alignment horizontal="right"/>
    </xf>
    <xf numFmtId="164" fontId="52" fillId="0" borderId="1" xfId="132" applyNumberFormat="1" applyFont="1" applyBorder="1" applyAlignment="1">
      <alignment horizontal="right"/>
    </xf>
    <xf numFmtId="3" fontId="0" fillId="0" borderId="0" xfId="0" applyNumberFormat="1"/>
    <xf numFmtId="166" fontId="4" fillId="0" borderId="1" xfId="112" applyNumberFormat="1" applyFont="1" applyBorder="1"/>
    <xf numFmtId="0" fontId="7" fillId="0" borderId="3" xfId="112" applyFont="1" applyBorder="1"/>
    <xf numFmtId="0" fontId="7" fillId="0" borderId="99" xfId="112" applyFont="1" applyBorder="1"/>
    <xf numFmtId="0" fontId="65" fillId="0" borderId="0" xfId="0" applyFont="1"/>
    <xf numFmtId="165" fontId="4" fillId="0" borderId="2" xfId="67" applyNumberFormat="1" applyFont="1" applyBorder="1"/>
    <xf numFmtId="165" fontId="52" fillId="0" borderId="2" xfId="67" applyNumberFormat="1" applyFont="1" applyFill="1" applyBorder="1"/>
    <xf numFmtId="3" fontId="52" fillId="0" borderId="0" xfId="0" applyNumberFormat="1" applyFont="1"/>
    <xf numFmtId="165" fontId="52" fillId="0" borderId="5" xfId="67" applyNumberFormat="1" applyFont="1" applyFill="1" applyBorder="1"/>
    <xf numFmtId="165" fontId="52" fillId="0" borderId="1" xfId="0" applyNumberFormat="1" applyFont="1" applyFill="1" applyBorder="1" applyAlignment="1">
      <alignment vertical="center"/>
    </xf>
    <xf numFmtId="165" fontId="52" fillId="0" borderId="1" xfId="67" applyNumberFormat="1" applyFont="1" applyFill="1" applyBorder="1" applyAlignment="1">
      <alignment horizontal="right"/>
    </xf>
    <xf numFmtId="164" fontId="52" fillId="35" borderId="31" xfId="132" applyNumberFormat="1" applyFont="1" applyFill="1" applyBorder="1" applyAlignment="1">
      <alignment horizontal="right" vertical="top" wrapText="1"/>
    </xf>
    <xf numFmtId="164" fontId="52" fillId="0" borderId="31" xfId="132" applyNumberFormat="1" applyFont="1" applyBorder="1" applyAlignment="1">
      <alignment horizontal="right" vertical="top" wrapText="1"/>
    </xf>
    <xf numFmtId="165" fontId="52" fillId="0" borderId="79" xfId="67" applyNumberFormat="1" applyFont="1" applyFill="1" applyBorder="1" applyAlignment="1">
      <alignment horizontal="right" vertical="center" wrapText="1"/>
    </xf>
    <xf numFmtId="164" fontId="52" fillId="0" borderId="80" xfId="132" applyNumberFormat="1" applyFont="1" applyFill="1" applyBorder="1" applyAlignment="1">
      <alignment horizontal="right" vertical="top" wrapText="1"/>
    </xf>
    <xf numFmtId="165" fontId="52" fillId="0" borderId="79" xfId="67" applyNumberFormat="1" applyFont="1" applyFill="1" applyBorder="1" applyAlignment="1">
      <alignment horizontal="right" vertical="top" wrapText="1"/>
    </xf>
    <xf numFmtId="164" fontId="52" fillId="0" borderId="101" xfId="132" applyNumberFormat="1" applyFont="1" applyFill="1" applyBorder="1" applyAlignment="1">
      <alignment horizontal="right" vertical="top" wrapText="1"/>
    </xf>
    <xf numFmtId="165" fontId="52" fillId="0" borderId="73" xfId="67" applyNumberFormat="1" applyFont="1" applyFill="1" applyBorder="1" applyAlignment="1">
      <alignment horizontal="right" vertical="top" wrapText="1"/>
    </xf>
    <xf numFmtId="0" fontId="7" fillId="0" borderId="8" xfId="0" applyFont="1" applyBorder="1"/>
    <xf numFmtId="164" fontId="49" fillId="0" borderId="0" xfId="0" applyNumberFormat="1" applyFont="1"/>
    <xf numFmtId="164" fontId="52" fillId="36" borderId="40" xfId="132" applyNumberFormat="1" applyFont="1" applyFill="1" applyBorder="1" applyAlignment="1">
      <alignment horizontal="center"/>
    </xf>
    <xf numFmtId="164" fontId="52" fillId="36" borderId="1" xfId="132" applyNumberFormat="1" applyFont="1" applyFill="1" applyBorder="1" applyAlignment="1">
      <alignment horizontal="center"/>
    </xf>
    <xf numFmtId="164" fontId="52" fillId="36" borderId="39" xfId="132" applyNumberFormat="1" applyFont="1" applyFill="1" applyBorder="1" applyAlignment="1">
      <alignment horizontal="center"/>
    </xf>
    <xf numFmtId="0" fontId="7" fillId="0" borderId="3" xfId="116" applyFont="1" applyBorder="1" applyAlignment="1">
      <alignment horizontal="center" vertical="center"/>
    </xf>
    <xf numFmtId="164" fontId="7" fillId="0" borderId="1" xfId="132" applyNumberFormat="1" applyFont="1" applyBorder="1"/>
    <xf numFmtId="165" fontId="52" fillId="35" borderId="102" xfId="67" applyNumberFormat="1" applyFont="1" applyFill="1" applyBorder="1" applyAlignment="1">
      <alignment horizontal="right" vertical="top" wrapText="1"/>
    </xf>
    <xf numFmtId="165" fontId="0" fillId="0" borderId="7" xfId="67" applyNumberFormat="1" applyFont="1" applyBorder="1"/>
    <xf numFmtId="165" fontId="0" fillId="0" borderId="0" xfId="67" applyNumberFormat="1" applyFont="1" applyBorder="1"/>
    <xf numFmtId="164" fontId="4" fillId="0" borderId="1" xfId="116" applyNumberFormat="1" applyFont="1" applyBorder="1" applyAlignment="1">
      <alignment horizontal="center"/>
    </xf>
    <xf numFmtId="164" fontId="4" fillId="0" borderId="1" xfId="132" applyNumberFormat="1" applyFont="1" applyBorder="1" applyAlignment="1">
      <alignment horizontal="center"/>
    </xf>
    <xf numFmtId="0" fontId="67" fillId="0" borderId="0" xfId="0" applyFont="1"/>
    <xf numFmtId="164" fontId="68" fillId="0" borderId="0" xfId="0" applyNumberFormat="1" applyFont="1" applyFill="1" applyBorder="1" applyAlignment="1">
      <alignment vertical="center"/>
    </xf>
    <xf numFmtId="167" fontId="52" fillId="0" borderId="0" xfId="0" applyNumberFormat="1" applyFont="1"/>
    <xf numFmtId="0" fontId="55" fillId="0" borderId="0" xfId="82" applyFont="1" applyFill="1" applyAlignment="1" applyProtection="1"/>
    <xf numFmtId="0" fontId="51" fillId="0" borderId="0" xfId="0" applyFont="1" applyFill="1" applyAlignment="1">
      <alignment horizontal="left"/>
    </xf>
    <xf numFmtId="0" fontId="4" fillId="0" borderId="0" xfId="0" applyFont="1" applyFill="1" applyBorder="1" applyAlignment="1">
      <alignment vertical="top" wrapText="1"/>
    </xf>
    <xf numFmtId="0" fontId="51" fillId="0" borderId="1" xfId="0" applyFont="1" applyBorder="1" applyAlignment="1">
      <alignment horizontal="center" wrapText="1"/>
    </xf>
    <xf numFmtId="3" fontId="52" fillId="0" borderId="1" xfId="0" applyNumberFormat="1" applyFont="1" applyFill="1" applyBorder="1" applyAlignment="1">
      <alignment horizontal="right"/>
    </xf>
    <xf numFmtId="0" fontId="52" fillId="0" borderId="13" xfId="0" applyFont="1" applyFill="1" applyBorder="1"/>
    <xf numFmtId="3" fontId="52" fillId="0" borderId="11" xfId="67" applyNumberFormat="1" applyFont="1" applyBorder="1"/>
    <xf numFmtId="164" fontId="0" fillId="0" borderId="15" xfId="132" applyNumberFormat="1" applyFont="1" applyBorder="1"/>
    <xf numFmtId="164" fontId="0" fillId="0" borderId="10" xfId="132" applyNumberFormat="1" applyFont="1" applyBorder="1"/>
    <xf numFmtId="9" fontId="52" fillId="0" borderId="0" xfId="132" applyFont="1"/>
    <xf numFmtId="9" fontId="52" fillId="0" borderId="0" xfId="0" applyNumberFormat="1" applyFont="1"/>
    <xf numFmtId="0" fontId="51" fillId="0" borderId="11" xfId="0" applyFont="1" applyBorder="1" applyAlignment="1"/>
    <xf numFmtId="0" fontId="51" fillId="0" borderId="10" xfId="0" applyFont="1" applyBorder="1" applyAlignment="1"/>
    <xf numFmtId="165" fontId="4" fillId="0" borderId="3"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0" fontId="62" fillId="0" borderId="0" xfId="0" applyFont="1"/>
    <xf numFmtId="0" fontId="52" fillId="0" borderId="1" xfId="0" applyFont="1" applyFill="1" applyBorder="1" applyAlignment="1">
      <alignment horizontal="right"/>
    </xf>
    <xf numFmtId="0" fontId="52" fillId="0" borderId="5" xfId="0" applyFont="1" applyFill="1" applyBorder="1" applyAlignment="1">
      <alignment horizontal="right"/>
    </xf>
    <xf numFmtId="9" fontId="52" fillId="0" borderId="0" xfId="132" applyFont="1" applyBorder="1"/>
    <xf numFmtId="164" fontId="0" fillId="0" borderId="14" xfId="132" applyNumberFormat="1" applyFont="1" applyBorder="1"/>
    <xf numFmtId="164" fontId="0" fillId="0" borderId="12" xfId="132" applyNumberFormat="1" applyFont="1" applyBorder="1"/>
    <xf numFmtId="165" fontId="0" fillId="0" borderId="8" xfId="67" applyNumberFormat="1" applyFont="1" applyBorder="1"/>
    <xf numFmtId="165" fontId="0" fillId="0" borderId="9" xfId="67" applyNumberFormat="1" applyFont="1" applyBorder="1"/>
    <xf numFmtId="165" fontId="0" fillId="0" borderId="13" xfId="67" applyNumberFormat="1" applyFont="1" applyBorder="1"/>
    <xf numFmtId="164" fontId="0" fillId="0" borderId="1" xfId="132" applyNumberFormat="1" applyFont="1" applyBorder="1"/>
    <xf numFmtId="3" fontId="52" fillId="36" borderId="104" xfId="0" applyNumberFormat="1" applyFont="1" applyFill="1" applyBorder="1" applyAlignment="1">
      <alignment horizontal="left"/>
    </xf>
    <xf numFmtId="3" fontId="52" fillId="36" borderId="104" xfId="0" applyNumberFormat="1" applyFont="1" applyFill="1" applyBorder="1"/>
    <xf numFmtId="3" fontId="52" fillId="36" borderId="105" xfId="0" applyNumberFormat="1" applyFont="1" applyFill="1" applyBorder="1"/>
    <xf numFmtId="3" fontId="52" fillId="36" borderId="107" xfId="0" applyNumberFormat="1" applyFont="1" applyFill="1" applyBorder="1"/>
    <xf numFmtId="164" fontId="52" fillId="36" borderId="107" xfId="0" applyNumberFormat="1" applyFont="1" applyFill="1" applyBorder="1"/>
    <xf numFmtId="0" fontId="52" fillId="36" borderId="112" xfId="0" applyFont="1" applyFill="1" applyBorder="1"/>
    <xf numFmtId="164" fontId="52" fillId="36" borderId="113" xfId="0" applyNumberFormat="1" applyFont="1" applyFill="1" applyBorder="1"/>
    <xf numFmtId="164" fontId="52" fillId="36" borderId="114" xfId="0" applyNumberFormat="1" applyFont="1" applyFill="1" applyBorder="1"/>
    <xf numFmtId="0" fontId="59" fillId="34" borderId="8" xfId="0" applyFont="1" applyFill="1" applyBorder="1" applyAlignment="1">
      <alignment vertical="top"/>
    </xf>
    <xf numFmtId="0" fontId="59" fillId="34" borderId="13" xfId="0" applyFont="1" applyFill="1" applyBorder="1" applyAlignment="1">
      <alignment horizontal="center" vertical="top"/>
    </xf>
    <xf numFmtId="3" fontId="52" fillId="0" borderId="5" xfId="0" applyNumberFormat="1" applyFont="1" applyBorder="1" applyAlignment="1">
      <alignment horizontal="left"/>
    </xf>
    <xf numFmtId="165" fontId="51" fillId="0" borderId="116" xfId="67" applyNumberFormat="1" applyFont="1" applyBorder="1" applyAlignment="1">
      <alignment horizontal="center"/>
    </xf>
    <xf numFmtId="165" fontId="0" fillId="0" borderId="0" xfId="0" applyNumberFormat="1"/>
    <xf numFmtId="0" fontId="7" fillId="0" borderId="11" xfId="0" applyFont="1" applyBorder="1" applyAlignment="1">
      <alignment horizontal="center"/>
    </xf>
    <xf numFmtId="0" fontId="7" fillId="0" borderId="8" xfId="0" applyFont="1" applyBorder="1" applyAlignment="1">
      <alignment horizontal="center"/>
    </xf>
    <xf numFmtId="3" fontId="52" fillId="0" borderId="13" xfId="67" applyNumberFormat="1" applyFont="1" applyBorder="1"/>
    <xf numFmtId="164" fontId="52" fillId="0" borderId="14" xfId="132" applyNumberFormat="1" applyFont="1" applyFill="1" applyBorder="1"/>
    <xf numFmtId="0" fontId="7" fillId="0" borderId="0" xfId="112" applyFont="1" applyAlignment="1">
      <alignment horizontal="left"/>
    </xf>
    <xf numFmtId="0" fontId="7" fillId="0" borderId="14" xfId="0" applyFont="1" applyFill="1" applyBorder="1" applyAlignment="1">
      <alignment horizontal="center"/>
    </xf>
    <xf numFmtId="3" fontId="52" fillId="0" borderId="8" xfId="67" applyNumberFormat="1" applyFont="1" applyFill="1" applyBorder="1" applyAlignment="1">
      <alignment horizontal="center"/>
    </xf>
    <xf numFmtId="3" fontId="52" fillId="0" borderId="8" xfId="132" applyNumberFormat="1" applyFont="1" applyFill="1" applyBorder="1" applyAlignment="1">
      <alignment horizontal="center"/>
    </xf>
    <xf numFmtId="0" fontId="7" fillId="0" borderId="11" xfId="0" applyFont="1" applyFill="1" applyBorder="1" applyAlignment="1">
      <alignment horizontal="center"/>
    </xf>
    <xf numFmtId="0" fontId="7" fillId="0" borderId="39" xfId="0" applyFont="1" applyFill="1" applyBorder="1" applyAlignment="1">
      <alignment horizontal="center"/>
    </xf>
    <xf numFmtId="0" fontId="32" fillId="0" borderId="0" xfId="82" applyAlignment="1" applyProtection="1"/>
    <xf numFmtId="9" fontId="0" fillId="0" borderId="0" xfId="132" applyFont="1"/>
    <xf numFmtId="165" fontId="0" fillId="0" borderId="6" xfId="67" applyNumberFormat="1" applyFont="1" applyBorder="1"/>
    <xf numFmtId="165" fontId="0" fillId="0" borderId="2" xfId="67" applyNumberFormat="1" applyFont="1" applyBorder="1"/>
    <xf numFmtId="165" fontId="0" fillId="0" borderId="14" xfId="67" applyNumberFormat="1" applyFont="1" applyBorder="1"/>
    <xf numFmtId="165" fontId="0" fillId="0" borderId="12" xfId="67" applyNumberFormat="1" applyFont="1" applyBorder="1"/>
    <xf numFmtId="3" fontId="52" fillId="0" borderId="10" xfId="67" applyNumberFormat="1" applyFont="1" applyBorder="1"/>
    <xf numFmtId="165" fontId="0" fillId="0" borderId="3" xfId="67" applyNumberFormat="1" applyFont="1" applyBorder="1"/>
    <xf numFmtId="165" fontId="0" fillId="0" borderId="4" xfId="67" applyNumberFormat="1" applyFont="1" applyBorder="1"/>
    <xf numFmtId="3" fontId="52" fillId="0" borderId="5" xfId="67" applyNumberFormat="1" applyFont="1" applyBorder="1"/>
    <xf numFmtId="165" fontId="0" fillId="0" borderId="5" xfId="67" applyNumberFormat="1" applyFont="1" applyBorder="1"/>
    <xf numFmtId="3" fontId="52" fillId="0" borderId="10" xfId="0" applyNumberFormat="1" applyFont="1" applyBorder="1"/>
    <xf numFmtId="0" fontId="52" fillId="0" borderId="0" xfId="0" applyFont="1" applyBorder="1" applyAlignment="1">
      <alignment horizontal="left" vertical="top" wrapText="1"/>
    </xf>
    <xf numFmtId="0" fontId="51" fillId="0" borderId="11" xfId="0" applyFont="1" applyBorder="1" applyAlignment="1">
      <alignment horizontal="left" vertical="center" wrapText="1"/>
    </xf>
    <xf numFmtId="0" fontId="51" fillId="0" borderId="10" xfId="0" applyFont="1" applyBorder="1" applyAlignment="1">
      <alignment horizontal="left" vertical="center" wrapText="1"/>
    </xf>
    <xf numFmtId="0" fontId="7" fillId="0" borderId="13" xfId="0" applyFont="1" applyFill="1" applyBorder="1" applyAlignment="1">
      <alignment horizontal="center" vertical="center"/>
    </xf>
    <xf numFmtId="0" fontId="7" fillId="0" borderId="14" xfId="0" applyFont="1" applyFill="1" applyBorder="1" applyAlignment="1">
      <alignment horizontal="center" vertical="center"/>
    </xf>
    <xf numFmtId="0" fontId="7" fillId="0" borderId="12" xfId="0" applyFont="1" applyFill="1" applyBorder="1" applyAlignment="1">
      <alignment horizontal="center" vertical="center"/>
    </xf>
    <xf numFmtId="0" fontId="52" fillId="0" borderId="11" xfId="0" applyFont="1" applyBorder="1" applyAlignment="1">
      <alignment horizontal="center"/>
    </xf>
    <xf numFmtId="0" fontId="52" fillId="0" borderId="10" xfId="0" applyFont="1" applyBorder="1" applyAlignment="1">
      <alignment horizontal="center"/>
    </xf>
    <xf numFmtId="0" fontId="7" fillId="0" borderId="8"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13"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52" fillId="0" borderId="8" xfId="0" applyFont="1" applyBorder="1" applyAlignment="1">
      <alignment horizontal="left"/>
    </xf>
    <xf numFmtId="0" fontId="52" fillId="0" borderId="7" xfId="0" applyFont="1" applyBorder="1" applyAlignment="1">
      <alignment horizontal="left"/>
    </xf>
    <xf numFmtId="0" fontId="52" fillId="0" borderId="6" xfId="0" applyFont="1" applyBorder="1" applyAlignment="1">
      <alignment horizontal="left"/>
    </xf>
    <xf numFmtId="0" fontId="7" fillId="0" borderId="1" xfId="0" applyFont="1" applyFill="1" applyBorder="1" applyAlignment="1">
      <alignment horizontal="center"/>
    </xf>
    <xf numFmtId="3" fontId="52" fillId="0" borderId="1" xfId="67" applyNumberFormat="1" applyFont="1" applyBorder="1" applyAlignment="1">
      <alignment horizontal="right" vertical="center"/>
    </xf>
    <xf numFmtId="3" fontId="52" fillId="0" borderId="1" xfId="67" applyNumberFormat="1" applyFont="1" applyFill="1" applyBorder="1" applyAlignment="1">
      <alignment horizontal="right"/>
    </xf>
    <xf numFmtId="3" fontId="0" fillId="0" borderId="1" xfId="0" applyNumberFormat="1" applyBorder="1" applyAlignment="1">
      <alignment horizontal="right"/>
    </xf>
    <xf numFmtId="3" fontId="0" fillId="0" borderId="3" xfId="67" applyNumberFormat="1" applyFont="1" applyBorder="1"/>
    <xf numFmtId="3" fontId="0" fillId="0" borderId="4" xfId="67" applyNumberFormat="1" applyFont="1" applyBorder="1"/>
    <xf numFmtId="3" fontId="0" fillId="0" borderId="4" xfId="0" applyNumberFormat="1" applyBorder="1"/>
    <xf numFmtId="3" fontId="0" fillId="0" borderId="5" xfId="67" applyNumberFormat="1" applyFont="1" applyBorder="1"/>
    <xf numFmtId="165" fontId="0" fillId="0" borderId="1" xfId="67" applyNumberFormat="1" applyFont="1" applyBorder="1"/>
    <xf numFmtId="3" fontId="4" fillId="0" borderId="4" xfId="0" applyNumberFormat="1" applyFont="1" applyBorder="1"/>
    <xf numFmtId="0" fontId="7" fillId="0" borderId="9" xfId="0" applyFont="1" applyFill="1" applyBorder="1" applyAlignment="1">
      <alignment horizontal="center" wrapText="1"/>
    </xf>
    <xf numFmtId="165" fontId="52" fillId="0" borderId="9" xfId="67" applyNumberFormat="1" applyFont="1" applyFill="1" applyBorder="1"/>
    <xf numFmtId="165" fontId="52" fillId="0" borderId="9" xfId="67" applyNumberFormat="1" applyFont="1" applyFill="1" applyBorder="1" applyAlignment="1">
      <alignment horizontal="right"/>
    </xf>
    <xf numFmtId="9" fontId="4" fillId="0" borderId="10" xfId="132" applyFont="1" applyBorder="1" applyAlignment="1">
      <alignment horizontal="right"/>
    </xf>
    <xf numFmtId="9" fontId="4" fillId="35" borderId="117" xfId="132" applyFont="1" applyFill="1" applyBorder="1" applyAlignment="1">
      <alignment horizontal="right"/>
    </xf>
    <xf numFmtId="3" fontId="52" fillId="35" borderId="1" xfId="0" applyNumberFormat="1" applyFont="1" applyFill="1" applyBorder="1"/>
    <xf numFmtId="3" fontId="52" fillId="35" borderId="89" xfId="0" applyNumberFormat="1" applyFont="1" applyFill="1" applyBorder="1"/>
    <xf numFmtId="3" fontId="52" fillId="0" borderId="52" xfId="0" applyNumberFormat="1" applyFont="1" applyBorder="1"/>
    <xf numFmtId="3" fontId="52" fillId="35" borderId="54" xfId="0" applyNumberFormat="1" applyFont="1" applyFill="1" applyBorder="1"/>
    <xf numFmtId="165" fontId="4" fillId="0" borderId="0" xfId="67" applyNumberFormat="1" applyFont="1" applyBorder="1" applyAlignment="1">
      <alignment horizontal="right"/>
    </xf>
    <xf numFmtId="165" fontId="4" fillId="35" borderId="98" xfId="67" applyNumberFormat="1" applyFont="1" applyFill="1" applyBorder="1" applyAlignment="1">
      <alignment horizontal="right" wrapText="1"/>
    </xf>
    <xf numFmtId="165" fontId="4" fillId="35" borderId="71" xfId="67" applyNumberFormat="1" applyFont="1" applyFill="1" applyBorder="1" applyAlignment="1">
      <alignment horizontal="right" wrapText="1"/>
    </xf>
    <xf numFmtId="165" fontId="4" fillId="35" borderId="98" xfId="67" applyNumberFormat="1" applyFont="1" applyFill="1" applyBorder="1" applyAlignment="1">
      <alignment horizontal="right"/>
    </xf>
    <xf numFmtId="165" fontId="4" fillId="35" borderId="71" xfId="67" applyNumberFormat="1" applyFont="1" applyFill="1" applyBorder="1" applyAlignment="1">
      <alignment horizontal="right"/>
    </xf>
    <xf numFmtId="3" fontId="4" fillId="35" borderId="98" xfId="0" applyNumberFormat="1" applyFont="1" applyFill="1" applyBorder="1" applyAlignment="1">
      <alignment horizontal="right"/>
    </xf>
    <xf numFmtId="3" fontId="4" fillId="35" borderId="71" xfId="0" applyNumberFormat="1" applyFont="1" applyFill="1" applyBorder="1" applyAlignment="1">
      <alignment horizontal="right"/>
    </xf>
    <xf numFmtId="165" fontId="4" fillId="0" borderId="0" xfId="67" applyNumberFormat="1" applyFont="1" applyFill="1" applyBorder="1" applyAlignment="1">
      <alignment horizontal="right"/>
    </xf>
    <xf numFmtId="168" fontId="45" fillId="0" borderId="1" xfId="133" applyNumberFormat="1" applyFont="1" applyBorder="1" applyAlignment="1">
      <alignment horizontal="center" wrapText="1"/>
    </xf>
    <xf numFmtId="168" fontId="0" fillId="0" borderId="1" xfId="133" applyNumberFormat="1" applyFont="1" applyBorder="1" applyAlignment="1">
      <alignment horizontal="center"/>
    </xf>
    <xf numFmtId="0" fontId="0" fillId="0" borderId="0" xfId="0" applyFont="1"/>
    <xf numFmtId="168" fontId="0" fillId="0" borderId="118" xfId="133" applyNumberFormat="1" applyFont="1" applyBorder="1" applyAlignment="1">
      <alignment horizontal="center"/>
    </xf>
    <xf numFmtId="0" fontId="0" fillId="0" borderId="61" xfId="0" applyBorder="1"/>
    <xf numFmtId="0" fontId="45" fillId="0" borderId="123" xfId="0" applyFont="1" applyBorder="1" applyAlignment="1">
      <alignment wrapText="1"/>
    </xf>
    <xf numFmtId="0" fontId="45" fillId="0" borderId="123" xfId="0" applyFont="1" applyBorder="1"/>
    <xf numFmtId="9" fontId="0" fillId="0" borderId="122" xfId="132" applyFont="1" applyBorder="1" applyAlignment="1">
      <alignment horizontal="center"/>
    </xf>
    <xf numFmtId="0" fontId="45" fillId="0" borderId="124" xfId="0" applyFont="1" applyBorder="1"/>
    <xf numFmtId="9" fontId="0" fillId="0" borderId="125" xfId="132" applyFont="1" applyBorder="1" applyAlignment="1">
      <alignment horizontal="center"/>
    </xf>
    <xf numFmtId="3" fontId="52" fillId="0" borderId="1" xfId="67" applyNumberFormat="1" applyFont="1" applyFill="1" applyBorder="1" applyAlignment="1">
      <alignment horizontal="right" vertical="center"/>
    </xf>
    <xf numFmtId="165" fontId="0" fillId="0" borderId="1" xfId="67" applyNumberFormat="1" applyFont="1" applyBorder="1" applyAlignment="1">
      <alignment horizontal="center"/>
    </xf>
    <xf numFmtId="165" fontId="0" fillId="0" borderId="118" xfId="67" applyNumberFormat="1" applyFont="1" applyBorder="1" applyAlignment="1">
      <alignment horizontal="center"/>
    </xf>
    <xf numFmtId="0" fontId="52" fillId="0" borderId="0" xfId="0" applyFont="1" applyBorder="1" applyAlignment="1">
      <alignment horizontal="left" vertical="top" wrapText="1"/>
    </xf>
    <xf numFmtId="3" fontId="52" fillId="36" borderId="40" xfId="67" applyNumberFormat="1" applyFont="1" applyFill="1" applyBorder="1" applyAlignment="1">
      <alignment horizontal="right"/>
    </xf>
    <xf numFmtId="3" fontId="52" fillId="36" borderId="1" xfId="67" applyNumberFormat="1" applyFont="1" applyFill="1" applyBorder="1" applyAlignment="1">
      <alignment horizontal="right"/>
    </xf>
    <xf numFmtId="3" fontId="52" fillId="36" borderId="39" xfId="67" applyNumberFormat="1" applyFont="1" applyFill="1" applyBorder="1" applyAlignment="1">
      <alignment horizontal="right"/>
    </xf>
    <xf numFmtId="3" fontId="52" fillId="36" borderId="41" xfId="67" applyNumberFormat="1" applyFont="1" applyFill="1" applyBorder="1" applyAlignment="1">
      <alignment horizontal="right"/>
    </xf>
    <xf numFmtId="3" fontId="52" fillId="36" borderId="42" xfId="67" applyNumberFormat="1" applyFont="1" applyFill="1" applyBorder="1" applyAlignment="1">
      <alignment horizontal="right"/>
    </xf>
    <xf numFmtId="3" fontId="52" fillId="36" borderId="43" xfId="67" applyNumberFormat="1" applyFont="1" applyFill="1" applyBorder="1" applyAlignment="1">
      <alignment horizontal="right"/>
    </xf>
    <xf numFmtId="0" fontId="59" fillId="38" borderId="115" xfId="0" applyFont="1" applyFill="1" applyBorder="1" applyAlignment="1">
      <alignment horizontal="center" vertical="center"/>
    </xf>
    <xf numFmtId="0" fontId="59" fillId="38" borderId="44" xfId="0" applyFont="1" applyFill="1" applyBorder="1" applyAlignment="1">
      <alignment horizontal="center" vertical="center" wrapText="1"/>
    </xf>
    <xf numFmtId="0" fontId="56" fillId="38" borderId="11" xfId="0" applyFont="1" applyFill="1" applyBorder="1" applyAlignment="1">
      <alignment horizontal="center" vertical="center"/>
    </xf>
    <xf numFmtId="0" fontId="56" fillId="38" borderId="15" xfId="0" applyFont="1" applyFill="1" applyBorder="1" applyAlignment="1">
      <alignment horizontal="center" vertical="center"/>
    </xf>
    <xf numFmtId="0" fontId="56" fillId="38" borderId="10" xfId="0" applyFont="1" applyFill="1" applyBorder="1" applyAlignment="1">
      <alignment horizontal="center" vertical="center"/>
    </xf>
    <xf numFmtId="0" fontId="0" fillId="0" borderId="3" xfId="0" applyBorder="1"/>
    <xf numFmtId="0" fontId="0" fillId="0" borderId="4" xfId="0" applyBorder="1"/>
    <xf numFmtId="0" fontId="0" fillId="0" borderId="5" xfId="0" applyBorder="1"/>
    <xf numFmtId="9" fontId="52" fillId="0" borderId="0" xfId="132" applyFont="1" applyFill="1" applyBorder="1"/>
    <xf numFmtId="0" fontId="56" fillId="38" borderId="4" xfId="0" applyFont="1" applyFill="1" applyBorder="1" applyAlignment="1">
      <alignment vertical="center"/>
    </xf>
    <xf numFmtId="0" fontId="10" fillId="38" borderId="100" xfId="0" applyFont="1" applyFill="1" applyBorder="1" applyAlignment="1">
      <alignment vertical="center"/>
    </xf>
    <xf numFmtId="0" fontId="56" fillId="38" borderId="10" xfId="92" applyFont="1" applyFill="1" applyBorder="1" applyAlignment="1">
      <alignment horizontal="center" vertical="center"/>
    </xf>
    <xf numFmtId="0" fontId="59" fillId="38" borderId="11" xfId="92" applyFont="1" applyFill="1" applyBorder="1" applyAlignment="1">
      <alignment horizontal="left" vertical="center"/>
    </xf>
    <xf numFmtId="0" fontId="56" fillId="38" borderId="7" xfId="105" applyFont="1" applyFill="1" applyBorder="1" applyAlignment="1">
      <alignment vertical="center"/>
    </xf>
    <xf numFmtId="0" fontId="56" fillId="38" borderId="6" xfId="105" applyFont="1" applyFill="1" applyBorder="1" applyAlignment="1">
      <alignment vertical="center"/>
    </xf>
    <xf numFmtId="0" fontId="59" fillId="38" borderId="8" xfId="105" applyFont="1" applyFill="1" applyBorder="1" applyAlignment="1">
      <alignment horizontal="left" vertical="center"/>
    </xf>
    <xf numFmtId="0" fontId="51" fillId="0" borderId="11" xfId="0" applyFont="1" applyBorder="1" applyAlignment="1">
      <alignment horizontal="left"/>
    </xf>
    <xf numFmtId="0" fontId="51" fillId="0" borderId="15" xfId="0" applyFont="1" applyBorder="1" applyAlignment="1">
      <alignment horizontal="left"/>
    </xf>
    <xf numFmtId="0" fontId="51" fillId="0" borderId="10" xfId="0" applyFont="1" applyBorder="1" applyAlignment="1">
      <alignment horizontal="left"/>
    </xf>
    <xf numFmtId="0" fontId="56" fillId="38" borderId="11" xfId="0" applyFont="1" applyFill="1" applyBorder="1" applyAlignment="1">
      <alignment horizontal="center"/>
    </xf>
    <xf numFmtId="0" fontId="56" fillId="38" borderId="15" xfId="0" applyFont="1" applyFill="1" applyBorder="1" applyAlignment="1">
      <alignment horizontal="center"/>
    </xf>
    <xf numFmtId="0" fontId="56" fillId="38" borderId="10" xfId="0" applyFont="1" applyFill="1" applyBorder="1" applyAlignment="1">
      <alignment horizontal="center"/>
    </xf>
    <xf numFmtId="0" fontId="52" fillId="0" borderId="8" xfId="0" applyFont="1" applyBorder="1" applyAlignment="1">
      <alignment horizontal="left" vertical="top" wrapText="1"/>
    </xf>
    <xf numFmtId="0" fontId="52" fillId="0" borderId="7" xfId="0" applyFont="1" applyBorder="1" applyAlignment="1">
      <alignment horizontal="left" vertical="top" wrapText="1"/>
    </xf>
    <xf numFmtId="0" fontId="52" fillId="0" borderId="6" xfId="0" applyFont="1" applyBorder="1" applyAlignment="1">
      <alignment horizontal="left" vertical="top" wrapText="1"/>
    </xf>
    <xf numFmtId="0" fontId="52" fillId="0" borderId="9" xfId="0" applyFont="1" applyBorder="1" applyAlignment="1">
      <alignment horizontal="left" vertical="top" wrapText="1"/>
    </xf>
    <xf numFmtId="0" fontId="52" fillId="0" borderId="0" xfId="0" applyFont="1" applyBorder="1" applyAlignment="1">
      <alignment horizontal="left" vertical="top" wrapText="1"/>
    </xf>
    <xf numFmtId="0" fontId="52" fillId="0" borderId="2" xfId="0" applyFont="1" applyBorder="1" applyAlignment="1">
      <alignment horizontal="left" vertical="top" wrapText="1"/>
    </xf>
    <xf numFmtId="0" fontId="52" fillId="0" borderId="13" xfId="0" applyFont="1" applyBorder="1" applyAlignment="1">
      <alignment horizontal="left" vertical="top" wrapText="1"/>
    </xf>
    <xf numFmtId="0" fontId="52" fillId="0" borderId="14" xfId="0" applyFont="1" applyBorder="1" applyAlignment="1">
      <alignment horizontal="left" vertical="top" wrapText="1"/>
    </xf>
    <xf numFmtId="0" fontId="52" fillId="0" borderId="12" xfId="0" applyFont="1" applyBorder="1" applyAlignment="1">
      <alignment horizontal="left" vertical="top" wrapText="1"/>
    </xf>
    <xf numFmtId="0" fontId="52" fillId="0" borderId="0" xfId="0" applyFont="1" applyFill="1" applyAlignment="1">
      <alignment horizontal="left" vertical="center"/>
    </xf>
    <xf numFmtId="0" fontId="51" fillId="0" borderId="0" xfId="0" applyFont="1" applyAlignment="1">
      <alignment horizontal="left" vertical="center"/>
    </xf>
    <xf numFmtId="0" fontId="52" fillId="0" borderId="0" xfId="0" applyFont="1" applyFill="1" applyAlignment="1">
      <alignment horizontal="left"/>
    </xf>
    <xf numFmtId="0" fontId="4" fillId="0" borderId="0" xfId="100" applyFont="1" applyFill="1" applyBorder="1" applyAlignment="1">
      <alignment horizontal="left" vertical="center"/>
    </xf>
    <xf numFmtId="0" fontId="51" fillId="0" borderId="8" xfId="0" applyFont="1" applyBorder="1" applyAlignment="1">
      <alignment horizontal="left"/>
    </xf>
    <xf numFmtId="0" fontId="51" fillId="0" borderId="7" xfId="0" applyFont="1" applyBorder="1" applyAlignment="1">
      <alignment horizontal="left"/>
    </xf>
    <xf numFmtId="0" fontId="51" fillId="0" borderId="6" xfId="0" applyFont="1" applyBorder="1" applyAlignment="1">
      <alignment horizontal="left"/>
    </xf>
    <xf numFmtId="0" fontId="54" fillId="38" borderId="11" xfId="0" applyFont="1" applyFill="1" applyBorder="1" applyAlignment="1">
      <alignment horizontal="center"/>
    </xf>
    <xf numFmtId="0" fontId="54" fillId="38" borderId="15" xfId="0" applyFont="1" applyFill="1" applyBorder="1" applyAlignment="1">
      <alignment horizontal="center"/>
    </xf>
    <xf numFmtId="0" fontId="54" fillId="38" borderId="10" xfId="0" applyFont="1" applyFill="1" applyBorder="1" applyAlignment="1">
      <alignment horizontal="center"/>
    </xf>
    <xf numFmtId="0" fontId="51" fillId="0" borderId="13" xfId="0" applyFont="1" applyBorder="1" applyAlignment="1">
      <alignment horizontal="left"/>
    </xf>
    <xf numFmtId="0" fontId="51" fillId="0" borderId="14" xfId="0" applyFont="1" applyBorder="1" applyAlignment="1">
      <alignment horizontal="left"/>
    </xf>
    <xf numFmtId="0" fontId="51" fillId="0" borderId="12" xfId="0" applyFont="1" applyBorder="1" applyAlignment="1">
      <alignment horizontal="left"/>
    </xf>
    <xf numFmtId="0" fontId="45" fillId="0" borderId="119" xfId="0" applyFont="1" applyBorder="1" applyAlignment="1">
      <alignment horizontal="center"/>
    </xf>
    <xf numFmtId="0" fontId="45" fillId="0" borderId="120" xfId="0" applyFont="1" applyBorder="1" applyAlignment="1">
      <alignment horizontal="center"/>
    </xf>
    <xf numFmtId="0" fontId="45" fillId="0" borderId="121" xfId="0" applyFont="1" applyBorder="1" applyAlignment="1">
      <alignment horizontal="center"/>
    </xf>
    <xf numFmtId="0" fontId="45" fillId="0" borderId="1" xfId="0" applyFont="1" applyBorder="1" applyAlignment="1">
      <alignment horizontal="center"/>
    </xf>
    <xf numFmtId="0" fontId="45" fillId="0" borderId="1" xfId="0" applyFont="1" applyBorder="1" applyAlignment="1">
      <alignment horizontal="center" wrapText="1"/>
    </xf>
    <xf numFmtId="9" fontId="45" fillId="0" borderId="122" xfId="132" applyFont="1" applyBorder="1" applyAlignment="1">
      <alignment horizontal="center" wrapText="1"/>
    </xf>
    <xf numFmtId="0" fontId="52" fillId="0" borderId="6" xfId="0" applyFont="1" applyFill="1" applyBorder="1" applyAlignment="1">
      <alignment vertical="top" wrapText="1"/>
    </xf>
    <xf numFmtId="0" fontId="52" fillId="0" borderId="3" xfId="0" applyFont="1" applyFill="1" applyBorder="1" applyAlignment="1">
      <alignment vertical="top" wrapText="1"/>
    </xf>
    <xf numFmtId="0" fontId="52" fillId="0" borderId="8" xfId="0" applyFont="1" applyFill="1" applyBorder="1" applyAlignment="1">
      <alignment vertical="top" wrapText="1"/>
    </xf>
    <xf numFmtId="0" fontId="52" fillId="0" borderId="8" xfId="0" applyFont="1" applyFill="1" applyBorder="1" applyAlignment="1">
      <alignment horizontal="left" vertical="top" wrapText="1"/>
    </xf>
    <xf numFmtId="0" fontId="52" fillId="0" borderId="7" xfId="0" applyFont="1" applyFill="1" applyBorder="1" applyAlignment="1">
      <alignment horizontal="left" vertical="top" wrapText="1"/>
    </xf>
    <xf numFmtId="0" fontId="52" fillId="0" borderId="6" xfId="0" applyFont="1" applyFill="1" applyBorder="1" applyAlignment="1">
      <alignment horizontal="left" vertical="top" wrapText="1"/>
    </xf>
    <xf numFmtId="0" fontId="52" fillId="0" borderId="9" xfId="0" applyFont="1" applyFill="1" applyBorder="1" applyAlignment="1">
      <alignment horizontal="left" vertical="top" wrapText="1"/>
    </xf>
    <xf numFmtId="0" fontId="52" fillId="0" borderId="0" xfId="0" applyFont="1" applyFill="1" applyBorder="1" applyAlignment="1">
      <alignment horizontal="left" vertical="top" wrapText="1"/>
    </xf>
    <xf numFmtId="0" fontId="52" fillId="0" borderId="2" xfId="0" applyFont="1" applyFill="1" applyBorder="1" applyAlignment="1">
      <alignment horizontal="left" vertical="top" wrapText="1"/>
    </xf>
    <xf numFmtId="0" fontId="52" fillId="0" borderId="13" xfId="0" applyFont="1" applyFill="1" applyBorder="1" applyAlignment="1">
      <alignment horizontal="left" vertical="top" wrapText="1"/>
    </xf>
    <xf numFmtId="0" fontId="52" fillId="0" borderId="14" xfId="0" applyFont="1" applyFill="1" applyBorder="1" applyAlignment="1">
      <alignment horizontal="left" vertical="top" wrapText="1"/>
    </xf>
    <xf numFmtId="0" fontId="52" fillId="0" borderId="12" xfId="0" applyFont="1" applyFill="1" applyBorder="1" applyAlignment="1">
      <alignment horizontal="left" vertical="top" wrapText="1"/>
    </xf>
    <xf numFmtId="0" fontId="51" fillId="0" borderId="1" xfId="0" applyFont="1" applyBorder="1" applyAlignment="1">
      <alignment vertical="top" wrapText="1"/>
    </xf>
    <xf numFmtId="0" fontId="51" fillId="0" borderId="1" xfId="0" applyFont="1" applyBorder="1" applyAlignment="1">
      <alignment horizontal="center" vertical="top" wrapText="1"/>
    </xf>
    <xf numFmtId="0" fontId="51" fillId="0" borderId="1" xfId="0" applyFont="1" applyBorder="1" applyAlignment="1">
      <alignment horizontal="center" wrapText="1"/>
    </xf>
    <xf numFmtId="0" fontId="51" fillId="0" borderId="1" xfId="0" applyFont="1" applyBorder="1" applyAlignment="1">
      <alignment horizontal="center"/>
    </xf>
    <xf numFmtId="0" fontId="56" fillId="38" borderId="13" xfId="0" applyFont="1" applyFill="1" applyBorder="1" applyAlignment="1">
      <alignment horizontal="center" vertical="center"/>
    </xf>
    <xf numFmtId="0" fontId="56" fillId="38" borderId="14" xfId="0" applyFont="1" applyFill="1" applyBorder="1" applyAlignment="1">
      <alignment horizontal="center" vertical="center"/>
    </xf>
    <xf numFmtId="0" fontId="56" fillId="38" borderId="12" xfId="0" applyFont="1" applyFill="1" applyBorder="1" applyAlignment="1">
      <alignment horizontal="center" vertical="center"/>
    </xf>
    <xf numFmtId="0" fontId="6" fillId="0" borderId="3" xfId="107" applyFont="1" applyFill="1" applyBorder="1" applyAlignment="1">
      <alignment horizontal="center" vertical="center"/>
    </xf>
    <xf numFmtId="0" fontId="6" fillId="0" borderId="4" xfId="107" applyFont="1" applyFill="1" applyBorder="1" applyAlignment="1">
      <alignment horizontal="center" vertical="center"/>
    </xf>
    <xf numFmtId="0" fontId="6" fillId="0" borderId="71" xfId="107" applyFont="1" applyFill="1" applyBorder="1" applyAlignment="1">
      <alignment horizontal="center" vertical="center"/>
    </xf>
    <xf numFmtId="0" fontId="6" fillId="0" borderId="97" xfId="107" applyFont="1" applyFill="1" applyBorder="1" applyAlignment="1">
      <alignment horizontal="center" vertical="center"/>
    </xf>
    <xf numFmtId="0" fontId="51" fillId="0" borderId="55" xfId="0" applyFont="1" applyBorder="1" applyAlignment="1">
      <alignment horizontal="left"/>
    </xf>
    <xf numFmtId="0" fontId="51" fillId="0" borderId="56" xfId="0" applyFont="1" applyBorder="1" applyAlignment="1">
      <alignment horizontal="left"/>
    </xf>
    <xf numFmtId="0" fontId="51" fillId="0" borderId="57" xfId="0" applyFont="1" applyBorder="1" applyAlignment="1">
      <alignment horizontal="left"/>
    </xf>
    <xf numFmtId="0" fontId="56" fillId="38" borderId="55" xfId="0" applyFont="1" applyFill="1" applyBorder="1" applyAlignment="1">
      <alignment horizontal="center" vertical="center"/>
    </xf>
    <xf numFmtId="0" fontId="56" fillId="38" borderId="56" xfId="0" applyFont="1" applyFill="1" applyBorder="1" applyAlignment="1">
      <alignment horizontal="center" vertical="center"/>
    </xf>
    <xf numFmtId="0" fontId="56" fillId="38" borderId="57" xfId="0" applyFont="1" applyFill="1" applyBorder="1" applyAlignment="1">
      <alignment horizontal="center" vertical="center"/>
    </xf>
    <xf numFmtId="0" fontId="51" fillId="0" borderId="9" xfId="0" applyFont="1" applyBorder="1" applyAlignment="1">
      <alignment horizontal="left"/>
    </xf>
    <xf numFmtId="0" fontId="51" fillId="0" borderId="0" xfId="0" applyFont="1" applyBorder="1" applyAlignment="1">
      <alignment horizontal="left"/>
    </xf>
    <xf numFmtId="0" fontId="52" fillId="0" borderId="58" xfId="0" applyFont="1" applyBorder="1" applyAlignment="1">
      <alignment horizontal="left" vertical="top" wrapText="1"/>
    </xf>
    <xf numFmtId="0" fontId="52" fillId="0" borderId="59" xfId="0" applyFont="1" applyBorder="1" applyAlignment="1">
      <alignment horizontal="left" vertical="top" wrapText="1"/>
    </xf>
    <xf numFmtId="0" fontId="52" fillId="0" borderId="60" xfId="0" applyFont="1" applyBorder="1" applyAlignment="1">
      <alignment horizontal="left" vertical="top" wrapText="1"/>
    </xf>
    <xf numFmtId="0" fontId="52" fillId="0" borderId="61" xfId="0" applyFont="1" applyBorder="1" applyAlignment="1">
      <alignment horizontal="left" vertical="top" wrapText="1"/>
    </xf>
    <xf numFmtId="0" fontId="52" fillId="0" borderId="62" xfId="0" applyFont="1" applyBorder="1" applyAlignment="1">
      <alignment horizontal="left" vertical="top" wrapText="1"/>
    </xf>
    <xf numFmtId="0" fontId="52" fillId="0" borderId="63" xfId="0" applyFont="1" applyBorder="1" applyAlignment="1">
      <alignment horizontal="left" vertical="top" wrapText="1"/>
    </xf>
    <xf numFmtId="0" fontId="52" fillId="0" borderId="64" xfId="0" applyFont="1" applyBorder="1" applyAlignment="1">
      <alignment horizontal="left" vertical="top" wrapText="1"/>
    </xf>
    <xf numFmtId="0" fontId="52" fillId="0" borderId="65" xfId="0" applyFont="1" applyBorder="1" applyAlignment="1">
      <alignment horizontal="left" vertical="top" wrapText="1"/>
    </xf>
    <xf numFmtId="0" fontId="6" fillId="0" borderId="77" xfId="107" applyFont="1" applyFill="1" applyBorder="1" applyAlignment="1">
      <alignment horizontal="center" vertical="center"/>
    </xf>
    <xf numFmtId="0" fontId="6" fillId="0" borderId="78" xfId="107" applyFont="1" applyFill="1" applyBorder="1" applyAlignment="1">
      <alignment horizontal="center" vertical="center"/>
    </xf>
    <xf numFmtId="0" fontId="6" fillId="0" borderId="74" xfId="107" applyFont="1" applyFill="1" applyBorder="1" applyAlignment="1">
      <alignment horizontal="center" vertical="center"/>
    </xf>
    <xf numFmtId="0" fontId="6" fillId="0" borderId="75" xfId="107" applyFont="1" applyFill="1" applyBorder="1" applyAlignment="1">
      <alignment horizontal="center" vertical="center"/>
    </xf>
    <xf numFmtId="0" fontId="51" fillId="0" borderId="4" xfId="0" applyFont="1" applyBorder="1" applyAlignment="1">
      <alignment horizontal="center" vertical="center"/>
    </xf>
    <xf numFmtId="0" fontId="51" fillId="36" borderId="103" xfId="0" applyFont="1" applyFill="1" applyBorder="1" applyAlignment="1">
      <alignment horizontal="center" vertical="center"/>
    </xf>
    <xf numFmtId="0" fontId="51" fillId="36" borderId="106" xfId="0" applyFont="1" applyFill="1" applyBorder="1" applyAlignment="1">
      <alignment horizontal="center" vertical="center"/>
    </xf>
    <xf numFmtId="0" fontId="51" fillId="36" borderId="108" xfId="0" applyFont="1" applyFill="1" applyBorder="1" applyAlignment="1">
      <alignment horizontal="center" vertical="center"/>
    </xf>
    <xf numFmtId="0" fontId="51" fillId="36" borderId="109" xfId="0" applyFont="1" applyFill="1" applyBorder="1" applyAlignment="1">
      <alignment horizontal="center" vertical="center"/>
    </xf>
    <xf numFmtId="0" fontId="51" fillId="36" borderId="110" xfId="0" applyFont="1" applyFill="1" applyBorder="1" applyAlignment="1">
      <alignment horizontal="center" vertical="center"/>
    </xf>
    <xf numFmtId="0" fontId="51" fillId="36" borderId="111" xfId="0" applyFont="1" applyFill="1" applyBorder="1" applyAlignment="1">
      <alignment horizontal="center" vertical="center"/>
    </xf>
    <xf numFmtId="0" fontId="51" fillId="0" borderId="1" xfId="0" applyFont="1" applyBorder="1" applyAlignment="1">
      <alignment horizontal="left"/>
    </xf>
    <xf numFmtId="0" fontId="56" fillId="38" borderId="1" xfId="0" applyFont="1" applyFill="1" applyBorder="1" applyAlignment="1">
      <alignment horizontal="left" vertical="center"/>
    </xf>
    <xf numFmtId="0" fontId="52" fillId="0" borderId="1" xfId="0" applyFont="1" applyBorder="1" applyAlignment="1">
      <alignment horizontal="left" vertical="top" wrapText="1"/>
    </xf>
    <xf numFmtId="0" fontId="69" fillId="0" borderId="8" xfId="0" applyFont="1" applyBorder="1" applyAlignment="1">
      <alignment horizontal="center" wrapText="1"/>
    </xf>
    <xf numFmtId="0" fontId="69" fillId="0" borderId="7" xfId="0" applyFont="1" applyBorder="1" applyAlignment="1">
      <alignment horizontal="center" wrapText="1"/>
    </xf>
    <xf numFmtId="0" fontId="69" fillId="0" borderId="6" xfId="0" applyFont="1" applyBorder="1" applyAlignment="1">
      <alignment horizontal="center" wrapText="1"/>
    </xf>
    <xf numFmtId="0" fontId="52" fillId="0" borderId="8" xfId="0" applyFont="1" applyBorder="1" applyAlignment="1">
      <alignment horizontal="center"/>
    </xf>
    <xf numFmtId="0" fontId="52" fillId="0" borderId="7" xfId="0" applyFont="1" applyBorder="1" applyAlignment="1">
      <alignment horizontal="center"/>
    </xf>
    <xf numFmtId="0" fontId="52" fillId="0" borderId="13" xfId="0" applyFont="1" applyBorder="1" applyAlignment="1">
      <alignment horizontal="center"/>
    </xf>
    <xf numFmtId="0" fontId="52" fillId="0" borderId="14" xfId="0" applyFont="1" applyBorder="1" applyAlignment="1">
      <alignment horizontal="center"/>
    </xf>
    <xf numFmtId="0" fontId="7" fillId="0" borderId="11" xfId="0" applyFont="1" applyFill="1" applyBorder="1" applyAlignment="1">
      <alignment horizontal="center" vertical="center" wrapText="1"/>
    </xf>
    <xf numFmtId="0" fontId="7" fillId="0" borderId="15"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56" fillId="38" borderId="9" xfId="0" applyFont="1" applyFill="1" applyBorder="1" applyAlignment="1">
      <alignment horizontal="left" vertical="center"/>
    </xf>
    <xf numFmtId="0" fontId="56" fillId="38" borderId="0" xfId="0" applyFont="1" applyFill="1" applyBorder="1" applyAlignment="1">
      <alignment horizontal="left" vertical="center"/>
    </xf>
    <xf numFmtId="0" fontId="7" fillId="0" borderId="8"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9"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13" xfId="0" applyFont="1" applyFill="1" applyBorder="1" applyAlignment="1">
      <alignment horizontal="center" vertical="center"/>
    </xf>
    <xf numFmtId="0" fontId="7" fillId="0" borderId="14" xfId="0" applyFont="1" applyFill="1" applyBorder="1" applyAlignment="1">
      <alignment horizontal="center" vertical="center"/>
    </xf>
    <xf numFmtId="0" fontId="7" fillId="0" borderId="12" xfId="0" applyFont="1" applyFill="1" applyBorder="1" applyAlignment="1">
      <alignment horizontal="center" vertical="center"/>
    </xf>
    <xf numFmtId="0" fontId="7" fillId="0" borderId="11" xfId="0" applyFont="1" applyFill="1" applyBorder="1" applyAlignment="1">
      <alignment horizontal="center" vertical="center"/>
    </xf>
    <xf numFmtId="0" fontId="7" fillId="0" borderId="15" xfId="0" applyFont="1" applyFill="1" applyBorder="1" applyAlignment="1">
      <alignment horizontal="center" vertical="center"/>
    </xf>
    <xf numFmtId="0" fontId="7" fillId="0" borderId="10"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13"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7" fillId="0" borderId="8" xfId="0" applyFont="1" applyFill="1" applyBorder="1" applyAlignment="1">
      <alignment horizontal="left" vertical="center"/>
    </xf>
    <xf numFmtId="0" fontId="7" fillId="0" borderId="7" xfId="0" applyFont="1" applyFill="1" applyBorder="1" applyAlignment="1">
      <alignment horizontal="left" vertical="center"/>
    </xf>
    <xf numFmtId="0" fontId="7" fillId="0" borderId="6" xfId="0" applyFont="1" applyFill="1" applyBorder="1" applyAlignment="1">
      <alignment horizontal="left" vertical="center"/>
    </xf>
    <xf numFmtId="0" fontId="7" fillId="0" borderId="13" xfId="0" applyFont="1" applyFill="1" applyBorder="1" applyAlignment="1">
      <alignment horizontal="left" vertical="center"/>
    </xf>
    <xf numFmtId="0" fontId="7" fillId="0" borderId="14" xfId="0" applyFont="1" applyFill="1" applyBorder="1" applyAlignment="1">
      <alignment horizontal="left" vertical="center"/>
    </xf>
    <xf numFmtId="0" fontId="7" fillId="0" borderId="12" xfId="0" applyFont="1" applyFill="1" applyBorder="1" applyAlignment="1">
      <alignment horizontal="left" vertical="center"/>
    </xf>
    <xf numFmtId="0" fontId="56" fillId="38" borderId="11" xfId="0" applyFont="1" applyFill="1" applyBorder="1" applyAlignment="1">
      <alignment horizontal="center" vertical="center"/>
    </xf>
    <xf numFmtId="0" fontId="56" fillId="38" borderId="15" xfId="0" applyFont="1" applyFill="1" applyBorder="1" applyAlignment="1">
      <alignment horizontal="center" vertical="center"/>
    </xf>
    <xf numFmtId="0" fontId="56" fillId="38" borderId="10" xfId="0" applyFont="1" applyFill="1" applyBorder="1" applyAlignment="1">
      <alignment horizontal="center" vertical="center"/>
    </xf>
    <xf numFmtId="0" fontId="7" fillId="33" borderId="27" xfId="0" applyFont="1" applyFill="1" applyBorder="1" applyAlignment="1">
      <alignment horizontal="center" vertical="center" wrapText="1"/>
    </xf>
    <xf numFmtId="0" fontId="7" fillId="33" borderId="28" xfId="0" applyFont="1" applyFill="1" applyBorder="1" applyAlignment="1">
      <alignment horizontal="center" vertical="center" wrapText="1"/>
    </xf>
    <xf numFmtId="0" fontId="7" fillId="33" borderId="84" xfId="0" applyFont="1" applyFill="1" applyBorder="1" applyAlignment="1">
      <alignment horizontal="center" vertical="center" wrapText="1"/>
    </xf>
    <xf numFmtId="0" fontId="52" fillId="0" borderId="46" xfId="0" applyFont="1" applyBorder="1" applyAlignment="1">
      <alignment horizontal="center" vertical="center" wrapText="1"/>
    </xf>
    <xf numFmtId="0" fontId="52" fillId="0" borderId="48" xfId="0" applyFont="1" applyBorder="1" applyAlignment="1">
      <alignment horizontal="center" vertical="center" wrapText="1"/>
    </xf>
    <xf numFmtId="0" fontId="52" fillId="0" borderId="47" xfId="0" applyFont="1" applyBorder="1" applyAlignment="1">
      <alignment horizontal="center" vertical="center" wrapText="1"/>
    </xf>
    <xf numFmtId="0" fontId="50" fillId="0" borderId="1" xfId="0" applyFont="1" applyBorder="1" applyAlignment="1">
      <alignment horizontal="left"/>
    </xf>
    <xf numFmtId="0" fontId="56" fillId="38" borderId="1" xfId="0" applyFont="1" applyFill="1" applyBorder="1" applyAlignment="1">
      <alignment horizontal="center" vertical="center"/>
    </xf>
    <xf numFmtId="0" fontId="52" fillId="0" borderId="1" xfId="0" applyFont="1" applyFill="1" applyBorder="1" applyAlignment="1">
      <alignment horizontal="left" vertical="top" wrapText="1"/>
    </xf>
    <xf numFmtId="0" fontId="51" fillId="0" borderId="0" xfId="0" applyFont="1" applyAlignment="1">
      <alignment horizontal="center" vertical="center"/>
    </xf>
    <xf numFmtId="0" fontId="7" fillId="33" borderId="3" xfId="0" applyFont="1" applyFill="1" applyBorder="1" applyAlignment="1">
      <alignment horizontal="center" vertical="center" wrapText="1"/>
    </xf>
    <xf numFmtId="0" fontId="7" fillId="33" borderId="4" xfId="0" applyFont="1" applyFill="1" applyBorder="1" applyAlignment="1">
      <alignment horizontal="center" vertical="center" wrapText="1"/>
    </xf>
    <xf numFmtId="0" fontId="7" fillId="33" borderId="5" xfId="0" applyFont="1" applyFill="1" applyBorder="1" applyAlignment="1">
      <alignment horizontal="center" vertical="center" wrapText="1"/>
    </xf>
    <xf numFmtId="0" fontId="7" fillId="33" borderId="9" xfId="0" applyFont="1" applyFill="1" applyBorder="1" applyAlignment="1">
      <alignment horizontal="center" wrapText="1"/>
    </xf>
    <xf numFmtId="0" fontId="52" fillId="0" borderId="29" xfId="0" applyFont="1" applyBorder="1" applyAlignment="1">
      <alignment horizontal="center" vertical="center" wrapText="1"/>
    </xf>
    <xf numFmtId="0" fontId="52" fillId="0" borderId="34" xfId="0" applyFont="1" applyBorder="1" applyAlignment="1">
      <alignment horizontal="center" vertical="center" wrapText="1"/>
    </xf>
    <xf numFmtId="0" fontId="52" fillId="0" borderId="30" xfId="0" applyFont="1" applyBorder="1" applyAlignment="1">
      <alignment horizontal="center" vertical="center" wrapText="1"/>
    </xf>
    <xf numFmtId="0" fontId="52" fillId="0" borderId="32" xfId="0" applyFont="1" applyBorder="1" applyAlignment="1">
      <alignment horizontal="center" vertical="center" wrapText="1"/>
    </xf>
    <xf numFmtId="0" fontId="52" fillId="0" borderId="3" xfId="0" applyFont="1" applyBorder="1" applyAlignment="1">
      <alignment horizontal="center" vertical="center" wrapText="1"/>
    </xf>
    <xf numFmtId="0" fontId="52" fillId="0" borderId="4" xfId="0" applyFont="1" applyBorder="1" applyAlignment="1">
      <alignment horizontal="center" vertical="center" wrapText="1"/>
    </xf>
    <xf numFmtId="0" fontId="52" fillId="0" borderId="5" xfId="0" applyFont="1" applyBorder="1" applyAlignment="1">
      <alignment horizontal="center" vertical="center" wrapText="1"/>
    </xf>
    <xf numFmtId="0" fontId="52" fillId="0" borderId="3" xfId="0" applyFont="1" applyBorder="1" applyAlignment="1">
      <alignment horizontal="center" vertical="center"/>
    </xf>
    <xf numFmtId="0" fontId="52" fillId="0" borderId="5" xfId="0" applyFont="1" applyBorder="1" applyAlignment="1">
      <alignment horizontal="center" vertical="center"/>
    </xf>
    <xf numFmtId="0" fontId="52" fillId="0" borderId="33" xfId="0" applyFont="1" applyBorder="1" applyAlignment="1">
      <alignment horizontal="center" vertical="center" wrapText="1"/>
    </xf>
    <xf numFmtId="0" fontId="52" fillId="0" borderId="45" xfId="0" applyFont="1" applyBorder="1" applyAlignment="1">
      <alignment horizontal="center" vertical="center" wrapText="1"/>
    </xf>
    <xf numFmtId="0" fontId="4" fillId="0" borderId="11" xfId="0" applyFont="1" applyBorder="1" applyAlignment="1">
      <alignment horizontal="left"/>
    </xf>
    <xf numFmtId="0" fontId="4" fillId="0" borderId="10" xfId="0" applyFont="1" applyBorder="1" applyAlignment="1">
      <alignment horizontal="left"/>
    </xf>
    <xf numFmtId="0" fontId="4" fillId="0" borderId="8" xfId="0" applyFont="1" applyBorder="1" applyAlignment="1">
      <alignment horizontal="left"/>
    </xf>
    <xf numFmtId="0" fontId="4" fillId="0" borderId="6" xfId="0" applyFont="1" applyBorder="1" applyAlignment="1">
      <alignment horizontal="left"/>
    </xf>
    <xf numFmtId="0" fontId="4" fillId="0" borderId="14" xfId="112" applyFont="1" applyBorder="1" applyAlignment="1">
      <alignment horizontal="center"/>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165" fontId="4" fillId="0" borderId="3" xfId="67" applyNumberFormat="1"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165" fontId="4" fillId="0" borderId="3" xfId="67" applyNumberFormat="1" applyFont="1" applyFill="1" applyBorder="1" applyAlignment="1">
      <alignment horizontal="center" vertical="center"/>
    </xf>
    <xf numFmtId="165" fontId="4" fillId="0" borderId="5" xfId="67" applyNumberFormat="1" applyFont="1" applyFill="1" applyBorder="1" applyAlignment="1">
      <alignment horizontal="center" vertical="center"/>
    </xf>
    <xf numFmtId="0" fontId="4" fillId="0" borderId="3" xfId="112" applyFont="1" applyBorder="1" applyAlignment="1">
      <alignment horizontal="center" vertical="center" wrapText="1"/>
    </xf>
    <xf numFmtId="0" fontId="4" fillId="0" borderId="5" xfId="112" applyFont="1" applyBorder="1" applyAlignment="1">
      <alignment horizontal="center" vertical="center" wrapText="1"/>
    </xf>
    <xf numFmtId="0" fontId="4" fillId="0" borderId="4" xfId="112" applyFont="1" applyBorder="1" applyAlignment="1">
      <alignment horizontal="center" vertical="center" wrapText="1"/>
    </xf>
    <xf numFmtId="0" fontId="4" fillId="0" borderId="3" xfId="112" applyFont="1" applyBorder="1" applyAlignment="1">
      <alignment horizontal="center" wrapText="1"/>
    </xf>
    <xf numFmtId="0" fontId="4" fillId="0" borderId="4" xfId="112" applyFont="1" applyBorder="1" applyAlignment="1">
      <alignment horizontal="center" wrapText="1"/>
    </xf>
    <xf numFmtId="0" fontId="4" fillId="0" borderId="5" xfId="112" applyFont="1" applyBorder="1" applyAlignment="1">
      <alignment horizontal="center" wrapText="1"/>
    </xf>
    <xf numFmtId="0" fontId="4" fillId="0" borderId="11" xfId="112" applyFont="1" applyBorder="1" applyAlignment="1">
      <alignment horizontal="center" wrapText="1"/>
    </xf>
    <xf numFmtId="0" fontId="4" fillId="0" borderId="15" xfId="112" applyFont="1" applyBorder="1" applyAlignment="1">
      <alignment horizontal="center" wrapText="1"/>
    </xf>
    <xf numFmtId="0" fontId="4" fillId="0" borderId="10" xfId="112" applyFont="1" applyBorder="1" applyAlignment="1">
      <alignment horizontal="center" wrapText="1"/>
    </xf>
    <xf numFmtId="0" fontId="4" fillId="0" borderId="0" xfId="112" applyFont="1" applyAlignment="1">
      <alignment horizontal="left"/>
    </xf>
    <xf numFmtId="0" fontId="52" fillId="0" borderId="0" xfId="0" applyFont="1" applyBorder="1" applyAlignment="1">
      <alignment horizontal="left"/>
    </xf>
    <xf numFmtId="0" fontId="52" fillId="0" borderId="0" xfId="0" applyFont="1" applyAlignment="1">
      <alignment horizontal="left" wrapText="1"/>
    </xf>
    <xf numFmtId="0" fontId="7" fillId="0" borderId="0" xfId="112" applyFont="1" applyAlignment="1">
      <alignment horizontal="center"/>
    </xf>
    <xf numFmtId="0" fontId="7" fillId="0" borderId="13" xfId="112" applyFont="1" applyBorder="1" applyAlignment="1">
      <alignment horizontal="center"/>
    </xf>
    <xf numFmtId="0" fontId="7" fillId="0" borderId="14" xfId="112" applyFont="1" applyBorder="1" applyAlignment="1">
      <alignment horizontal="center"/>
    </xf>
    <xf numFmtId="0" fontId="7" fillId="0" borderId="12" xfId="112" applyFont="1" applyBorder="1" applyAlignment="1">
      <alignment horizontal="center"/>
    </xf>
    <xf numFmtId="0" fontId="56" fillId="38" borderId="11" xfId="0" applyFont="1" applyFill="1" applyBorder="1" applyAlignment="1">
      <alignment horizontal="left" vertical="center"/>
    </xf>
    <xf numFmtId="0" fontId="56" fillId="38" borderId="15" xfId="0" applyFont="1" applyFill="1" applyBorder="1" applyAlignment="1">
      <alignment horizontal="left" vertical="center"/>
    </xf>
    <xf numFmtId="0" fontId="56" fillId="38" borderId="10" xfId="0" applyFont="1" applyFill="1" applyBorder="1" applyAlignment="1">
      <alignment horizontal="left" vertical="center"/>
    </xf>
    <xf numFmtId="0" fontId="51" fillId="0" borderId="3" xfId="0" applyFont="1" applyBorder="1" applyAlignment="1">
      <alignment horizontal="center"/>
    </xf>
    <xf numFmtId="0" fontId="7" fillId="0" borderId="85" xfId="0" applyFont="1" applyFill="1" applyBorder="1" applyAlignment="1">
      <alignment horizontal="center" wrapText="1"/>
    </xf>
    <xf numFmtId="0" fontId="7" fillId="0" borderId="91" xfId="0" applyFont="1" applyFill="1" applyBorder="1" applyAlignment="1">
      <alignment horizontal="center" wrapText="1"/>
    </xf>
    <xf numFmtId="0" fontId="7" fillId="0" borderId="92" xfId="0" applyFont="1" applyFill="1" applyBorder="1" applyAlignment="1">
      <alignment horizontal="center" wrapText="1"/>
    </xf>
    <xf numFmtId="0" fontId="7" fillId="0" borderId="51" xfId="0" applyFont="1" applyFill="1" applyBorder="1" applyAlignment="1">
      <alignment horizontal="center"/>
    </xf>
    <xf numFmtId="0" fontId="7" fillId="0" borderId="1" xfId="0" applyFont="1" applyFill="1" applyBorder="1" applyAlignment="1">
      <alignment horizontal="center"/>
    </xf>
    <xf numFmtId="0" fontId="7" fillId="0" borderId="52" xfId="0" applyFont="1" applyFill="1" applyBorder="1" applyAlignment="1">
      <alignment horizontal="center"/>
    </xf>
    <xf numFmtId="0" fontId="51" fillId="0" borderId="3" xfId="0" applyFont="1" applyFill="1" applyBorder="1" applyAlignment="1">
      <alignment horizontal="center" wrapText="1"/>
    </xf>
    <xf numFmtId="164" fontId="51" fillId="0" borderId="9" xfId="132" applyNumberFormat="1" applyFont="1" applyBorder="1" applyAlignment="1">
      <alignment horizontal="center"/>
    </xf>
    <xf numFmtId="164" fontId="51" fillId="0" borderId="0" xfId="132" applyNumberFormat="1" applyFont="1" applyBorder="1" applyAlignment="1">
      <alignment horizontal="center"/>
    </xf>
    <xf numFmtId="164" fontId="51" fillId="0" borderId="2" xfId="132" applyNumberFormat="1" applyFont="1" applyBorder="1" applyAlignment="1">
      <alignment horizontal="center"/>
    </xf>
    <xf numFmtId="0" fontId="51" fillId="0" borderId="11" xfId="0" applyFont="1" applyBorder="1" applyAlignment="1">
      <alignment horizontal="left" wrapText="1"/>
    </xf>
    <xf numFmtId="0" fontId="51" fillId="0" borderId="15" xfId="0" applyFont="1" applyBorder="1" applyAlignment="1">
      <alignment horizontal="left" wrapText="1"/>
    </xf>
    <xf numFmtId="0" fontId="51" fillId="0" borderId="10" xfId="0" applyFont="1" applyBorder="1" applyAlignment="1">
      <alignment horizontal="left" wrapText="1"/>
    </xf>
    <xf numFmtId="0" fontId="51" fillId="0" borderId="3" xfId="0" applyFont="1" applyBorder="1" applyAlignment="1">
      <alignment horizontal="center" vertical="center"/>
    </xf>
    <xf numFmtId="0" fontId="51" fillId="0" borderId="5" xfId="0" applyFont="1" applyBorder="1" applyAlignment="1">
      <alignment horizontal="center" vertical="center"/>
    </xf>
    <xf numFmtId="0" fontId="51" fillId="0" borderId="11" xfId="0" applyFont="1" applyBorder="1" applyAlignment="1">
      <alignment horizontal="center"/>
    </xf>
    <xf numFmtId="0" fontId="51" fillId="0" borderId="15" xfId="0" applyFont="1" applyBorder="1" applyAlignment="1">
      <alignment horizontal="center"/>
    </xf>
    <xf numFmtId="0" fontId="51" fillId="0" borderId="10" xfId="0" applyFont="1" applyBorder="1" applyAlignment="1">
      <alignment horizontal="center"/>
    </xf>
    <xf numFmtId="0" fontId="7" fillId="0" borderId="1" xfId="100" applyNumberFormat="1" applyFont="1" applyBorder="1" applyAlignment="1">
      <alignment horizontal="center" vertical="center"/>
    </xf>
    <xf numFmtId="0" fontId="7" fillId="0" borderId="3" xfId="100" applyNumberFormat="1" applyFont="1" applyBorder="1" applyAlignment="1">
      <alignment horizontal="center" vertical="center" wrapText="1"/>
    </xf>
    <xf numFmtId="0" fontId="7" fillId="0" borderId="5" xfId="100" applyNumberFormat="1" applyFont="1" applyBorder="1" applyAlignment="1">
      <alignment horizontal="center" vertical="center" wrapText="1"/>
    </xf>
    <xf numFmtId="165" fontId="51" fillId="0" borderId="96" xfId="0" applyNumberFormat="1" applyFont="1" applyBorder="1" applyAlignment="1">
      <alignment horizontal="center"/>
    </xf>
    <xf numFmtId="0" fontId="7" fillId="0" borderId="3" xfId="116" applyFont="1" applyBorder="1" applyAlignment="1">
      <alignment horizontal="center" vertical="center" wrapText="1"/>
    </xf>
    <xf numFmtId="0" fontId="7" fillId="0" borderId="5" xfId="116" applyFont="1" applyBorder="1" applyAlignment="1">
      <alignment horizontal="center" vertical="center" wrapText="1"/>
    </xf>
    <xf numFmtId="0" fontId="7" fillId="0" borderId="8" xfId="116" applyFont="1" applyBorder="1" applyAlignment="1">
      <alignment horizontal="center" vertical="center"/>
    </xf>
    <xf numFmtId="0" fontId="7" fillId="0" borderId="13" xfId="116" applyFont="1" applyBorder="1" applyAlignment="1">
      <alignment horizontal="center" vertical="center"/>
    </xf>
    <xf numFmtId="0" fontId="7" fillId="0" borderId="11" xfId="116" applyFont="1" applyBorder="1" applyAlignment="1">
      <alignment horizontal="center"/>
    </xf>
    <xf numFmtId="0" fontId="7" fillId="0" borderId="10" xfId="116" applyFont="1" applyBorder="1" applyAlignment="1">
      <alignment horizontal="center"/>
    </xf>
    <xf numFmtId="0" fontId="7" fillId="0" borderId="1" xfId="100" quotePrefix="1" applyNumberFormat="1" applyFont="1" applyBorder="1" applyAlignment="1">
      <alignment horizontal="center" vertical="center"/>
    </xf>
    <xf numFmtId="0" fontId="7" fillId="0" borderId="1" xfId="100" applyNumberFormat="1" applyFont="1" applyBorder="1" applyAlignment="1">
      <alignment horizontal="center" vertical="center" wrapText="1"/>
    </xf>
    <xf numFmtId="0" fontId="7" fillId="0" borderId="11" xfId="100" applyNumberFormat="1" applyFont="1" applyBorder="1" applyAlignment="1">
      <alignment horizontal="center" vertical="center" wrapText="1"/>
    </xf>
    <xf numFmtId="0" fontId="7" fillId="0" borderId="82" xfId="100" applyNumberFormat="1" applyFont="1" applyBorder="1" applyAlignment="1">
      <alignment horizontal="center" vertical="center" wrapText="1"/>
    </xf>
    <xf numFmtId="0" fontId="7" fillId="0" borderId="83" xfId="100" applyNumberFormat="1" applyFont="1" applyBorder="1" applyAlignment="1">
      <alignment horizontal="center" vertical="center" wrapText="1"/>
    </xf>
    <xf numFmtId="0" fontId="7" fillId="0" borderId="49" xfId="100" applyNumberFormat="1" applyFont="1" applyBorder="1" applyAlignment="1">
      <alignment horizontal="center" wrapText="1"/>
    </xf>
    <xf numFmtId="0" fontId="7" fillId="0" borderId="50" xfId="100" applyNumberFormat="1" applyFont="1" applyBorder="1" applyAlignment="1">
      <alignment horizontal="center" wrapText="1"/>
    </xf>
    <xf numFmtId="0" fontId="7" fillId="0" borderId="3" xfId="116" applyFont="1" applyBorder="1" applyAlignment="1">
      <alignment horizontal="center" vertical="center"/>
    </xf>
    <xf numFmtId="0" fontId="7" fillId="0" borderId="5" xfId="116" applyFont="1" applyBorder="1" applyAlignment="1">
      <alignment horizontal="center" vertical="center"/>
    </xf>
    <xf numFmtId="0" fontId="51" fillId="0" borderId="11" xfId="0" applyFont="1" applyFill="1" applyBorder="1" applyAlignment="1">
      <alignment horizontal="left"/>
    </xf>
    <xf numFmtId="0" fontId="51" fillId="0" borderId="15" xfId="0" applyFont="1" applyFill="1" applyBorder="1" applyAlignment="1">
      <alignment horizontal="left"/>
    </xf>
    <xf numFmtId="0" fontId="51" fillId="0" borderId="10" xfId="0" applyFont="1" applyFill="1" applyBorder="1" applyAlignment="1">
      <alignment horizontal="left"/>
    </xf>
  </cellXfs>
  <cellStyles count="134">
    <cellStyle name="20% - Accent1" xfId="1" builtinId="30" customBuiltin="1"/>
    <cellStyle name="20% - Accent1 2" xfId="2"/>
    <cellStyle name="20% - Accent1 3" xfId="3"/>
    <cellStyle name="20% - Accent2" xfId="4" builtinId="34" customBuiltin="1"/>
    <cellStyle name="20% - Accent2 2" xfId="5"/>
    <cellStyle name="20% - Accent2 3" xfId="6"/>
    <cellStyle name="20% - Accent3" xfId="7" builtinId="38" customBuiltin="1"/>
    <cellStyle name="20% - Accent3 2" xfId="8"/>
    <cellStyle name="20% - Accent3 3" xfId="9"/>
    <cellStyle name="20% - Accent4" xfId="10" builtinId="42" customBuiltin="1"/>
    <cellStyle name="20% - Accent4 2" xfId="11"/>
    <cellStyle name="20% - Accent4 3" xfId="12"/>
    <cellStyle name="20% - Accent5" xfId="13" builtinId="46" customBuiltin="1"/>
    <cellStyle name="20% - Accent5 2" xfId="14"/>
    <cellStyle name="20% - Accent5 3" xfId="15"/>
    <cellStyle name="20% - Accent6" xfId="16" builtinId="50" customBuiltin="1"/>
    <cellStyle name="20% - Accent6 2" xfId="17"/>
    <cellStyle name="20% - Accent6 3" xfId="18"/>
    <cellStyle name="40% - Accent1" xfId="19" builtinId="31" customBuiltin="1"/>
    <cellStyle name="40% - Accent1 2" xfId="20"/>
    <cellStyle name="40% - Accent1 3" xfId="21"/>
    <cellStyle name="40% - Accent2" xfId="22" builtinId="35" customBuiltin="1"/>
    <cellStyle name="40% - Accent2 2" xfId="23"/>
    <cellStyle name="40% - Accent2 3" xfId="24"/>
    <cellStyle name="40% - Accent3" xfId="25" builtinId="39" customBuiltin="1"/>
    <cellStyle name="40% - Accent3 2" xfId="26"/>
    <cellStyle name="40% - Accent3 3" xfId="27"/>
    <cellStyle name="40% - Accent4" xfId="28" builtinId="43" customBuiltin="1"/>
    <cellStyle name="40% - Accent4 2" xfId="29"/>
    <cellStyle name="40% - Accent4 3" xfId="30"/>
    <cellStyle name="40% - Accent5" xfId="31" builtinId="47" customBuiltin="1"/>
    <cellStyle name="40% - Accent5 2" xfId="32"/>
    <cellStyle name="40% - Accent5 3" xfId="33"/>
    <cellStyle name="40% - Accent6" xfId="34" builtinId="51" customBuiltin="1"/>
    <cellStyle name="40% - Accent6 2" xfId="35"/>
    <cellStyle name="40% - Accent6 3" xfId="36"/>
    <cellStyle name="60% - Accent1" xfId="37" builtinId="32" customBuiltin="1"/>
    <cellStyle name="60% - Accent1 2" xfId="38"/>
    <cellStyle name="60% - Accent2" xfId="39" builtinId="36" customBuiltin="1"/>
    <cellStyle name="60% - Accent2 2" xfId="40"/>
    <cellStyle name="60% - Accent3" xfId="41" builtinId="40" customBuiltin="1"/>
    <cellStyle name="60% - Accent3 2" xfId="42"/>
    <cellStyle name="60% - Accent4" xfId="43" builtinId="44" customBuiltin="1"/>
    <cellStyle name="60% - Accent4 2" xfId="44"/>
    <cellStyle name="60% - Accent5" xfId="45" builtinId="48" customBuiltin="1"/>
    <cellStyle name="60% - Accent5 2" xfId="46"/>
    <cellStyle name="60% - Accent6" xfId="47" builtinId="52" customBuiltin="1"/>
    <cellStyle name="60% - Accent6 2" xfId="48"/>
    <cellStyle name="Accent1" xfId="49" builtinId="29" customBuiltin="1"/>
    <cellStyle name="Accent1 2" xfId="50"/>
    <cellStyle name="Accent2" xfId="51" builtinId="33" customBuiltin="1"/>
    <cellStyle name="Accent2 2" xfId="52"/>
    <cellStyle name="Accent3" xfId="53" builtinId="37" customBuiltin="1"/>
    <cellStyle name="Accent3 2" xfId="54"/>
    <cellStyle name="Accent4" xfId="55" builtinId="41" customBuiltin="1"/>
    <cellStyle name="Accent4 2" xfId="56"/>
    <cellStyle name="Accent5" xfId="57" builtinId="45" customBuiltin="1"/>
    <cellStyle name="Accent5 2" xfId="58"/>
    <cellStyle name="Accent6" xfId="59" builtinId="49" customBuiltin="1"/>
    <cellStyle name="Accent6 2" xfId="60"/>
    <cellStyle name="Bad" xfId="61" builtinId="27" customBuiltin="1"/>
    <cellStyle name="Bad 2" xfId="62"/>
    <cellStyle name="Calculation" xfId="63" builtinId="22" customBuiltin="1"/>
    <cellStyle name="Calculation 2" xfId="64"/>
    <cellStyle name="Check Cell" xfId="65" builtinId="23" customBuiltin="1"/>
    <cellStyle name="Check Cell 2" xfId="66"/>
    <cellStyle name="Comma" xfId="67" builtinId="3"/>
    <cellStyle name="Comma 2" xfId="68"/>
    <cellStyle name="Comma 2 2" xfId="69"/>
    <cellStyle name="Currency" xfId="133" builtinId="4"/>
    <cellStyle name="Explanatory Text" xfId="70" builtinId="53" customBuiltin="1"/>
    <cellStyle name="Explanatory Text 2" xfId="71"/>
    <cellStyle name="Good" xfId="72" builtinId="26" customBuiltin="1"/>
    <cellStyle name="Good 2" xfId="73"/>
    <cellStyle name="Heading 1" xfId="74" builtinId="16" customBuiltin="1"/>
    <cellStyle name="Heading 1 2" xfId="75"/>
    <cellStyle name="Heading 2" xfId="76" builtinId="17" customBuiltin="1"/>
    <cellStyle name="Heading 2 2" xfId="77"/>
    <cellStyle name="Heading 3" xfId="78" builtinId="18" customBuiltin="1"/>
    <cellStyle name="Heading 3 2" xfId="79"/>
    <cellStyle name="Heading 4" xfId="80" builtinId="19" customBuiltin="1"/>
    <cellStyle name="Heading 4 2" xfId="81"/>
    <cellStyle name="Hyperlink" xfId="82" builtinId="8"/>
    <cellStyle name="Hyperlink 2" xfId="83"/>
    <cellStyle name="Hyperlink 3" xfId="84"/>
    <cellStyle name="Hyperlink 3 2" xfId="85"/>
    <cellStyle name="Input" xfId="86" builtinId="20" customBuiltin="1"/>
    <cellStyle name="Input 2" xfId="87"/>
    <cellStyle name="Linked Cell" xfId="88" builtinId="24" customBuiltin="1"/>
    <cellStyle name="Linked Cell 2" xfId="89"/>
    <cellStyle name="Neutral" xfId="90" builtinId="28" customBuiltin="1"/>
    <cellStyle name="Neutral 2" xfId="91"/>
    <cellStyle name="Normal" xfId="0" builtinId="0"/>
    <cellStyle name="Normal 2" xfId="92"/>
    <cellStyle name="Normal 2 2" xfId="93"/>
    <cellStyle name="Normal 2 2 2" xfId="94"/>
    <cellStyle name="Normal 2 3" xfId="95"/>
    <cellStyle name="Normal 2 3 2" xfId="96"/>
    <cellStyle name="Normal 2 3 3" xfId="97"/>
    <cellStyle name="Normal 2 3 4" xfId="98"/>
    <cellStyle name="Normal 2 4" xfId="99"/>
    <cellStyle name="Normal 3" xfId="100"/>
    <cellStyle name="Normal 3 2" xfId="101"/>
    <cellStyle name="Normal 3 2 2" xfId="102"/>
    <cellStyle name="Normal 3 3" xfId="103"/>
    <cellStyle name="Normal 4" xfId="104"/>
    <cellStyle name="Normal 4 2" xfId="105"/>
    <cellStyle name="Normal 4 2 2" xfId="106"/>
    <cellStyle name="Normal 4 3" xfId="107"/>
    <cellStyle name="Normal 4 3 2" xfId="108"/>
    <cellStyle name="Normal 4 3 3" xfId="109"/>
    <cellStyle name="Normal 4 4" xfId="110"/>
    <cellStyle name="Normal 4 5" xfId="111"/>
    <cellStyle name="Normal 5" xfId="112"/>
    <cellStyle name="Normal 6" xfId="113"/>
    <cellStyle name="Normal 6 2" xfId="114"/>
    <cellStyle name="Normal 6 3" xfId="115"/>
    <cellStyle name="Normal 6 4" xfId="116"/>
    <cellStyle name="Normal 6 5" xfId="117"/>
    <cellStyle name="Normal 6 6" xfId="118"/>
    <cellStyle name="Normal 6 7" xfId="119"/>
    <cellStyle name="Normal 7" xfId="120"/>
    <cellStyle name="Note" xfId="121" builtinId="10" customBuiltin="1"/>
    <cellStyle name="Note 2" xfId="122"/>
    <cellStyle name="Note 3" xfId="123"/>
    <cellStyle name="Output" xfId="124" builtinId="21" customBuiltin="1"/>
    <cellStyle name="Output 2" xfId="125"/>
    <cellStyle name="Percent" xfId="132" builtinId="5"/>
    <cellStyle name="Percent 2" xfId="126"/>
    <cellStyle name="Title" xfId="127" builtinId="15" customBuiltin="1"/>
    <cellStyle name="Total" xfId="128" builtinId="25" customBuiltin="1"/>
    <cellStyle name="Total 2" xfId="129"/>
    <cellStyle name="Warning Text" xfId="130" builtinId="11" customBuiltin="1"/>
    <cellStyle name="Warning Text 2" xfId="131"/>
  </cellStyles>
  <dxfs count="0"/>
  <tableStyles count="0" defaultTableStyle="TableStyleMedium9" defaultPivotStyle="PivotStyleLight16"/>
  <colors>
    <mruColors>
      <color rgb="FF1A3B8E"/>
      <color rgb="FF005F84"/>
      <color rgb="FF93B5FF"/>
      <color rgb="FFD1E0B2"/>
      <color rgb="FF7DBD3D"/>
      <color rgb="FFBD92DE"/>
      <color rgb="FFB7DEE8"/>
      <color rgb="FFFC9E4C"/>
      <color rgb="FFDFACA9"/>
      <color rgb="FF01B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 Id="rId4" Type="http://schemas.openxmlformats.org/officeDocument/2006/relationships/chartUserShapes" Target="../drawings/drawing4.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chartUserShapes" Target="../drawings/drawing13.xml"/><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baseline="0">
                <a:effectLst/>
              </a:rPr>
              <a:t>Average Annual Earnings of 2007 Graduates over 10 Years</a:t>
            </a:r>
            <a:endParaRPr lang="en-US" sz="1200">
              <a:effectLst/>
            </a:endParaRPr>
          </a:p>
        </c:rich>
      </c:tx>
      <c:layout>
        <c:manualLayout>
          <c:xMode val="edge"/>
          <c:yMode val="edge"/>
          <c:x val="0.20072962678445683"/>
          <c:y val="8.0785388552094689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207841383631866"/>
          <c:y val="0.22617152961980549"/>
          <c:w val="0.68583945390511891"/>
          <c:h val="0.58018152903300879"/>
        </c:manualLayout>
      </c:layout>
      <c:barChart>
        <c:barDir val="col"/>
        <c:grouping val="clustered"/>
        <c:varyColors val="0"/>
        <c:ser>
          <c:idx val="0"/>
          <c:order val="0"/>
          <c:tx>
            <c:v>2008 (1 year)</c:v>
          </c:tx>
          <c:spPr>
            <a:solidFill>
              <a:srgbClr val="005F84"/>
            </a:solidFill>
            <a:ln>
              <a:noFill/>
            </a:ln>
            <a:effectLst/>
          </c:spPr>
          <c:invertIfNegative val="0"/>
          <c:cat>
            <c:strLit>
              <c:ptCount val="6"/>
              <c:pt idx="0">
                <c:v>Certificate</c:v>
              </c:pt>
              <c:pt idx="1">
                <c:v>Associate</c:v>
              </c:pt>
              <c:pt idx="2">
                <c:v>Baccalaureate</c:v>
              </c:pt>
              <c:pt idx="3">
                <c:v>Master's</c:v>
              </c:pt>
              <c:pt idx="4">
                <c:v>Doctoral</c:v>
              </c:pt>
              <c:pt idx="5">
                <c:v>Professional</c:v>
              </c:pt>
            </c:strLit>
          </c:cat>
          <c:val>
            <c:numLit>
              <c:formatCode>General</c:formatCode>
              <c:ptCount val="6"/>
              <c:pt idx="0">
                <c:v>36941.405244690701</c:v>
              </c:pt>
              <c:pt idx="1">
                <c:v>42166.718262032096</c:v>
              </c:pt>
              <c:pt idx="2">
                <c:v>41547.778267961199</c:v>
              </c:pt>
              <c:pt idx="3">
                <c:v>61333.170746436997</c:v>
              </c:pt>
              <c:pt idx="4">
                <c:v>68665.648907103896</c:v>
              </c:pt>
              <c:pt idx="5">
                <c:v>73893.167222221993</c:v>
              </c:pt>
            </c:numLit>
          </c:val>
          <c:extLst>
            <c:ext xmlns:c16="http://schemas.microsoft.com/office/drawing/2014/chart" uri="{C3380CC4-5D6E-409C-BE32-E72D297353CC}">
              <c16:uniqueId val="{00000000-A3B7-4D02-9786-EF46250C00E6}"/>
            </c:ext>
          </c:extLst>
        </c:ser>
        <c:ser>
          <c:idx val="1"/>
          <c:order val="1"/>
          <c:tx>
            <c:v>2012 (5 years)</c:v>
          </c:tx>
          <c:spPr>
            <a:solidFill>
              <a:srgbClr val="F6B11A"/>
            </a:solidFill>
            <a:ln>
              <a:noFill/>
            </a:ln>
            <a:effectLst/>
          </c:spPr>
          <c:invertIfNegative val="0"/>
          <c:cat>
            <c:strLit>
              <c:ptCount val="6"/>
              <c:pt idx="0">
                <c:v>Certificate</c:v>
              </c:pt>
              <c:pt idx="1">
                <c:v>Associate</c:v>
              </c:pt>
              <c:pt idx="2">
                <c:v>Baccalaureate</c:v>
              </c:pt>
              <c:pt idx="3">
                <c:v>Master's</c:v>
              </c:pt>
              <c:pt idx="4">
                <c:v>Doctoral</c:v>
              </c:pt>
              <c:pt idx="5">
                <c:v>Professional</c:v>
              </c:pt>
            </c:strLit>
          </c:cat>
          <c:val>
            <c:numLit>
              <c:formatCode>General</c:formatCode>
              <c:ptCount val="6"/>
              <c:pt idx="0">
                <c:v>47769.617682291799</c:v>
              </c:pt>
              <c:pt idx="1">
                <c:v>53635.194877820701</c:v>
              </c:pt>
              <c:pt idx="2">
                <c:v>55336.1866072681</c:v>
              </c:pt>
              <c:pt idx="3">
                <c:v>75120.604448664802</c:v>
              </c:pt>
              <c:pt idx="4">
                <c:v>83480.622563176803</c:v>
              </c:pt>
              <c:pt idx="5">
                <c:v>123527.073073541</c:v>
              </c:pt>
            </c:numLit>
          </c:val>
          <c:extLst>
            <c:ext xmlns:c16="http://schemas.microsoft.com/office/drawing/2014/chart" uri="{C3380CC4-5D6E-409C-BE32-E72D297353CC}">
              <c16:uniqueId val="{00000001-A3B7-4D02-9786-EF46250C00E6}"/>
            </c:ext>
          </c:extLst>
        </c:ser>
        <c:ser>
          <c:idx val="2"/>
          <c:order val="2"/>
          <c:tx>
            <c:v>2017 (10 years)</c:v>
          </c:tx>
          <c:spPr>
            <a:solidFill>
              <a:srgbClr val="4BACC6"/>
            </a:solidFill>
            <a:ln>
              <a:noFill/>
            </a:ln>
            <a:effectLst/>
          </c:spPr>
          <c:invertIfNegative val="0"/>
          <c:cat>
            <c:strLit>
              <c:ptCount val="6"/>
              <c:pt idx="0">
                <c:v>Certificate</c:v>
              </c:pt>
              <c:pt idx="1">
                <c:v>Associate</c:v>
              </c:pt>
              <c:pt idx="2">
                <c:v>Baccalaureate</c:v>
              </c:pt>
              <c:pt idx="3">
                <c:v>Master's</c:v>
              </c:pt>
              <c:pt idx="4">
                <c:v>Doctoral</c:v>
              </c:pt>
              <c:pt idx="5">
                <c:v>Professional</c:v>
              </c:pt>
            </c:strLit>
          </c:cat>
          <c:val>
            <c:numLit>
              <c:formatCode>General</c:formatCode>
              <c:ptCount val="6"/>
              <c:pt idx="0">
                <c:v>59119.015451433501</c:v>
              </c:pt>
              <c:pt idx="1">
                <c:v>67947.278718799993</c:v>
              </c:pt>
              <c:pt idx="2">
                <c:v>74297.778020267506</c:v>
              </c:pt>
              <c:pt idx="3">
                <c:v>93064.167464857601</c:v>
              </c:pt>
              <c:pt idx="4">
                <c:v>101567.816639118</c:v>
              </c:pt>
              <c:pt idx="5">
                <c:v>202158.387212851</c:v>
              </c:pt>
            </c:numLit>
          </c:val>
          <c:extLst>
            <c:ext xmlns:c16="http://schemas.microsoft.com/office/drawing/2014/chart" uri="{C3380CC4-5D6E-409C-BE32-E72D297353CC}">
              <c16:uniqueId val="{00000002-A3B7-4D02-9786-EF46250C00E6}"/>
            </c:ext>
          </c:extLst>
        </c:ser>
        <c:dLbls>
          <c:showLegendKey val="0"/>
          <c:showVal val="0"/>
          <c:showCatName val="0"/>
          <c:showSerName val="0"/>
          <c:showPercent val="0"/>
          <c:showBubbleSize val="0"/>
        </c:dLbls>
        <c:gapWidth val="50"/>
        <c:axId val="715566640"/>
        <c:axId val="715567200"/>
      </c:barChart>
      <c:catAx>
        <c:axId val="7155666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5567200"/>
        <c:crosses val="autoZero"/>
        <c:auto val="1"/>
        <c:lblAlgn val="ctr"/>
        <c:lblOffset val="100"/>
        <c:noMultiLvlLbl val="0"/>
      </c:catAx>
      <c:valAx>
        <c:axId val="7155672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Annual Earnings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5566640"/>
        <c:crosses val="autoZero"/>
        <c:crossBetween val="between"/>
      </c:valAx>
      <c:spPr>
        <a:noFill/>
        <a:ln>
          <a:noFill/>
        </a:ln>
        <a:effectLst/>
      </c:spPr>
    </c:plotArea>
    <c:legend>
      <c:legendPos val="r"/>
      <c:layout>
        <c:manualLayout>
          <c:xMode val="edge"/>
          <c:yMode val="edge"/>
          <c:x val="0.82837926509186355"/>
          <c:y val="0.38938908498506652"/>
          <c:w val="0.1391813904359516"/>
          <c:h val="0.3279906338238332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4"/>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High School to Higher Education, Fall 2017</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7122703412073491E-2"/>
          <c:y val="0.13930555555555557"/>
          <c:w val="0.87232174103237092"/>
          <c:h val="0.62108012540099167"/>
        </c:manualLayout>
      </c:layout>
      <c:barChart>
        <c:barDir val="col"/>
        <c:grouping val="clustered"/>
        <c:varyColors val="0"/>
        <c:ser>
          <c:idx val="0"/>
          <c:order val="0"/>
          <c:tx>
            <c:strRef>
              <c:f>'HS to Coll. '!$A$22</c:f>
              <c:strCache>
                <c:ptCount val="1"/>
                <c:pt idx="0">
                  <c:v>Gulf Coast</c:v>
                </c:pt>
              </c:strCache>
            </c:strRef>
          </c:tx>
          <c:spPr>
            <a:solidFill>
              <a:srgbClr val="1A3B8E"/>
            </a:solidFill>
            <a:ln>
              <a:noFill/>
            </a:ln>
            <a:effectLst/>
          </c:spPr>
          <c:invertIfNegative val="0"/>
          <c:dLbls>
            <c:dLbl>
              <c:idx val="0"/>
              <c:layout>
                <c:manualLayout>
                  <c:x val="-8.3333333333333332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B31-4284-86FC-97EC8D609BBF}"/>
                </c:ext>
              </c:extLst>
            </c:dLbl>
            <c:dLbl>
              <c:idx val="1"/>
              <c:layout>
                <c:manualLayout>
                  <c:x val="-8.3333333333333332E-3"/>
                  <c:y val="-8.4875562720133283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B31-4284-86FC-97EC8D609BBF}"/>
                </c:ext>
              </c:extLst>
            </c:dLbl>
            <c:dLbl>
              <c:idx val="3"/>
              <c:layout>
                <c:manualLayout>
                  <c:x val="-1.6666666666666666E-2"/>
                  <c:y val="4.629629629629608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B31-4284-86FC-97EC8D609BB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'HS to Coll. '!$H$20:$K$21</c:f>
              <c:multiLvlStrCache>
                <c:ptCount val="4"/>
                <c:lvl>
                  <c:pt idx="0">
                    <c:v>% Public     2- yr</c:v>
                  </c:pt>
                  <c:pt idx="1">
                    <c:v>% Public Univ</c:v>
                  </c:pt>
                  <c:pt idx="2">
                    <c:v>% Independent</c:v>
                  </c:pt>
                  <c:pt idx="3">
                    <c:v>% Total Enrolled in Higher Ed</c:v>
                  </c:pt>
                </c:lvl>
                <c:lvl>
                  <c:pt idx="0">
                    <c:v>Percentage of HS Grads Enrolled in Higher Education</c:v>
                  </c:pt>
                </c:lvl>
              </c:multiLvlStrCache>
            </c:multiLvlStrRef>
          </c:cat>
          <c:val>
            <c:numRef>
              <c:f>'HS to Coll. '!$H$22:$K$22</c:f>
              <c:numCache>
                <c:formatCode>0.0%</c:formatCode>
                <c:ptCount val="4"/>
                <c:pt idx="0">
                  <c:v>0.25745080640952034</c:v>
                </c:pt>
                <c:pt idx="1">
                  <c:v>0.24839501017798424</c:v>
                </c:pt>
                <c:pt idx="2">
                  <c:v>2.8720183725664178E-2</c:v>
                </c:pt>
                <c:pt idx="3">
                  <c:v>0.51987316665796757</c:v>
                </c:pt>
              </c:numCache>
            </c:numRef>
          </c:val>
          <c:extLst>
            <c:ext xmlns:c16="http://schemas.microsoft.com/office/drawing/2014/chart" uri="{C3380CC4-5D6E-409C-BE32-E72D297353CC}">
              <c16:uniqueId val="{00000000-D931-44E7-8951-AAF2C8330365}"/>
            </c:ext>
          </c:extLst>
        </c:ser>
        <c:ser>
          <c:idx val="1"/>
          <c:order val="1"/>
          <c:tx>
            <c:strRef>
              <c:f>'HS to Coll. '!$A$23</c:f>
              <c:strCache>
                <c:ptCount val="1"/>
                <c:pt idx="0">
                  <c:v>Statewide</c:v>
                </c:pt>
              </c:strCache>
            </c:strRef>
          </c:tx>
          <c:spPr>
            <a:solidFill>
              <a:schemeClr val="tx1">
                <a:lumMod val="75000"/>
                <a:lumOff val="25000"/>
              </a:schemeClr>
            </a:solidFill>
            <a:ln>
              <a:noFill/>
            </a:ln>
            <a:effectLst/>
          </c:spPr>
          <c:invertIfNegative val="0"/>
          <c:dLbls>
            <c:dLbl>
              <c:idx val="1"/>
              <c:layout>
                <c:manualLayout>
                  <c:x val="1.9444444444444393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B31-4284-86FC-97EC8D609BBF}"/>
                </c:ext>
              </c:extLst>
            </c:dLbl>
            <c:dLbl>
              <c:idx val="3"/>
              <c:layout>
                <c:manualLayout>
                  <c:x val="8.3333333333332309E-3"/>
                  <c:y val="4.629629629629608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B31-4284-86FC-97EC8D609BB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'HS to Coll. '!$H$20:$K$21</c:f>
              <c:multiLvlStrCache>
                <c:ptCount val="4"/>
                <c:lvl>
                  <c:pt idx="0">
                    <c:v>% Public     2- yr</c:v>
                  </c:pt>
                  <c:pt idx="1">
                    <c:v>% Public Univ</c:v>
                  </c:pt>
                  <c:pt idx="2">
                    <c:v>% Independent</c:v>
                  </c:pt>
                  <c:pt idx="3">
                    <c:v>% Total Enrolled in Higher Ed</c:v>
                  </c:pt>
                </c:lvl>
                <c:lvl>
                  <c:pt idx="0">
                    <c:v>Percentage of HS Grads Enrolled in Higher Education</c:v>
                  </c:pt>
                </c:lvl>
              </c:multiLvlStrCache>
            </c:multiLvlStrRef>
          </c:cat>
          <c:val>
            <c:numRef>
              <c:f>'HS to Coll. '!$H$23:$K$23</c:f>
              <c:numCache>
                <c:formatCode>0.0%</c:formatCode>
                <c:ptCount val="4"/>
                <c:pt idx="0">
                  <c:v>0.25374369209198333</c:v>
                </c:pt>
                <c:pt idx="1">
                  <c:v>0.23475207316225929</c:v>
                </c:pt>
                <c:pt idx="2">
                  <c:v>3.5169547725363633E-2</c:v>
                </c:pt>
                <c:pt idx="3">
                  <c:v>0.52366531297960628</c:v>
                </c:pt>
              </c:numCache>
            </c:numRef>
          </c:val>
          <c:extLst>
            <c:ext xmlns:c16="http://schemas.microsoft.com/office/drawing/2014/chart" uri="{C3380CC4-5D6E-409C-BE32-E72D297353CC}">
              <c16:uniqueId val="{00000001-D931-44E7-8951-AAF2C8330365}"/>
            </c:ext>
          </c:extLst>
        </c:ser>
        <c:dLbls>
          <c:showLegendKey val="0"/>
          <c:showVal val="0"/>
          <c:showCatName val="0"/>
          <c:showSerName val="0"/>
          <c:showPercent val="0"/>
          <c:showBubbleSize val="0"/>
        </c:dLbls>
        <c:gapWidth val="219"/>
        <c:overlap val="-27"/>
        <c:axId val="717367840"/>
        <c:axId val="717368400"/>
      </c:barChart>
      <c:catAx>
        <c:axId val="7173678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7368400"/>
        <c:crosses val="autoZero"/>
        <c:auto val="1"/>
        <c:lblAlgn val="ctr"/>
        <c:lblOffset val="100"/>
        <c:noMultiLvlLbl val="0"/>
      </c:catAx>
      <c:valAx>
        <c:axId val="717368400"/>
        <c:scaling>
          <c:orientation val="minMax"/>
          <c:max val="0.60000000000000009"/>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7367840"/>
        <c:crosses val="autoZero"/>
        <c:crossBetween val="between"/>
        <c:majorUnit val="0.2"/>
      </c:valAx>
      <c:spPr>
        <a:noFill/>
        <a:ln>
          <a:noFill/>
        </a:ln>
        <a:effectLst/>
      </c:spPr>
    </c:plotArea>
    <c:legend>
      <c:legendPos val="b"/>
      <c:layout>
        <c:manualLayout>
          <c:xMode val="edge"/>
          <c:yMode val="edge"/>
          <c:x val="0.31596084864391949"/>
          <c:y val="0.16724482356372117"/>
          <c:w val="0.33474475065616799"/>
          <c:h val="7.812554680664916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All Areas</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Readiness'!$B$57</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Readiness'!$C$56:$E$56</c:f>
              <c:numCache>
                <c:formatCode>General</c:formatCode>
                <c:ptCount val="3"/>
                <c:pt idx="0">
                  <c:v>2015</c:v>
                </c:pt>
                <c:pt idx="1">
                  <c:v>2016</c:v>
                </c:pt>
                <c:pt idx="2">
                  <c:v>2017</c:v>
                </c:pt>
              </c:numCache>
            </c:numRef>
          </c:cat>
          <c:val>
            <c:numRef>
              <c:f>'HS to Coll - College Readiness'!$C$57:$E$57</c:f>
              <c:numCache>
                <c:formatCode>0.0%</c:formatCode>
                <c:ptCount val="3"/>
                <c:pt idx="0">
                  <c:v>0.57899999999999996</c:v>
                </c:pt>
                <c:pt idx="1">
                  <c:v>0.58025570107649338</c:v>
                </c:pt>
                <c:pt idx="2">
                  <c:v>0.61031989341198101</c:v>
                </c:pt>
              </c:numCache>
            </c:numRef>
          </c:val>
          <c:smooth val="0"/>
          <c:extLst>
            <c:ext xmlns:c16="http://schemas.microsoft.com/office/drawing/2014/chart" uri="{C3380CC4-5D6E-409C-BE32-E72D297353CC}">
              <c16:uniqueId val="{00000000-C042-4B4A-8908-48AA138E7C43}"/>
            </c:ext>
          </c:extLst>
        </c:ser>
        <c:ser>
          <c:idx val="1"/>
          <c:order val="1"/>
          <c:tx>
            <c:strRef>
              <c:f>'HS to Coll - College Readiness'!$B$58</c:f>
              <c:strCache>
                <c:ptCount val="1"/>
                <c:pt idx="0">
                  <c:v>Gulf Coast</c:v>
                </c:pt>
              </c:strCache>
            </c:strRef>
          </c:tx>
          <c:spPr>
            <a:ln w="28575" cap="rnd">
              <a:solidFill>
                <a:srgbClr val="1A3B8E"/>
              </a:solidFill>
              <a:round/>
            </a:ln>
            <a:effectLst/>
          </c:spPr>
          <c:marker>
            <c:symbol val="none"/>
          </c:marker>
          <c:cat>
            <c:numRef>
              <c:f>'HS to Coll - College Readiness'!$C$56:$E$56</c:f>
              <c:numCache>
                <c:formatCode>General</c:formatCode>
                <c:ptCount val="3"/>
                <c:pt idx="0">
                  <c:v>2015</c:v>
                </c:pt>
                <c:pt idx="1">
                  <c:v>2016</c:v>
                </c:pt>
                <c:pt idx="2">
                  <c:v>2017</c:v>
                </c:pt>
              </c:numCache>
            </c:numRef>
          </c:cat>
          <c:val>
            <c:numRef>
              <c:f>'HS to Coll - College Readiness'!$C$58:$E$58</c:f>
              <c:numCache>
                <c:formatCode>0.0%</c:formatCode>
                <c:ptCount val="3"/>
                <c:pt idx="0">
                  <c:v>0.60699999999999998</c:v>
                </c:pt>
                <c:pt idx="1">
                  <c:v>0.61276641148070099</c:v>
                </c:pt>
                <c:pt idx="2">
                  <c:v>0.63022715539494101</c:v>
                </c:pt>
              </c:numCache>
            </c:numRef>
          </c:val>
          <c:smooth val="0"/>
          <c:extLst>
            <c:ext xmlns:c16="http://schemas.microsoft.com/office/drawing/2014/chart" uri="{C3380CC4-5D6E-409C-BE32-E72D297353CC}">
              <c16:uniqueId val="{00000001-C042-4B4A-8908-48AA138E7C43}"/>
            </c:ext>
          </c:extLst>
        </c:ser>
        <c:dLbls>
          <c:showLegendKey val="0"/>
          <c:showVal val="0"/>
          <c:showCatName val="0"/>
          <c:showSerName val="0"/>
          <c:showPercent val="0"/>
          <c:showBubbleSize val="0"/>
        </c:dLbls>
        <c:smooth val="0"/>
        <c:axId val="717371760"/>
        <c:axId val="717372320"/>
      </c:lineChart>
      <c:catAx>
        <c:axId val="717371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7372320"/>
        <c:crosses val="autoZero"/>
        <c:auto val="1"/>
        <c:lblAlgn val="ctr"/>
        <c:lblOffset val="100"/>
        <c:noMultiLvlLbl val="0"/>
      </c:catAx>
      <c:valAx>
        <c:axId val="717372320"/>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7371760"/>
        <c:crosses val="autoZero"/>
        <c:crossBetween val="between"/>
        <c:majorUnit val="0.1"/>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Math</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Readiness'!$B$59</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Readiness'!$C$56:$E$56</c:f>
              <c:numCache>
                <c:formatCode>General</c:formatCode>
                <c:ptCount val="3"/>
                <c:pt idx="0">
                  <c:v>2015</c:v>
                </c:pt>
                <c:pt idx="1">
                  <c:v>2016</c:v>
                </c:pt>
                <c:pt idx="2">
                  <c:v>2017</c:v>
                </c:pt>
              </c:numCache>
            </c:numRef>
          </c:cat>
          <c:val>
            <c:numRef>
              <c:f>'HS to Coll - College Readiness'!$C$59:$E$59</c:f>
              <c:numCache>
                <c:formatCode>0.0%</c:formatCode>
                <c:ptCount val="3"/>
                <c:pt idx="0">
                  <c:v>0.63400000000000001</c:v>
                </c:pt>
                <c:pt idx="1">
                  <c:v>0.63255511266574471</c:v>
                </c:pt>
                <c:pt idx="2">
                  <c:v>0.65267052142755499</c:v>
                </c:pt>
              </c:numCache>
            </c:numRef>
          </c:val>
          <c:smooth val="0"/>
          <c:extLst>
            <c:ext xmlns:c16="http://schemas.microsoft.com/office/drawing/2014/chart" uri="{C3380CC4-5D6E-409C-BE32-E72D297353CC}">
              <c16:uniqueId val="{00000000-5459-443B-8B30-A3D450113556}"/>
            </c:ext>
          </c:extLst>
        </c:ser>
        <c:ser>
          <c:idx val="1"/>
          <c:order val="1"/>
          <c:tx>
            <c:strRef>
              <c:f>'HS to Coll - College Readiness'!$B$60</c:f>
              <c:strCache>
                <c:ptCount val="1"/>
                <c:pt idx="0">
                  <c:v>Gulf Coast</c:v>
                </c:pt>
              </c:strCache>
            </c:strRef>
          </c:tx>
          <c:spPr>
            <a:ln w="28575" cap="rnd">
              <a:solidFill>
                <a:srgbClr val="1A3B8E"/>
              </a:solidFill>
              <a:round/>
            </a:ln>
            <a:effectLst/>
          </c:spPr>
          <c:marker>
            <c:symbol val="none"/>
          </c:marker>
          <c:cat>
            <c:numRef>
              <c:f>'HS to Coll - College Readiness'!$C$56:$E$56</c:f>
              <c:numCache>
                <c:formatCode>General</c:formatCode>
                <c:ptCount val="3"/>
                <c:pt idx="0">
                  <c:v>2015</c:v>
                </c:pt>
                <c:pt idx="1">
                  <c:v>2016</c:v>
                </c:pt>
                <c:pt idx="2">
                  <c:v>2017</c:v>
                </c:pt>
              </c:numCache>
            </c:numRef>
          </c:cat>
          <c:val>
            <c:numRef>
              <c:f>'HS to Coll - College Readiness'!$C$60:$E$60</c:f>
              <c:numCache>
                <c:formatCode>0.0%</c:formatCode>
                <c:ptCount val="3"/>
                <c:pt idx="0">
                  <c:v>0.66900000000000004</c:v>
                </c:pt>
                <c:pt idx="1">
                  <c:v>0.66942303075568832</c:v>
                </c:pt>
                <c:pt idx="2">
                  <c:v>0.68487351574599897</c:v>
                </c:pt>
              </c:numCache>
            </c:numRef>
          </c:val>
          <c:smooth val="0"/>
          <c:extLst>
            <c:ext xmlns:c16="http://schemas.microsoft.com/office/drawing/2014/chart" uri="{C3380CC4-5D6E-409C-BE32-E72D297353CC}">
              <c16:uniqueId val="{00000001-5459-443B-8B30-A3D450113556}"/>
            </c:ext>
          </c:extLst>
        </c:ser>
        <c:dLbls>
          <c:showLegendKey val="0"/>
          <c:showVal val="0"/>
          <c:showCatName val="0"/>
          <c:showSerName val="0"/>
          <c:showPercent val="0"/>
          <c:showBubbleSize val="0"/>
        </c:dLbls>
        <c:smooth val="0"/>
        <c:axId val="717375680"/>
        <c:axId val="717376240"/>
      </c:lineChart>
      <c:catAx>
        <c:axId val="7173756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7376240"/>
        <c:crosses val="autoZero"/>
        <c:auto val="1"/>
        <c:lblAlgn val="ctr"/>
        <c:lblOffset val="100"/>
        <c:noMultiLvlLbl val="0"/>
      </c:catAx>
      <c:valAx>
        <c:axId val="717376240"/>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7375680"/>
        <c:crosses val="autoZero"/>
        <c:crossBetween val="between"/>
        <c:majorUnit val="0.1"/>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Writing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Readiness'!$B$61</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Readiness'!$C$56:$E$56</c:f>
              <c:numCache>
                <c:formatCode>General</c:formatCode>
                <c:ptCount val="3"/>
                <c:pt idx="0">
                  <c:v>2015</c:v>
                </c:pt>
                <c:pt idx="1">
                  <c:v>2016</c:v>
                </c:pt>
                <c:pt idx="2">
                  <c:v>2017</c:v>
                </c:pt>
              </c:numCache>
            </c:numRef>
          </c:cat>
          <c:val>
            <c:numRef>
              <c:f>'HS to Coll - College Readiness'!$C$61:$E$61</c:f>
              <c:numCache>
                <c:formatCode>0.0%</c:formatCode>
                <c:ptCount val="3"/>
                <c:pt idx="0">
                  <c:v>0.77300000000000002</c:v>
                </c:pt>
                <c:pt idx="1">
                  <c:v>0.77828845684535919</c:v>
                </c:pt>
                <c:pt idx="2">
                  <c:v>0.85554995019855895</c:v>
                </c:pt>
              </c:numCache>
            </c:numRef>
          </c:val>
          <c:smooth val="0"/>
          <c:extLst>
            <c:ext xmlns:c16="http://schemas.microsoft.com/office/drawing/2014/chart" uri="{C3380CC4-5D6E-409C-BE32-E72D297353CC}">
              <c16:uniqueId val="{00000000-2893-42A2-89B9-705296306631}"/>
            </c:ext>
          </c:extLst>
        </c:ser>
        <c:ser>
          <c:idx val="1"/>
          <c:order val="1"/>
          <c:tx>
            <c:strRef>
              <c:f>'HS to Coll - College Readiness'!$B$62</c:f>
              <c:strCache>
                <c:ptCount val="1"/>
                <c:pt idx="0">
                  <c:v>Gulf Coast</c:v>
                </c:pt>
              </c:strCache>
            </c:strRef>
          </c:tx>
          <c:spPr>
            <a:ln w="28575" cap="rnd">
              <a:solidFill>
                <a:srgbClr val="1A3B8E"/>
              </a:solidFill>
              <a:round/>
            </a:ln>
            <a:effectLst/>
          </c:spPr>
          <c:marker>
            <c:symbol val="none"/>
          </c:marker>
          <c:cat>
            <c:numRef>
              <c:f>'HS to Coll - College Readiness'!$C$56:$E$56</c:f>
              <c:numCache>
                <c:formatCode>General</c:formatCode>
                <c:ptCount val="3"/>
                <c:pt idx="0">
                  <c:v>2015</c:v>
                </c:pt>
                <c:pt idx="1">
                  <c:v>2016</c:v>
                </c:pt>
                <c:pt idx="2">
                  <c:v>2017</c:v>
                </c:pt>
              </c:numCache>
            </c:numRef>
          </c:cat>
          <c:val>
            <c:numRef>
              <c:f>'HS to Coll - College Readiness'!$C$62:$E$62</c:f>
              <c:numCache>
                <c:formatCode>0.0%</c:formatCode>
                <c:ptCount val="3"/>
                <c:pt idx="0">
                  <c:v>0.78</c:v>
                </c:pt>
                <c:pt idx="1">
                  <c:v>0.78201605804369279</c:v>
                </c:pt>
                <c:pt idx="2">
                  <c:v>0.82325761486835303</c:v>
                </c:pt>
              </c:numCache>
            </c:numRef>
          </c:val>
          <c:smooth val="0"/>
          <c:extLst>
            <c:ext xmlns:c16="http://schemas.microsoft.com/office/drawing/2014/chart" uri="{C3380CC4-5D6E-409C-BE32-E72D297353CC}">
              <c16:uniqueId val="{00000001-2893-42A2-89B9-705296306631}"/>
            </c:ext>
          </c:extLst>
        </c:ser>
        <c:dLbls>
          <c:showLegendKey val="0"/>
          <c:showVal val="0"/>
          <c:showCatName val="0"/>
          <c:showSerName val="0"/>
          <c:showPercent val="0"/>
          <c:showBubbleSize val="0"/>
        </c:dLbls>
        <c:smooth val="0"/>
        <c:axId val="717379600"/>
        <c:axId val="717380160"/>
      </c:lineChart>
      <c:catAx>
        <c:axId val="7173796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7380160"/>
        <c:crosses val="autoZero"/>
        <c:auto val="1"/>
        <c:lblAlgn val="ctr"/>
        <c:lblOffset val="100"/>
        <c:noMultiLvlLbl val="0"/>
      </c:catAx>
      <c:valAx>
        <c:axId val="717380160"/>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7379600"/>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Reading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Readiness'!$B$63</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Readiness'!$C$56:$E$56</c:f>
              <c:numCache>
                <c:formatCode>General</c:formatCode>
                <c:ptCount val="3"/>
                <c:pt idx="0">
                  <c:v>2015</c:v>
                </c:pt>
                <c:pt idx="1">
                  <c:v>2016</c:v>
                </c:pt>
                <c:pt idx="2">
                  <c:v>2017</c:v>
                </c:pt>
              </c:numCache>
            </c:numRef>
          </c:cat>
          <c:val>
            <c:numRef>
              <c:f>'HS to Coll - College Readiness'!$C$63:$E$63</c:f>
              <c:numCache>
                <c:formatCode>0.0%</c:formatCode>
                <c:ptCount val="3"/>
                <c:pt idx="0">
                  <c:v>0.75800000000000001</c:v>
                </c:pt>
                <c:pt idx="1">
                  <c:v>0.75913799181105779</c:v>
                </c:pt>
                <c:pt idx="2">
                  <c:v>0.78695978371945596</c:v>
                </c:pt>
              </c:numCache>
            </c:numRef>
          </c:val>
          <c:smooth val="0"/>
          <c:extLst>
            <c:ext xmlns:c16="http://schemas.microsoft.com/office/drawing/2014/chart" uri="{C3380CC4-5D6E-409C-BE32-E72D297353CC}">
              <c16:uniqueId val="{00000000-BFD6-401B-B639-670308B06F2E}"/>
            </c:ext>
          </c:extLst>
        </c:ser>
        <c:ser>
          <c:idx val="1"/>
          <c:order val="1"/>
          <c:tx>
            <c:strRef>
              <c:f>'HS to Coll - College Readiness'!$B$64</c:f>
              <c:strCache>
                <c:ptCount val="1"/>
                <c:pt idx="0">
                  <c:v>Gulf Coast</c:v>
                </c:pt>
              </c:strCache>
            </c:strRef>
          </c:tx>
          <c:spPr>
            <a:ln w="28575" cap="rnd">
              <a:solidFill>
                <a:srgbClr val="1A3B8E"/>
              </a:solidFill>
              <a:round/>
            </a:ln>
            <a:effectLst/>
          </c:spPr>
          <c:marker>
            <c:symbol val="none"/>
          </c:marker>
          <c:cat>
            <c:numRef>
              <c:f>'HS to Coll - College Readiness'!$C$56:$E$56</c:f>
              <c:numCache>
                <c:formatCode>General</c:formatCode>
                <c:ptCount val="3"/>
                <c:pt idx="0">
                  <c:v>2015</c:v>
                </c:pt>
                <c:pt idx="1">
                  <c:v>2016</c:v>
                </c:pt>
                <c:pt idx="2">
                  <c:v>2017</c:v>
                </c:pt>
              </c:numCache>
            </c:numRef>
          </c:cat>
          <c:val>
            <c:numRef>
              <c:f>'HS to Coll - College Readiness'!$C$64:$E$64</c:f>
              <c:numCache>
                <c:formatCode>0.0%</c:formatCode>
                <c:ptCount val="3"/>
                <c:pt idx="0">
                  <c:v>0.70599999999999996</c:v>
                </c:pt>
                <c:pt idx="1">
                  <c:v>0.73430735930735935</c:v>
                </c:pt>
                <c:pt idx="2">
                  <c:v>0.80921528136293197</c:v>
                </c:pt>
              </c:numCache>
            </c:numRef>
          </c:val>
          <c:smooth val="0"/>
          <c:extLst>
            <c:ext xmlns:c16="http://schemas.microsoft.com/office/drawing/2014/chart" uri="{C3380CC4-5D6E-409C-BE32-E72D297353CC}">
              <c16:uniqueId val="{00000001-BFD6-401B-B639-670308B06F2E}"/>
            </c:ext>
          </c:extLst>
        </c:ser>
        <c:dLbls>
          <c:showLegendKey val="0"/>
          <c:showVal val="0"/>
          <c:showCatName val="0"/>
          <c:showSerName val="0"/>
          <c:showPercent val="0"/>
          <c:showBubbleSize val="0"/>
        </c:dLbls>
        <c:smooth val="0"/>
        <c:axId val="717383520"/>
        <c:axId val="717384080"/>
      </c:lineChart>
      <c:catAx>
        <c:axId val="7173835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7384080"/>
        <c:crosses val="autoZero"/>
        <c:auto val="1"/>
        <c:lblAlgn val="ctr"/>
        <c:lblOffset val="100"/>
        <c:noMultiLvlLbl val="0"/>
      </c:catAx>
      <c:valAx>
        <c:axId val="717384080"/>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7383520"/>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 of 8th Grade Cohort (FY2007) that Graduate from HS, Enroll in HE &amp; Complete HE (FY2017)</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0875044128255894E-2"/>
          <c:y val="0.18753528773072747"/>
          <c:w val="0.88053496236946993"/>
          <c:h val="0.54721656535604057"/>
        </c:manualLayout>
      </c:layout>
      <c:barChart>
        <c:barDir val="col"/>
        <c:grouping val="clustered"/>
        <c:varyColors val="0"/>
        <c:ser>
          <c:idx val="0"/>
          <c:order val="0"/>
          <c:tx>
            <c:v>High School Graduate in FY10-12</c:v>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9151-4349-BB3C-7A733330DB76}"/>
              </c:ext>
            </c:extLst>
          </c:dPt>
          <c:dPt>
            <c:idx val="1"/>
            <c:invertIfNegative val="0"/>
            <c:bubble3D val="0"/>
            <c:spPr>
              <a:solidFill>
                <a:srgbClr val="00B189"/>
              </a:solidFill>
              <a:ln>
                <a:noFill/>
              </a:ln>
              <a:effectLst/>
            </c:spPr>
            <c:extLst>
              <c:ext xmlns:c16="http://schemas.microsoft.com/office/drawing/2014/chart" uri="{C3380CC4-5D6E-409C-BE32-E72D297353CC}">
                <c16:uniqueId val="{00000003-9151-4349-BB3C-7A733330DB76}"/>
              </c:ext>
            </c:extLst>
          </c:dPt>
          <c:dPt>
            <c:idx val="2"/>
            <c:invertIfNegative val="0"/>
            <c:bubble3D val="0"/>
            <c:spPr>
              <a:solidFill>
                <a:srgbClr val="F6B11A"/>
              </a:solidFill>
              <a:ln>
                <a:noFill/>
              </a:ln>
              <a:effectLst/>
            </c:spPr>
            <c:extLst>
              <c:ext xmlns:c16="http://schemas.microsoft.com/office/drawing/2014/chart" uri="{C3380CC4-5D6E-409C-BE32-E72D297353CC}">
                <c16:uniqueId val="{00000005-9151-4349-BB3C-7A733330DB76}"/>
              </c:ext>
            </c:extLst>
          </c:dPt>
          <c:dPt>
            <c:idx val="3"/>
            <c:invertIfNegative val="0"/>
            <c:bubble3D val="0"/>
            <c:spPr>
              <a:solidFill>
                <a:srgbClr val="8BD1E5"/>
              </a:solidFill>
              <a:ln>
                <a:noFill/>
              </a:ln>
              <a:effectLst/>
            </c:spPr>
            <c:extLst>
              <c:ext xmlns:c16="http://schemas.microsoft.com/office/drawing/2014/chart" uri="{C3380CC4-5D6E-409C-BE32-E72D297353CC}">
                <c16:uniqueId val="{00000007-9151-4349-BB3C-7A733330DB76}"/>
              </c:ext>
            </c:extLst>
          </c:dPt>
          <c:dLbls>
            <c:dLbl>
              <c:idx val="1"/>
              <c:layout>
                <c:manualLayout>
                  <c:x val="0"/>
                  <c:y val="2.1715526601520128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9151-4349-BB3C-7A733330DB76}"/>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4"/>
              <c:pt idx="0">
                <c:v>White</c:v>
              </c:pt>
              <c:pt idx="1">
                <c:v>Hispanic</c:v>
              </c:pt>
              <c:pt idx="2">
                <c:v>African
American</c:v>
              </c:pt>
              <c:pt idx="3">
                <c:v>Others</c:v>
              </c:pt>
            </c:strLit>
          </c:cat>
          <c:val>
            <c:numLit>
              <c:formatCode>General</c:formatCode>
              <c:ptCount val="4"/>
              <c:pt idx="0">
                <c:v>0.81237311678598145</c:v>
              </c:pt>
              <c:pt idx="1">
                <c:v>0.71676372582604087</c:v>
              </c:pt>
              <c:pt idx="2">
                <c:v>0.70755920359381064</c:v>
              </c:pt>
              <c:pt idx="3">
                <c:v>0.87769145394006665</c:v>
              </c:pt>
            </c:numLit>
          </c:val>
          <c:extLst>
            <c:ext xmlns:c16="http://schemas.microsoft.com/office/drawing/2014/chart" uri="{C3380CC4-5D6E-409C-BE32-E72D297353CC}">
              <c16:uniqueId val="{00000008-9151-4349-BB3C-7A733330DB76}"/>
            </c:ext>
          </c:extLst>
        </c:ser>
        <c:ser>
          <c:idx val="1"/>
          <c:order val="1"/>
          <c:tx>
            <c:v>Enrolled in HE</c:v>
          </c:tx>
          <c:spPr>
            <a:pattFill prst="wdUpDiag">
              <a:fgClr>
                <a:schemeClr val="accent1"/>
              </a:fgClr>
              <a:bgClr>
                <a:schemeClr val="bg1"/>
              </a:bgClr>
            </a:pattFill>
            <a:ln>
              <a:noFill/>
            </a:ln>
            <a:effectLst/>
          </c:spPr>
          <c:invertIfNegative val="0"/>
          <c:dPt>
            <c:idx val="0"/>
            <c:invertIfNegative val="0"/>
            <c:bubble3D val="0"/>
            <c:spPr>
              <a:pattFill prst="dkDnDiag">
                <a:fgClr>
                  <a:srgbClr val="005F84"/>
                </a:fgClr>
                <a:bgClr>
                  <a:schemeClr val="bg1"/>
                </a:bgClr>
              </a:pattFill>
              <a:ln>
                <a:noFill/>
              </a:ln>
              <a:effectLst/>
            </c:spPr>
            <c:extLst>
              <c:ext xmlns:c16="http://schemas.microsoft.com/office/drawing/2014/chart" uri="{C3380CC4-5D6E-409C-BE32-E72D297353CC}">
                <c16:uniqueId val="{0000000A-9151-4349-BB3C-7A733330DB76}"/>
              </c:ext>
            </c:extLst>
          </c:dPt>
          <c:dPt>
            <c:idx val="1"/>
            <c:invertIfNegative val="0"/>
            <c:bubble3D val="0"/>
            <c:spPr>
              <a:pattFill prst="dkDnDiag">
                <a:fgClr>
                  <a:srgbClr val="00B189"/>
                </a:fgClr>
                <a:bgClr>
                  <a:schemeClr val="bg1"/>
                </a:bgClr>
              </a:pattFill>
              <a:ln>
                <a:noFill/>
              </a:ln>
              <a:effectLst/>
            </c:spPr>
            <c:extLst>
              <c:ext xmlns:c16="http://schemas.microsoft.com/office/drawing/2014/chart" uri="{C3380CC4-5D6E-409C-BE32-E72D297353CC}">
                <c16:uniqueId val="{0000000C-9151-4349-BB3C-7A733330DB76}"/>
              </c:ext>
            </c:extLst>
          </c:dPt>
          <c:dPt>
            <c:idx val="2"/>
            <c:invertIfNegative val="0"/>
            <c:bubble3D val="0"/>
            <c:spPr>
              <a:pattFill prst="dkDnDiag">
                <a:fgClr>
                  <a:srgbClr val="F6B11A"/>
                </a:fgClr>
                <a:bgClr>
                  <a:schemeClr val="bg1"/>
                </a:bgClr>
              </a:pattFill>
              <a:ln>
                <a:noFill/>
              </a:ln>
              <a:effectLst/>
            </c:spPr>
            <c:extLst>
              <c:ext xmlns:c16="http://schemas.microsoft.com/office/drawing/2014/chart" uri="{C3380CC4-5D6E-409C-BE32-E72D297353CC}">
                <c16:uniqueId val="{0000000E-9151-4349-BB3C-7A733330DB76}"/>
              </c:ext>
            </c:extLst>
          </c:dPt>
          <c:dPt>
            <c:idx val="3"/>
            <c:invertIfNegative val="0"/>
            <c:bubble3D val="0"/>
            <c:spPr>
              <a:pattFill prst="dkDnDiag">
                <a:fgClr>
                  <a:srgbClr val="8BD1E5"/>
                </a:fgClr>
                <a:bgClr>
                  <a:schemeClr val="bg1"/>
                </a:bgClr>
              </a:pattFill>
              <a:ln>
                <a:noFill/>
              </a:ln>
              <a:effectLst/>
            </c:spPr>
            <c:extLst>
              <c:ext xmlns:c16="http://schemas.microsoft.com/office/drawing/2014/chart" uri="{C3380CC4-5D6E-409C-BE32-E72D297353CC}">
                <c16:uniqueId val="{00000010-9151-4349-BB3C-7A733330DB76}"/>
              </c:ext>
            </c:extLst>
          </c:dPt>
          <c:dLbls>
            <c:dLbl>
              <c:idx val="0"/>
              <c:layout>
                <c:manualLayout>
                  <c:x val="5.5555555555555809E-3"/>
                  <c:y val="-4.2437781360066642E-17"/>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9151-4349-BB3C-7A733330DB76}"/>
                </c:ext>
              </c:extLst>
            </c:dLbl>
            <c:dLbl>
              <c:idx val="1"/>
              <c:layout>
                <c:manualLayout>
                  <c:x val="8.3332565885404202E-3"/>
                  <c:y val="2.6058631921824105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C-9151-4349-BB3C-7A733330DB76}"/>
                </c:ext>
              </c:extLst>
            </c:dLbl>
            <c:dLbl>
              <c:idx val="2"/>
              <c:layout>
                <c:manualLayout>
                  <c:x val="5.5555043923603119E-3"/>
                  <c:y val="1.737242128121599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9151-4349-BB3C-7A733330DB76}"/>
                </c:ext>
              </c:extLst>
            </c:dLbl>
            <c:dLbl>
              <c:idx val="3"/>
              <c:layout>
                <c:manualLayout>
                  <c:x val="5.5555555555555558E-3"/>
                  <c:y val="-4.2437781360066642E-17"/>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9151-4349-BB3C-7A733330DB76}"/>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4"/>
              <c:pt idx="0">
                <c:v>White</c:v>
              </c:pt>
              <c:pt idx="1">
                <c:v>Hispanic</c:v>
              </c:pt>
              <c:pt idx="2">
                <c:v>African
American</c:v>
              </c:pt>
              <c:pt idx="3">
                <c:v>Others</c:v>
              </c:pt>
            </c:strLit>
          </c:cat>
          <c:val>
            <c:numLit>
              <c:formatCode>General</c:formatCode>
              <c:ptCount val="4"/>
              <c:pt idx="0">
                <c:v>0.63528867044199877</c:v>
              </c:pt>
              <c:pt idx="1">
                <c:v>0.43748248263834821</c:v>
              </c:pt>
              <c:pt idx="2">
                <c:v>0.56253119627308523</c:v>
              </c:pt>
              <c:pt idx="3">
                <c:v>0.71453940066592669</c:v>
              </c:pt>
            </c:numLit>
          </c:val>
          <c:extLst>
            <c:ext xmlns:c16="http://schemas.microsoft.com/office/drawing/2014/chart" uri="{C3380CC4-5D6E-409C-BE32-E72D297353CC}">
              <c16:uniqueId val="{00000011-9151-4349-BB3C-7A733330DB76}"/>
            </c:ext>
          </c:extLst>
        </c:ser>
        <c:ser>
          <c:idx val="2"/>
          <c:order val="2"/>
          <c:tx>
            <c:v>HE Degree or Certificate in Texas</c:v>
          </c:tx>
          <c:spPr>
            <a:pattFill prst="pct90">
              <a:fgClr>
                <a:srgbClr val="005F84"/>
              </a:fgClr>
              <a:bgClr>
                <a:schemeClr val="bg1"/>
              </a:bgClr>
            </a:pattFill>
            <a:ln>
              <a:noFill/>
            </a:ln>
            <a:effectLst/>
          </c:spPr>
          <c:invertIfNegative val="0"/>
          <c:dPt>
            <c:idx val="1"/>
            <c:invertIfNegative val="0"/>
            <c:bubble3D val="0"/>
            <c:spPr>
              <a:pattFill prst="pct90">
                <a:fgClr>
                  <a:srgbClr val="00B189"/>
                </a:fgClr>
                <a:bgClr>
                  <a:schemeClr val="bg1"/>
                </a:bgClr>
              </a:pattFill>
              <a:ln>
                <a:noFill/>
              </a:ln>
              <a:effectLst/>
            </c:spPr>
            <c:extLst>
              <c:ext xmlns:c16="http://schemas.microsoft.com/office/drawing/2014/chart" uri="{C3380CC4-5D6E-409C-BE32-E72D297353CC}">
                <c16:uniqueId val="{00000013-9151-4349-BB3C-7A733330DB76}"/>
              </c:ext>
            </c:extLst>
          </c:dPt>
          <c:dPt>
            <c:idx val="2"/>
            <c:invertIfNegative val="0"/>
            <c:bubble3D val="0"/>
            <c:spPr>
              <a:pattFill prst="pct90">
                <a:fgClr>
                  <a:srgbClr val="F6B11A"/>
                </a:fgClr>
                <a:bgClr>
                  <a:schemeClr val="bg1"/>
                </a:bgClr>
              </a:pattFill>
              <a:ln>
                <a:noFill/>
              </a:ln>
              <a:effectLst/>
            </c:spPr>
            <c:extLst>
              <c:ext xmlns:c16="http://schemas.microsoft.com/office/drawing/2014/chart" uri="{C3380CC4-5D6E-409C-BE32-E72D297353CC}">
                <c16:uniqueId val="{00000015-9151-4349-BB3C-7A733330DB76}"/>
              </c:ext>
            </c:extLst>
          </c:dPt>
          <c:dPt>
            <c:idx val="3"/>
            <c:invertIfNegative val="0"/>
            <c:bubble3D val="0"/>
            <c:spPr>
              <a:pattFill prst="pct90">
                <a:fgClr>
                  <a:srgbClr val="8BD1E5"/>
                </a:fgClr>
                <a:bgClr>
                  <a:schemeClr val="bg1"/>
                </a:bgClr>
              </a:pattFill>
              <a:ln>
                <a:noFill/>
              </a:ln>
              <a:effectLst/>
            </c:spPr>
            <c:extLst>
              <c:ext xmlns:c16="http://schemas.microsoft.com/office/drawing/2014/chart" uri="{C3380CC4-5D6E-409C-BE32-E72D297353CC}">
                <c16:uniqueId val="{00000017-9151-4349-BB3C-7A733330DB76}"/>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4"/>
              <c:pt idx="0">
                <c:v>White</c:v>
              </c:pt>
              <c:pt idx="1">
                <c:v>Hispanic</c:v>
              </c:pt>
              <c:pt idx="2">
                <c:v>African
American</c:v>
              </c:pt>
              <c:pt idx="3">
                <c:v>Others</c:v>
              </c:pt>
            </c:strLit>
          </c:cat>
          <c:val>
            <c:numLit>
              <c:formatCode>General</c:formatCode>
              <c:ptCount val="4"/>
              <c:pt idx="0">
                <c:v>0.32029775260889698</c:v>
              </c:pt>
              <c:pt idx="1">
                <c:v>0.14549531313257139</c:v>
              </c:pt>
              <c:pt idx="2">
                <c:v>0.14669180855193834</c:v>
              </c:pt>
              <c:pt idx="3">
                <c:v>0.46237513873473918</c:v>
              </c:pt>
            </c:numLit>
          </c:val>
          <c:extLst>
            <c:ext xmlns:c16="http://schemas.microsoft.com/office/drawing/2014/chart" uri="{C3380CC4-5D6E-409C-BE32-E72D297353CC}">
              <c16:uniqueId val="{00000018-9151-4349-BB3C-7A733330DB76}"/>
            </c:ext>
          </c:extLst>
        </c:ser>
        <c:dLbls>
          <c:dLblPos val="outEnd"/>
          <c:showLegendKey val="0"/>
          <c:showVal val="1"/>
          <c:showCatName val="0"/>
          <c:showSerName val="0"/>
          <c:showPercent val="0"/>
          <c:showBubbleSize val="0"/>
        </c:dLbls>
        <c:gapWidth val="219"/>
        <c:axId val="717388000"/>
        <c:axId val="717388560"/>
      </c:barChart>
      <c:catAx>
        <c:axId val="7173880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7388560"/>
        <c:crosses val="autoZero"/>
        <c:auto val="1"/>
        <c:lblAlgn val="ctr"/>
        <c:lblOffset val="100"/>
        <c:noMultiLvlLbl val="0"/>
      </c:catAx>
      <c:valAx>
        <c:axId val="71738856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7388000"/>
        <c:crosses val="autoZero"/>
        <c:crossBetween val="between"/>
        <c:majorUnit val="0.2"/>
      </c:valAx>
      <c:spPr>
        <a:noFill/>
        <a:ln>
          <a:noFill/>
        </a:ln>
        <a:effectLst/>
      </c:spPr>
    </c:plotArea>
    <c:legend>
      <c:legendPos val="b"/>
      <c:layout>
        <c:manualLayout>
          <c:xMode val="edge"/>
          <c:yMode val="edge"/>
          <c:x val="0"/>
          <c:y val="0.84981229070504116"/>
          <c:w val="0.99620279273822576"/>
          <c:h val="0.14099230699610824"/>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baseline="0">
                <a:effectLst/>
              </a:rPr>
              <a:t>FY 2017 High School Graduates in Higher Ed-  Performance on TSI Readiness Measures</a:t>
            </a:r>
            <a:r>
              <a:rPr lang="en-US" sz="1400" b="0" i="0" u="none" strike="noStrike" baseline="0"/>
              <a:t> </a:t>
            </a:r>
            <a:endParaRPr lang="en-US"/>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3515526468282369E-2"/>
          <c:y val="0.30311752697579469"/>
          <c:w val="0.90051044755769161"/>
          <c:h val="0.60111256926217549"/>
        </c:manualLayout>
      </c:layout>
      <c:barChart>
        <c:barDir val="col"/>
        <c:grouping val="clustered"/>
        <c:varyColors val="0"/>
        <c:ser>
          <c:idx val="0"/>
          <c:order val="0"/>
          <c:tx>
            <c:v>Gulf Coast</c:v>
          </c:tx>
          <c:spPr>
            <a:solidFill>
              <a:srgbClr val="1A3B8E"/>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4"/>
              <c:pt idx="0">
                <c:v>All areas</c:v>
              </c:pt>
              <c:pt idx="1">
                <c:v>Math</c:v>
              </c:pt>
              <c:pt idx="2">
                <c:v>Writing</c:v>
              </c:pt>
              <c:pt idx="3">
                <c:v>Reading</c:v>
              </c:pt>
            </c:strLit>
          </c:cat>
          <c:val>
            <c:numLit>
              <c:formatCode>General</c:formatCode>
              <c:ptCount val="4"/>
              <c:pt idx="0">
                <c:v>0.63022715539494101</c:v>
              </c:pt>
              <c:pt idx="1">
                <c:v>0.68487351574599897</c:v>
              </c:pt>
              <c:pt idx="2">
                <c:v>0.82325761486835303</c:v>
              </c:pt>
              <c:pt idx="3">
                <c:v>0.80921528136293197</c:v>
              </c:pt>
            </c:numLit>
          </c:val>
          <c:extLst>
            <c:ext xmlns:c16="http://schemas.microsoft.com/office/drawing/2014/chart" uri="{C3380CC4-5D6E-409C-BE32-E72D297353CC}">
              <c16:uniqueId val="{00000000-0AC5-42B7-BCB2-90491A564731}"/>
            </c:ext>
          </c:extLst>
        </c:ser>
        <c:ser>
          <c:idx val="1"/>
          <c:order val="1"/>
          <c:tx>
            <c:v>Statewide</c:v>
          </c:tx>
          <c:spPr>
            <a:solidFill>
              <a:schemeClr val="bg2">
                <a:lumMod val="25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4"/>
              <c:pt idx="0">
                <c:v>All areas</c:v>
              </c:pt>
              <c:pt idx="1">
                <c:v>Math</c:v>
              </c:pt>
              <c:pt idx="2">
                <c:v>Writing</c:v>
              </c:pt>
              <c:pt idx="3">
                <c:v>Reading</c:v>
              </c:pt>
            </c:strLit>
          </c:cat>
          <c:val>
            <c:numLit>
              <c:formatCode>General</c:formatCode>
              <c:ptCount val="4"/>
              <c:pt idx="0">
                <c:v>0.61031989341198101</c:v>
              </c:pt>
              <c:pt idx="1">
                <c:v>0.65267052142755499</c:v>
              </c:pt>
              <c:pt idx="2">
                <c:v>0.85554995019855895</c:v>
              </c:pt>
              <c:pt idx="3">
                <c:v>0.78695978371945596</c:v>
              </c:pt>
            </c:numLit>
          </c:val>
          <c:extLst>
            <c:ext xmlns:c16="http://schemas.microsoft.com/office/drawing/2014/chart" uri="{C3380CC4-5D6E-409C-BE32-E72D297353CC}">
              <c16:uniqueId val="{00000001-0AC5-42B7-BCB2-90491A564731}"/>
            </c:ext>
          </c:extLst>
        </c:ser>
        <c:dLbls>
          <c:dLblPos val="outEnd"/>
          <c:showLegendKey val="0"/>
          <c:showVal val="1"/>
          <c:showCatName val="0"/>
          <c:showSerName val="0"/>
          <c:showPercent val="0"/>
          <c:showBubbleSize val="0"/>
        </c:dLbls>
        <c:gapWidth val="219"/>
        <c:overlap val="-27"/>
        <c:axId val="717391360"/>
        <c:axId val="717391920"/>
      </c:barChart>
      <c:catAx>
        <c:axId val="7173913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7391920"/>
        <c:crosses val="autoZero"/>
        <c:auto val="1"/>
        <c:lblAlgn val="ctr"/>
        <c:lblOffset val="100"/>
        <c:noMultiLvlLbl val="0"/>
      </c:catAx>
      <c:valAx>
        <c:axId val="717391920"/>
        <c:scaling>
          <c:orientation val="minMax"/>
          <c:max val="1"/>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7391360"/>
        <c:crosses val="autoZero"/>
        <c:crossBetween val="between"/>
        <c:majorUnit val="0.2"/>
      </c:valAx>
      <c:spPr>
        <a:noFill/>
        <a:ln>
          <a:noFill/>
        </a:ln>
        <a:effectLst/>
      </c:spPr>
    </c:plotArea>
    <c:legend>
      <c:legendPos val="b"/>
      <c:layout>
        <c:manualLayout>
          <c:xMode val="edge"/>
          <c:yMode val="edge"/>
          <c:x val="0.27658202099737533"/>
          <c:y val="0.2295680227471566"/>
          <c:w val="0.41995997375328087"/>
          <c:h val="6.1983904904448925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Students</a:t>
            </a:r>
            <a:r>
              <a:rPr lang="en-US" sz="1200" baseline="0"/>
              <a:t> Enrolled in Higher Education by Sector &amp; Race/Ethnicity, Fall 2000 &amp; 2017</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478958880139982"/>
          <c:y val="0.21421296296296297"/>
          <c:w val="0.83465485564304465"/>
          <c:h val="0.62422900262467196"/>
        </c:manualLayout>
      </c:layout>
      <c:barChart>
        <c:barDir val="col"/>
        <c:grouping val="stacked"/>
        <c:varyColors val="0"/>
        <c:ser>
          <c:idx val="0"/>
          <c:order val="0"/>
          <c:tx>
            <c:strRef>
              <c:f>'Enrollment-Region of Residence'!$D$11</c:f>
              <c:strCache>
                <c:ptCount val="1"/>
                <c:pt idx="0">
                  <c:v>White</c:v>
                </c:pt>
              </c:strCache>
            </c:strRef>
          </c:tx>
          <c:spPr>
            <a:solidFill>
              <a:srgbClr val="005F84"/>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2017</c:v>
                  </c:pt>
                </c:lvl>
              </c:multiLvlStrCache>
            </c:multiLvlStrRef>
          </c:cat>
          <c:val>
            <c:numRef>
              <c:f>'Enrollment-Region of Residence'!$D$12:$D$15</c:f>
              <c:numCache>
                <c:formatCode>#,##0</c:formatCode>
                <c:ptCount val="4"/>
                <c:pt idx="0">
                  <c:v>52910</c:v>
                </c:pt>
                <c:pt idx="1">
                  <c:v>58189</c:v>
                </c:pt>
                <c:pt idx="2">
                  <c:v>55044</c:v>
                </c:pt>
                <c:pt idx="3">
                  <c:v>52054</c:v>
                </c:pt>
              </c:numCache>
            </c:numRef>
          </c:val>
          <c:extLst>
            <c:ext xmlns:c16="http://schemas.microsoft.com/office/drawing/2014/chart" uri="{C3380CC4-5D6E-409C-BE32-E72D297353CC}">
              <c16:uniqueId val="{00000000-EF61-45DB-8B2C-8FECE0C7B0BF}"/>
            </c:ext>
          </c:extLst>
        </c:ser>
        <c:ser>
          <c:idx val="1"/>
          <c:order val="1"/>
          <c:tx>
            <c:strRef>
              <c:f>'Enrollment-Region of Residence'!$E$11</c:f>
              <c:strCache>
                <c:ptCount val="1"/>
                <c:pt idx="0">
                  <c:v>Hispanic</c:v>
                </c:pt>
              </c:strCache>
            </c:strRef>
          </c:tx>
          <c:spPr>
            <a:solidFill>
              <a:srgbClr val="00B189"/>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2017</c:v>
                  </c:pt>
                </c:lvl>
              </c:multiLvlStrCache>
            </c:multiLvlStrRef>
          </c:cat>
          <c:val>
            <c:numRef>
              <c:f>'Enrollment-Region of Residence'!$E$12:$E$15</c:f>
              <c:numCache>
                <c:formatCode>#,##0</c:formatCode>
                <c:ptCount val="4"/>
                <c:pt idx="0">
                  <c:v>18161</c:v>
                </c:pt>
                <c:pt idx="1">
                  <c:v>20651</c:v>
                </c:pt>
                <c:pt idx="2">
                  <c:v>42882</c:v>
                </c:pt>
                <c:pt idx="3">
                  <c:v>75893</c:v>
                </c:pt>
              </c:numCache>
            </c:numRef>
          </c:val>
          <c:extLst>
            <c:ext xmlns:c16="http://schemas.microsoft.com/office/drawing/2014/chart" uri="{C3380CC4-5D6E-409C-BE32-E72D297353CC}">
              <c16:uniqueId val="{00000001-EF61-45DB-8B2C-8FECE0C7B0BF}"/>
            </c:ext>
          </c:extLst>
        </c:ser>
        <c:ser>
          <c:idx val="2"/>
          <c:order val="2"/>
          <c:tx>
            <c:strRef>
              <c:f>'Enrollment-Region of Residence'!$F$11</c:f>
              <c:strCache>
                <c:ptCount val="1"/>
                <c:pt idx="0">
                  <c:v>African American</c:v>
                </c:pt>
              </c:strCache>
            </c:strRef>
          </c:tx>
          <c:spPr>
            <a:solidFill>
              <a:srgbClr val="F6B11A"/>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2017</c:v>
                  </c:pt>
                </c:lvl>
              </c:multiLvlStrCache>
            </c:multiLvlStrRef>
          </c:cat>
          <c:val>
            <c:numRef>
              <c:f>'Enrollment-Region of Residence'!$F$12:$F$15</c:f>
              <c:numCache>
                <c:formatCode>#,##0</c:formatCode>
                <c:ptCount val="4"/>
                <c:pt idx="0">
                  <c:v>12551</c:v>
                </c:pt>
                <c:pt idx="1">
                  <c:v>16272</c:v>
                </c:pt>
                <c:pt idx="2">
                  <c:v>30702</c:v>
                </c:pt>
                <c:pt idx="3">
                  <c:v>33164</c:v>
                </c:pt>
              </c:numCache>
            </c:numRef>
          </c:val>
          <c:extLst>
            <c:ext xmlns:c16="http://schemas.microsoft.com/office/drawing/2014/chart" uri="{C3380CC4-5D6E-409C-BE32-E72D297353CC}">
              <c16:uniqueId val="{00000002-EF61-45DB-8B2C-8FECE0C7B0BF}"/>
            </c:ext>
          </c:extLst>
        </c:ser>
        <c:ser>
          <c:idx val="3"/>
          <c:order val="3"/>
          <c:tx>
            <c:strRef>
              <c:f>'Enrollment-Region of Residence'!$G$11</c:f>
              <c:strCache>
                <c:ptCount val="1"/>
                <c:pt idx="0">
                  <c:v>Other</c:v>
                </c:pt>
              </c:strCache>
            </c:strRef>
          </c:tx>
          <c:spPr>
            <a:solidFill>
              <a:srgbClr val="8BD1E5"/>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2017</c:v>
                  </c:pt>
                </c:lvl>
              </c:multiLvlStrCache>
            </c:multiLvlStrRef>
          </c:cat>
          <c:val>
            <c:numRef>
              <c:f>'Enrollment-Region of Residence'!$G$12:$G$15</c:f>
              <c:numCache>
                <c:formatCode>#,##0</c:formatCode>
                <c:ptCount val="4"/>
                <c:pt idx="0">
                  <c:v>11850</c:v>
                </c:pt>
                <c:pt idx="1">
                  <c:v>6131</c:v>
                </c:pt>
                <c:pt idx="2">
                  <c:v>25129</c:v>
                </c:pt>
                <c:pt idx="3">
                  <c:v>21034</c:v>
                </c:pt>
              </c:numCache>
            </c:numRef>
          </c:val>
          <c:extLst>
            <c:ext xmlns:c16="http://schemas.microsoft.com/office/drawing/2014/chart" uri="{C3380CC4-5D6E-409C-BE32-E72D297353CC}">
              <c16:uniqueId val="{00000003-EF61-45DB-8B2C-8FECE0C7B0BF}"/>
            </c:ext>
          </c:extLst>
        </c:ser>
        <c:dLbls>
          <c:showLegendKey val="0"/>
          <c:showVal val="0"/>
          <c:showCatName val="0"/>
          <c:showSerName val="0"/>
          <c:showPercent val="0"/>
          <c:showBubbleSize val="0"/>
        </c:dLbls>
        <c:gapWidth val="219"/>
        <c:overlap val="100"/>
        <c:axId val="717395840"/>
        <c:axId val="717396400"/>
      </c:barChart>
      <c:catAx>
        <c:axId val="7173958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7396400"/>
        <c:crosses val="autoZero"/>
        <c:auto val="1"/>
        <c:lblAlgn val="ctr"/>
        <c:lblOffset val="100"/>
        <c:noMultiLvlLbl val="0"/>
      </c:catAx>
      <c:valAx>
        <c:axId val="717396400"/>
        <c:scaling>
          <c:orientation val="minMax"/>
          <c:max val="200000"/>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7395840"/>
        <c:crosses val="autoZero"/>
        <c:crossBetween val="between"/>
      </c:valAx>
      <c:spPr>
        <a:noFill/>
        <a:ln>
          <a:noFill/>
        </a:ln>
        <a:effectLst/>
      </c:spPr>
    </c:plotArea>
    <c:legend>
      <c:legendPos val="b"/>
      <c:layout>
        <c:manualLayout>
          <c:xMode val="edge"/>
          <c:yMode val="edge"/>
          <c:x val="0.23561111111111105"/>
          <c:y val="0.21359231065645881"/>
          <c:w val="0.58988888888888891"/>
          <c:h val="7.812554680664918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Percent of Public Higher Ed Enrollment by Gender and</a:t>
            </a:r>
            <a:r>
              <a:rPr lang="en-US" sz="1200" baseline="0"/>
              <a:t> Race/Ethnicity, Fall 2017</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3.0555555555555555E-2"/>
          <c:y val="0.28321813939924179"/>
          <c:w val="0.93888888888888888"/>
          <c:h val="0.55522382618839305"/>
        </c:manualLayout>
      </c:layout>
      <c:barChart>
        <c:barDir val="col"/>
        <c:grouping val="clustered"/>
        <c:varyColors val="0"/>
        <c:ser>
          <c:idx val="0"/>
          <c:order val="0"/>
          <c:tx>
            <c:strRef>
              <c:f>'Enrollment at Inst in Region'!$C$35</c:f>
              <c:strCache>
                <c:ptCount val="1"/>
                <c:pt idx="0">
                  <c:v>Female</c:v>
                </c:pt>
              </c:strCache>
            </c:strRef>
          </c:tx>
          <c:spPr>
            <a:solidFill>
              <a:srgbClr val="005F84"/>
            </a:solidFill>
            <a:ln>
              <a:noFill/>
            </a:ln>
            <a:effectLst/>
          </c:spPr>
          <c:invertIfNegative val="0"/>
          <c:dPt>
            <c:idx val="2"/>
            <c:invertIfNegative val="0"/>
            <c:bubble3D val="0"/>
            <c:spPr>
              <a:solidFill>
                <a:srgbClr val="00B189"/>
              </a:solidFill>
              <a:ln>
                <a:noFill/>
              </a:ln>
              <a:effectLst/>
            </c:spPr>
            <c:extLst>
              <c:ext xmlns:c16="http://schemas.microsoft.com/office/drawing/2014/chart" uri="{C3380CC4-5D6E-409C-BE32-E72D297353CC}">
                <c16:uniqueId val="{00000001-0F08-4E9F-8612-A335ADD2CCB8}"/>
              </c:ext>
            </c:extLst>
          </c:dPt>
          <c:dPt>
            <c:idx val="3"/>
            <c:invertIfNegative val="0"/>
            <c:bubble3D val="0"/>
            <c:spPr>
              <a:solidFill>
                <a:srgbClr val="00B189"/>
              </a:solidFill>
              <a:ln>
                <a:noFill/>
              </a:ln>
              <a:effectLst/>
            </c:spPr>
            <c:extLst>
              <c:ext xmlns:c16="http://schemas.microsoft.com/office/drawing/2014/chart" uri="{C3380CC4-5D6E-409C-BE32-E72D297353CC}">
                <c16:uniqueId val="{00000003-0F08-4E9F-8612-A335ADD2CCB8}"/>
              </c:ext>
            </c:extLst>
          </c:dPt>
          <c:dPt>
            <c:idx val="4"/>
            <c:invertIfNegative val="0"/>
            <c:bubble3D val="0"/>
            <c:spPr>
              <a:solidFill>
                <a:srgbClr val="F6B11A"/>
              </a:solidFill>
              <a:ln>
                <a:noFill/>
              </a:ln>
              <a:effectLst/>
            </c:spPr>
            <c:extLst>
              <c:ext xmlns:c16="http://schemas.microsoft.com/office/drawing/2014/chart" uri="{C3380CC4-5D6E-409C-BE32-E72D297353CC}">
                <c16:uniqueId val="{00000005-0F08-4E9F-8612-A335ADD2CCB8}"/>
              </c:ext>
            </c:extLst>
          </c:dPt>
          <c:dPt>
            <c:idx val="5"/>
            <c:invertIfNegative val="0"/>
            <c:bubble3D val="0"/>
            <c:spPr>
              <a:solidFill>
                <a:srgbClr val="F6B11A"/>
              </a:solidFill>
              <a:ln>
                <a:noFill/>
              </a:ln>
              <a:effectLst/>
            </c:spPr>
            <c:extLst>
              <c:ext xmlns:c16="http://schemas.microsoft.com/office/drawing/2014/chart" uri="{C3380CC4-5D6E-409C-BE32-E72D297353CC}">
                <c16:uniqueId val="{00000007-0F08-4E9F-8612-A335ADD2CCB8}"/>
              </c:ext>
            </c:extLst>
          </c:dPt>
          <c:dPt>
            <c:idx val="6"/>
            <c:invertIfNegative val="0"/>
            <c:bubble3D val="0"/>
            <c:spPr>
              <a:solidFill>
                <a:srgbClr val="8BD1E5"/>
              </a:solidFill>
              <a:ln>
                <a:noFill/>
              </a:ln>
              <a:effectLst/>
            </c:spPr>
            <c:extLst>
              <c:ext xmlns:c16="http://schemas.microsoft.com/office/drawing/2014/chart" uri="{C3380CC4-5D6E-409C-BE32-E72D297353CC}">
                <c16:uniqueId val="{00000009-0F08-4E9F-8612-A335ADD2CCB8}"/>
              </c:ext>
            </c:extLst>
          </c:dPt>
          <c:dPt>
            <c:idx val="7"/>
            <c:invertIfNegative val="0"/>
            <c:bubble3D val="0"/>
            <c:spPr>
              <a:solidFill>
                <a:srgbClr val="8BD1E5"/>
              </a:solidFill>
              <a:ln>
                <a:noFill/>
              </a:ln>
              <a:effectLst/>
            </c:spPr>
            <c:extLst>
              <c:ext xmlns:c16="http://schemas.microsoft.com/office/drawing/2014/chart" uri="{C3380CC4-5D6E-409C-BE32-E72D297353CC}">
                <c16:uniqueId val="{0000000B-0F08-4E9F-8612-A335ADD2CCB8}"/>
              </c:ext>
            </c:extLst>
          </c:dPt>
          <c:dLbls>
            <c:dLbl>
              <c:idx val="0"/>
              <c:layout>
                <c:manualLayout>
                  <c:x val="0"/>
                  <c:y val="1.388888888888884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0F08-4E9F-8612-A335ADD2CCB8}"/>
                </c:ext>
              </c:extLst>
            </c:dLbl>
            <c:dLbl>
              <c:idx val="1"/>
              <c:layout>
                <c:manualLayout>
                  <c:x val="-2.5462668816039986E-17"/>
                  <c:y val="1.388888888888884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F08-4E9F-8612-A335ADD2CCB8}"/>
                </c:ext>
              </c:extLst>
            </c:dLbl>
            <c:dLbl>
              <c:idx val="2"/>
              <c:layout>
                <c:manualLayout>
                  <c:x val="2.7777777777777779E-3"/>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F08-4E9F-8612-A335ADD2CCB8}"/>
                </c:ext>
              </c:extLst>
            </c:dLbl>
            <c:dLbl>
              <c:idx val="3"/>
              <c:layout>
                <c:manualLayout>
                  <c:x val="2.7777777777777267E-3"/>
                  <c:y val="1.388888888888888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F08-4E9F-8612-A335ADD2CCB8}"/>
                </c:ext>
              </c:extLst>
            </c:dLbl>
            <c:dLbl>
              <c:idx val="4"/>
              <c:layout>
                <c:manualLayout>
                  <c:x val="-8.3333333333334356E-3"/>
                  <c:y val="1.388888888888880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F08-4E9F-8612-A335ADD2CCB8}"/>
                </c:ext>
              </c:extLst>
            </c:dLbl>
            <c:dLbl>
              <c:idx val="5"/>
              <c:layout>
                <c:manualLayout>
                  <c:x val="-1.0185067526415994E-16"/>
                  <c:y val="1.388888888888888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F08-4E9F-8612-A335ADD2CCB8}"/>
                </c:ext>
              </c:extLst>
            </c:dLbl>
            <c:dLbl>
              <c:idx val="6"/>
              <c:layout>
                <c:manualLayout>
                  <c:x val="-8.3333333333333332E-3"/>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F08-4E9F-8612-A335ADD2CCB8}"/>
                </c:ext>
              </c:extLst>
            </c:dLbl>
            <c:dLbl>
              <c:idx val="7"/>
              <c:layout>
                <c:manualLayout>
                  <c:x val="-1.0185067526415994E-16"/>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0F08-4E9F-8612-A335ADD2CCB8}"/>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'Enrollment at Inst in Region'!$A$36:$B$43</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Hispanic</c:v>
                  </c:pt>
                  <c:pt idx="4">
                    <c:v>African American</c:v>
                  </c:pt>
                  <c:pt idx="6">
                    <c:v>Others</c:v>
                  </c:pt>
                </c:lvl>
              </c:multiLvlStrCache>
            </c:multiLvlStrRef>
          </c:cat>
          <c:val>
            <c:numRef>
              <c:f>'Enrollment at Inst in Region'!$C$36:$C$43</c:f>
              <c:numCache>
                <c:formatCode>0.0%</c:formatCode>
                <c:ptCount val="8"/>
                <c:pt idx="0">
                  <c:v>0.55391317410244856</c:v>
                </c:pt>
                <c:pt idx="1">
                  <c:v>0.54437628645376923</c:v>
                </c:pt>
                <c:pt idx="2">
                  <c:v>0.59386840111139172</c:v>
                </c:pt>
                <c:pt idx="3">
                  <c:v>0.57607287290431508</c:v>
                </c:pt>
                <c:pt idx="4">
                  <c:v>0.62891053787047202</c:v>
                </c:pt>
                <c:pt idx="5">
                  <c:v>0.63526526162790697</c:v>
                </c:pt>
                <c:pt idx="6">
                  <c:v>0.47136158867334743</c:v>
                </c:pt>
                <c:pt idx="7">
                  <c:v>0.54315009968669892</c:v>
                </c:pt>
              </c:numCache>
            </c:numRef>
          </c:val>
          <c:extLst>
            <c:ext xmlns:c16="http://schemas.microsoft.com/office/drawing/2014/chart" uri="{C3380CC4-5D6E-409C-BE32-E72D297353CC}">
              <c16:uniqueId val="{0000000E-0F08-4E9F-8612-A335ADD2CCB8}"/>
            </c:ext>
          </c:extLst>
        </c:ser>
        <c:ser>
          <c:idx val="1"/>
          <c:order val="1"/>
          <c:tx>
            <c:strRef>
              <c:f>'Enrollment at Inst in Region'!$D$35</c:f>
              <c:strCache>
                <c:ptCount val="1"/>
                <c:pt idx="0">
                  <c:v>Male</c:v>
                </c:pt>
              </c:strCache>
            </c:strRef>
          </c:tx>
          <c:spPr>
            <a:solidFill>
              <a:schemeClr val="accent2"/>
            </a:solidFill>
            <a:ln>
              <a:noFill/>
            </a:ln>
            <a:effectLst/>
          </c:spPr>
          <c:invertIfNegative val="0"/>
          <c:dPt>
            <c:idx val="0"/>
            <c:invertIfNegative val="0"/>
            <c:bubble3D val="0"/>
            <c:spPr>
              <a:pattFill prst="pct60">
                <a:fgClr>
                  <a:srgbClr val="005F84"/>
                </a:fgClr>
                <a:bgClr>
                  <a:schemeClr val="bg1"/>
                </a:bgClr>
              </a:pattFill>
              <a:ln>
                <a:noFill/>
              </a:ln>
              <a:effectLst/>
            </c:spPr>
            <c:extLst>
              <c:ext xmlns:c16="http://schemas.microsoft.com/office/drawing/2014/chart" uri="{C3380CC4-5D6E-409C-BE32-E72D297353CC}">
                <c16:uniqueId val="{00000010-0F08-4E9F-8612-A335ADD2CCB8}"/>
              </c:ext>
            </c:extLst>
          </c:dPt>
          <c:dPt>
            <c:idx val="1"/>
            <c:invertIfNegative val="0"/>
            <c:bubble3D val="0"/>
            <c:spPr>
              <a:pattFill prst="pct60">
                <a:fgClr>
                  <a:srgbClr val="005F84"/>
                </a:fgClr>
                <a:bgClr>
                  <a:schemeClr val="bg1"/>
                </a:bgClr>
              </a:pattFill>
              <a:ln>
                <a:noFill/>
              </a:ln>
              <a:effectLst/>
            </c:spPr>
            <c:extLst>
              <c:ext xmlns:c16="http://schemas.microsoft.com/office/drawing/2014/chart" uri="{C3380CC4-5D6E-409C-BE32-E72D297353CC}">
                <c16:uniqueId val="{00000012-0F08-4E9F-8612-A335ADD2CCB8}"/>
              </c:ext>
            </c:extLst>
          </c:dPt>
          <c:dPt>
            <c:idx val="2"/>
            <c:invertIfNegative val="0"/>
            <c:bubble3D val="0"/>
            <c:spPr>
              <a:pattFill prst="pct60">
                <a:fgClr>
                  <a:srgbClr val="00B189"/>
                </a:fgClr>
                <a:bgClr>
                  <a:schemeClr val="bg1"/>
                </a:bgClr>
              </a:pattFill>
              <a:ln>
                <a:noFill/>
              </a:ln>
              <a:effectLst/>
            </c:spPr>
            <c:extLst>
              <c:ext xmlns:c16="http://schemas.microsoft.com/office/drawing/2014/chart" uri="{C3380CC4-5D6E-409C-BE32-E72D297353CC}">
                <c16:uniqueId val="{00000014-0F08-4E9F-8612-A335ADD2CCB8}"/>
              </c:ext>
            </c:extLst>
          </c:dPt>
          <c:dPt>
            <c:idx val="3"/>
            <c:invertIfNegative val="0"/>
            <c:bubble3D val="0"/>
            <c:spPr>
              <a:pattFill prst="pct60">
                <a:fgClr>
                  <a:srgbClr val="00B189"/>
                </a:fgClr>
                <a:bgClr>
                  <a:schemeClr val="bg1"/>
                </a:bgClr>
              </a:pattFill>
              <a:ln>
                <a:noFill/>
              </a:ln>
              <a:effectLst/>
            </c:spPr>
            <c:extLst>
              <c:ext xmlns:c16="http://schemas.microsoft.com/office/drawing/2014/chart" uri="{C3380CC4-5D6E-409C-BE32-E72D297353CC}">
                <c16:uniqueId val="{00000016-0F08-4E9F-8612-A335ADD2CCB8}"/>
              </c:ext>
            </c:extLst>
          </c:dPt>
          <c:dPt>
            <c:idx val="4"/>
            <c:invertIfNegative val="0"/>
            <c:bubble3D val="0"/>
            <c:spPr>
              <a:pattFill prst="pct60">
                <a:fgClr>
                  <a:srgbClr val="F6B11A"/>
                </a:fgClr>
                <a:bgClr>
                  <a:schemeClr val="bg1"/>
                </a:bgClr>
              </a:pattFill>
              <a:ln>
                <a:noFill/>
              </a:ln>
              <a:effectLst/>
            </c:spPr>
            <c:extLst>
              <c:ext xmlns:c16="http://schemas.microsoft.com/office/drawing/2014/chart" uri="{C3380CC4-5D6E-409C-BE32-E72D297353CC}">
                <c16:uniqueId val="{00000018-0F08-4E9F-8612-A335ADD2CCB8}"/>
              </c:ext>
            </c:extLst>
          </c:dPt>
          <c:dPt>
            <c:idx val="5"/>
            <c:invertIfNegative val="0"/>
            <c:bubble3D val="0"/>
            <c:spPr>
              <a:pattFill prst="pct60">
                <a:fgClr>
                  <a:srgbClr val="F6B11A"/>
                </a:fgClr>
                <a:bgClr>
                  <a:schemeClr val="bg1"/>
                </a:bgClr>
              </a:pattFill>
              <a:ln>
                <a:noFill/>
              </a:ln>
              <a:effectLst/>
            </c:spPr>
            <c:extLst>
              <c:ext xmlns:c16="http://schemas.microsoft.com/office/drawing/2014/chart" uri="{C3380CC4-5D6E-409C-BE32-E72D297353CC}">
                <c16:uniqueId val="{0000001A-0F08-4E9F-8612-A335ADD2CCB8}"/>
              </c:ext>
            </c:extLst>
          </c:dPt>
          <c:dPt>
            <c:idx val="6"/>
            <c:invertIfNegative val="0"/>
            <c:bubble3D val="0"/>
            <c:spPr>
              <a:pattFill prst="pct60">
                <a:fgClr>
                  <a:srgbClr val="8BD1E5"/>
                </a:fgClr>
                <a:bgClr>
                  <a:schemeClr val="bg1"/>
                </a:bgClr>
              </a:pattFill>
              <a:ln>
                <a:noFill/>
              </a:ln>
              <a:effectLst/>
            </c:spPr>
            <c:extLst>
              <c:ext xmlns:c16="http://schemas.microsoft.com/office/drawing/2014/chart" uri="{C3380CC4-5D6E-409C-BE32-E72D297353CC}">
                <c16:uniqueId val="{0000001C-0F08-4E9F-8612-A335ADD2CCB8}"/>
              </c:ext>
            </c:extLst>
          </c:dPt>
          <c:dPt>
            <c:idx val="7"/>
            <c:invertIfNegative val="0"/>
            <c:bubble3D val="0"/>
            <c:spPr>
              <a:pattFill prst="pct60">
                <a:fgClr>
                  <a:srgbClr val="8BD1E5"/>
                </a:fgClr>
                <a:bgClr>
                  <a:schemeClr val="bg1"/>
                </a:bgClr>
              </a:pattFill>
              <a:ln>
                <a:noFill/>
              </a:ln>
              <a:effectLst/>
            </c:spPr>
            <c:extLst>
              <c:ext xmlns:c16="http://schemas.microsoft.com/office/drawing/2014/chart" uri="{C3380CC4-5D6E-409C-BE32-E72D297353CC}">
                <c16:uniqueId val="{0000001E-0F08-4E9F-8612-A335ADD2CCB8}"/>
              </c:ext>
            </c:extLst>
          </c:dPt>
          <c:dLbls>
            <c:dLbl>
              <c:idx val="0"/>
              <c:layout>
                <c:manualLayout>
                  <c:x val="1.3888888888888902E-2"/>
                  <c:y val="2.314814814814814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F08-4E9F-8612-A335ADD2CCB8}"/>
                </c:ext>
              </c:extLst>
            </c:dLbl>
            <c:dLbl>
              <c:idx val="1"/>
              <c:layout>
                <c:manualLayout>
                  <c:x val="8.3333333333333072E-3"/>
                  <c:y val="1.388888888888888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0F08-4E9F-8612-A335ADD2CCB8}"/>
                </c:ext>
              </c:extLst>
            </c:dLbl>
            <c:dLbl>
              <c:idx val="2"/>
              <c:layout>
                <c:manualLayout>
                  <c:x val="8.3333333333332829E-3"/>
                  <c:y val="1.388888888888884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0F08-4E9F-8612-A335ADD2CCB8}"/>
                </c:ext>
              </c:extLst>
            </c:dLbl>
            <c:dLbl>
              <c:idx val="3"/>
              <c:layout>
                <c:manualLayout>
                  <c:x val="8.3333333333333332E-3"/>
                  <c:y val="9.2592592592592587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0F08-4E9F-8612-A335ADD2CCB8}"/>
                </c:ext>
              </c:extLst>
            </c:dLbl>
            <c:dLbl>
              <c:idx val="4"/>
              <c:layout>
                <c:manualLayout>
                  <c:x val="8.3333333333333332E-3"/>
                  <c:y val="1.388888888888884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0F08-4E9F-8612-A335ADD2CCB8}"/>
                </c:ext>
              </c:extLst>
            </c:dLbl>
            <c:dLbl>
              <c:idx val="5"/>
              <c:layout>
                <c:manualLayout>
                  <c:x val="5.5555555555555558E-3"/>
                  <c:y val="2.314814814814814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0F08-4E9F-8612-A335ADD2CCB8}"/>
                </c:ext>
              </c:extLst>
            </c:dLbl>
            <c:dLbl>
              <c:idx val="6"/>
              <c:layout>
                <c:manualLayout>
                  <c:x val="1.3888888888888888E-2"/>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C-0F08-4E9F-8612-A335ADD2CCB8}"/>
                </c:ext>
              </c:extLst>
            </c:dLbl>
            <c:dLbl>
              <c:idx val="7"/>
              <c:layout>
                <c:manualLayout>
                  <c:x val="1.1111111111111112E-2"/>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E-0F08-4E9F-8612-A335ADD2CCB8}"/>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'Enrollment at Inst in Region'!$A$36:$B$43</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Hispanic</c:v>
                  </c:pt>
                  <c:pt idx="4">
                    <c:v>African American</c:v>
                  </c:pt>
                  <c:pt idx="6">
                    <c:v>Others</c:v>
                  </c:pt>
                </c:lvl>
              </c:multiLvlStrCache>
            </c:multiLvlStrRef>
          </c:cat>
          <c:val>
            <c:numRef>
              <c:f>'Enrollment at Inst in Region'!$D$36:$D$43</c:f>
              <c:numCache>
                <c:formatCode>0.0%</c:formatCode>
                <c:ptCount val="8"/>
                <c:pt idx="0">
                  <c:v>0.44608682589755144</c:v>
                </c:pt>
                <c:pt idx="1">
                  <c:v>0.45562371354623082</c:v>
                </c:pt>
                <c:pt idx="2">
                  <c:v>0.40613159888860823</c:v>
                </c:pt>
                <c:pt idx="3">
                  <c:v>0.42392712709568497</c:v>
                </c:pt>
                <c:pt idx="4">
                  <c:v>0.37108946212952798</c:v>
                </c:pt>
                <c:pt idx="5">
                  <c:v>0.36473473837209303</c:v>
                </c:pt>
                <c:pt idx="6">
                  <c:v>0.52863841132665257</c:v>
                </c:pt>
                <c:pt idx="7">
                  <c:v>0.45684990031330103</c:v>
                </c:pt>
              </c:numCache>
            </c:numRef>
          </c:val>
          <c:extLst>
            <c:ext xmlns:c16="http://schemas.microsoft.com/office/drawing/2014/chart" uri="{C3380CC4-5D6E-409C-BE32-E72D297353CC}">
              <c16:uniqueId val="{0000001F-0F08-4E9F-8612-A335ADD2CCB8}"/>
            </c:ext>
          </c:extLst>
        </c:ser>
        <c:dLbls>
          <c:showLegendKey val="0"/>
          <c:showVal val="0"/>
          <c:showCatName val="0"/>
          <c:showSerName val="0"/>
          <c:showPercent val="0"/>
          <c:showBubbleSize val="0"/>
        </c:dLbls>
        <c:gapWidth val="219"/>
        <c:overlap val="-27"/>
        <c:axId val="717971296"/>
        <c:axId val="717971856"/>
      </c:barChart>
      <c:catAx>
        <c:axId val="7179712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7971856"/>
        <c:crosses val="autoZero"/>
        <c:auto val="1"/>
        <c:lblAlgn val="ctr"/>
        <c:lblOffset val="100"/>
        <c:noMultiLvlLbl val="0"/>
      </c:catAx>
      <c:valAx>
        <c:axId val="717971856"/>
        <c:scaling>
          <c:orientation val="minMax"/>
        </c:scaling>
        <c:delete val="1"/>
        <c:axPos val="l"/>
        <c:numFmt formatCode="0.0%" sourceLinked="1"/>
        <c:majorTickMark val="none"/>
        <c:minorTickMark val="none"/>
        <c:tickLblPos val="nextTo"/>
        <c:crossAx val="71797129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Public Institutions</a:t>
            </a:r>
            <a:r>
              <a:rPr lang="en-US" baseline="0"/>
              <a:t> - Enrollment In &amp; Out of Region</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'Enrollment In&amp;Out'!$E$55</c:f>
              <c:strCache>
                <c:ptCount val="1"/>
                <c:pt idx="0">
                  <c:v>In Region</c:v>
                </c:pt>
              </c:strCache>
            </c:strRef>
          </c:tx>
          <c:spPr>
            <a:solidFill>
              <a:srgbClr val="1A3B8E"/>
            </a:solidFill>
            <a:ln>
              <a:noFill/>
            </a:ln>
            <a:effectLst/>
          </c:spPr>
          <c:invertIfNegative val="0"/>
          <c:cat>
            <c:strRef>
              <c:f>'Enrollment In&amp;Out'!$A$56:$A$59</c:f>
              <c:strCache>
                <c:ptCount val="4"/>
                <c:pt idx="0">
                  <c:v>Public 4-yr</c:v>
                </c:pt>
                <c:pt idx="1">
                  <c:v>Public 2-yr</c:v>
                </c:pt>
                <c:pt idx="2">
                  <c:v>Independent</c:v>
                </c:pt>
                <c:pt idx="3">
                  <c:v>Total</c:v>
                </c:pt>
              </c:strCache>
            </c:strRef>
          </c:cat>
          <c:val>
            <c:numRef>
              <c:f>'Enrollment In&amp;Out'!$E$56:$E$59</c:f>
              <c:numCache>
                <c:formatCode>0.0%</c:formatCode>
                <c:ptCount val="4"/>
                <c:pt idx="0">
                  <c:v>0.53377732395923438</c:v>
                </c:pt>
                <c:pt idx="1">
                  <c:v>0.94375909303027805</c:v>
                </c:pt>
                <c:pt idx="2">
                  <c:v>0.44502183647520593</c:v>
                </c:pt>
                <c:pt idx="3">
                  <c:v>0.74019678466401684</c:v>
                </c:pt>
              </c:numCache>
            </c:numRef>
          </c:val>
          <c:extLst>
            <c:ext xmlns:c16="http://schemas.microsoft.com/office/drawing/2014/chart" uri="{C3380CC4-5D6E-409C-BE32-E72D297353CC}">
              <c16:uniqueId val="{00000000-7659-4962-A93C-5E8708FA39D7}"/>
            </c:ext>
          </c:extLst>
        </c:ser>
        <c:ser>
          <c:idx val="1"/>
          <c:order val="1"/>
          <c:tx>
            <c:strRef>
              <c:f>'Enrollment In&amp;Out'!$F$55</c:f>
              <c:strCache>
                <c:ptCount val="1"/>
                <c:pt idx="0">
                  <c:v>Out of Region</c:v>
                </c:pt>
              </c:strCache>
            </c:strRef>
          </c:tx>
          <c:spPr>
            <a:solidFill>
              <a:schemeClr val="tx1">
                <a:lumMod val="75000"/>
                <a:lumOff val="25000"/>
              </a:schemeClr>
            </a:solidFill>
            <a:ln>
              <a:noFill/>
            </a:ln>
            <a:effectLst/>
          </c:spPr>
          <c:invertIfNegative val="0"/>
          <c:cat>
            <c:strRef>
              <c:f>'Enrollment In&amp;Out'!$A$56:$A$59</c:f>
              <c:strCache>
                <c:ptCount val="4"/>
                <c:pt idx="0">
                  <c:v>Public 4-yr</c:v>
                </c:pt>
                <c:pt idx="1">
                  <c:v>Public 2-yr</c:v>
                </c:pt>
                <c:pt idx="2">
                  <c:v>Independent</c:v>
                </c:pt>
                <c:pt idx="3">
                  <c:v>Total</c:v>
                </c:pt>
              </c:strCache>
            </c:strRef>
          </c:cat>
          <c:val>
            <c:numRef>
              <c:f>'Enrollment In&amp;Out'!$F$56:$F$59</c:f>
              <c:numCache>
                <c:formatCode>0.0%</c:formatCode>
                <c:ptCount val="4"/>
                <c:pt idx="0">
                  <c:v>0.46622267604076562</c:v>
                </c:pt>
                <c:pt idx="1">
                  <c:v>5.6240906969721928E-2</c:v>
                </c:pt>
                <c:pt idx="2">
                  <c:v>0.56857758858975072</c:v>
                </c:pt>
                <c:pt idx="3">
                  <c:v>0.26049814825800655</c:v>
                </c:pt>
              </c:numCache>
            </c:numRef>
          </c:val>
          <c:extLst>
            <c:ext xmlns:c16="http://schemas.microsoft.com/office/drawing/2014/chart" uri="{C3380CC4-5D6E-409C-BE32-E72D297353CC}">
              <c16:uniqueId val="{00000001-7659-4962-A93C-5E8708FA39D7}"/>
            </c:ext>
          </c:extLst>
        </c:ser>
        <c:dLbls>
          <c:showLegendKey val="0"/>
          <c:showVal val="0"/>
          <c:showCatName val="0"/>
          <c:showSerName val="0"/>
          <c:showPercent val="0"/>
          <c:showBubbleSize val="0"/>
        </c:dLbls>
        <c:gapWidth val="219"/>
        <c:overlap val="100"/>
        <c:axId val="717975216"/>
        <c:axId val="717975776"/>
      </c:barChart>
      <c:catAx>
        <c:axId val="7179752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7975776"/>
        <c:crosses val="autoZero"/>
        <c:auto val="1"/>
        <c:lblAlgn val="ctr"/>
        <c:lblOffset val="100"/>
        <c:noMultiLvlLbl val="0"/>
      </c:catAx>
      <c:valAx>
        <c:axId val="71797577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79752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0" i="0" baseline="0">
                <a:effectLst/>
              </a:rPr>
              <a:t>Population Estimates and Projections,         </a:t>
            </a:r>
          </a:p>
          <a:p>
            <a:pPr>
              <a:defRPr/>
            </a:pPr>
            <a:r>
              <a:rPr lang="en-US" sz="1800" b="0" i="0" baseline="0">
                <a:effectLst/>
              </a:rPr>
              <a:t>Ages 0-17, 18-24, 25-34</a:t>
            </a:r>
            <a:endParaRPr lang="en-US">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207841383631866"/>
          <c:y val="0.22617152961980549"/>
          <c:w val="0.71644019895112154"/>
          <c:h val="0.63272666513502784"/>
        </c:manualLayout>
      </c:layout>
      <c:barChart>
        <c:barDir val="col"/>
        <c:grouping val="stacked"/>
        <c:varyColors val="0"/>
        <c:ser>
          <c:idx val="0"/>
          <c:order val="0"/>
          <c:tx>
            <c:strRef>
              <c:f>'Pop. Proj.'!$C$29</c:f>
              <c:strCache>
                <c:ptCount val="1"/>
                <c:pt idx="0">
                  <c:v>White</c:v>
                </c:pt>
              </c:strCache>
            </c:strRef>
          </c:tx>
          <c:spPr>
            <a:solidFill>
              <a:srgbClr val="005F84"/>
            </a:solidFill>
            <a:ln>
              <a:noFill/>
            </a:ln>
            <a:effectLst/>
          </c:spPr>
          <c:invertIfNegative val="0"/>
          <c:cat>
            <c:multiLvlStrRef>
              <c:f>'Pop. Proj.'!$A$31:$B$44</c:f>
              <c:multiLvlStrCache>
                <c:ptCount val="14"/>
                <c:lvl>
                  <c:pt idx="0">
                    <c:v>2017</c:v>
                  </c:pt>
                  <c:pt idx="1">
                    <c:v>2020</c:v>
                  </c:pt>
                  <c:pt idx="2">
                    <c:v>2025</c:v>
                  </c:pt>
                  <c:pt idx="3">
                    <c:v>2030</c:v>
                  </c:pt>
                  <c:pt idx="5">
                    <c:v>2017</c:v>
                  </c:pt>
                  <c:pt idx="6">
                    <c:v>2020</c:v>
                  </c:pt>
                  <c:pt idx="7">
                    <c:v>2025</c:v>
                  </c:pt>
                  <c:pt idx="8">
                    <c:v>2030</c:v>
                  </c:pt>
                  <c:pt idx="10">
                    <c:v>2017</c:v>
                  </c:pt>
                  <c:pt idx="11">
                    <c:v>2020</c:v>
                  </c:pt>
                  <c:pt idx="12">
                    <c:v>2025</c:v>
                  </c:pt>
                  <c:pt idx="13">
                    <c:v>2030</c:v>
                  </c:pt>
                </c:lvl>
                <c:lvl>
                  <c:pt idx="0">
                    <c:v>Age 0-17</c:v>
                  </c:pt>
                  <c:pt idx="5">
                    <c:v>Age 18-24</c:v>
                  </c:pt>
                  <c:pt idx="10">
                    <c:v>Age 25-34</c:v>
                  </c:pt>
                </c:lvl>
              </c:multiLvlStrCache>
            </c:multiLvlStrRef>
          </c:cat>
          <c:val>
            <c:numRef>
              <c:f>'Pop. Proj.'!$C$31:$C$44</c:f>
              <c:numCache>
                <c:formatCode>_(* #,##0_);_(* \(#,##0\);_(* "-"??_);_(@_)</c:formatCode>
                <c:ptCount val="14"/>
                <c:pt idx="0">
                  <c:v>494988</c:v>
                </c:pt>
                <c:pt idx="1">
                  <c:v>487901</c:v>
                </c:pt>
                <c:pt idx="2">
                  <c:v>475438</c:v>
                </c:pt>
                <c:pt idx="3">
                  <c:v>459465</c:v>
                </c:pt>
                <c:pt idx="5">
                  <c:v>178933</c:v>
                </c:pt>
                <c:pt idx="6">
                  <c:v>173529</c:v>
                </c:pt>
                <c:pt idx="7">
                  <c:v>167362</c:v>
                </c:pt>
                <c:pt idx="8">
                  <c:v>164523</c:v>
                </c:pt>
                <c:pt idx="10">
                  <c:v>298095</c:v>
                </c:pt>
                <c:pt idx="11">
                  <c:v>285687</c:v>
                </c:pt>
                <c:pt idx="12">
                  <c:v>278121</c:v>
                </c:pt>
                <c:pt idx="13">
                  <c:v>269105</c:v>
                </c:pt>
              </c:numCache>
            </c:numRef>
          </c:val>
          <c:extLst>
            <c:ext xmlns:c16="http://schemas.microsoft.com/office/drawing/2014/chart" uri="{C3380CC4-5D6E-409C-BE32-E72D297353CC}">
              <c16:uniqueId val="{00000000-7CC5-4EC8-AF29-3CEA073C72E5}"/>
            </c:ext>
          </c:extLst>
        </c:ser>
        <c:ser>
          <c:idx val="1"/>
          <c:order val="1"/>
          <c:tx>
            <c:strRef>
              <c:f>'Pop. Proj.'!$E$29</c:f>
              <c:strCache>
                <c:ptCount val="1"/>
                <c:pt idx="0">
                  <c:v>Hispanic</c:v>
                </c:pt>
              </c:strCache>
            </c:strRef>
          </c:tx>
          <c:spPr>
            <a:solidFill>
              <a:srgbClr val="00B189"/>
            </a:solidFill>
            <a:ln>
              <a:noFill/>
            </a:ln>
            <a:effectLst/>
          </c:spPr>
          <c:invertIfNegative val="0"/>
          <c:cat>
            <c:multiLvlStrRef>
              <c:f>'Pop. Proj.'!$A$31:$B$44</c:f>
              <c:multiLvlStrCache>
                <c:ptCount val="14"/>
                <c:lvl>
                  <c:pt idx="0">
                    <c:v>2017</c:v>
                  </c:pt>
                  <c:pt idx="1">
                    <c:v>2020</c:v>
                  </c:pt>
                  <c:pt idx="2">
                    <c:v>2025</c:v>
                  </c:pt>
                  <c:pt idx="3">
                    <c:v>2030</c:v>
                  </c:pt>
                  <c:pt idx="5">
                    <c:v>2017</c:v>
                  </c:pt>
                  <c:pt idx="6">
                    <c:v>2020</c:v>
                  </c:pt>
                  <c:pt idx="7">
                    <c:v>2025</c:v>
                  </c:pt>
                  <c:pt idx="8">
                    <c:v>2030</c:v>
                  </c:pt>
                  <c:pt idx="10">
                    <c:v>2017</c:v>
                  </c:pt>
                  <c:pt idx="11">
                    <c:v>2020</c:v>
                  </c:pt>
                  <c:pt idx="12">
                    <c:v>2025</c:v>
                  </c:pt>
                  <c:pt idx="13">
                    <c:v>2030</c:v>
                  </c:pt>
                </c:lvl>
                <c:lvl>
                  <c:pt idx="0">
                    <c:v>Age 0-17</c:v>
                  </c:pt>
                  <c:pt idx="5">
                    <c:v>Age 18-24</c:v>
                  </c:pt>
                  <c:pt idx="10">
                    <c:v>Age 25-34</c:v>
                  </c:pt>
                </c:lvl>
              </c:multiLvlStrCache>
            </c:multiLvlStrRef>
          </c:cat>
          <c:val>
            <c:numRef>
              <c:f>'Pop. Proj.'!$E$31:$E$44</c:f>
              <c:numCache>
                <c:formatCode>_(* #,##0_);_(* \(#,##0\);_(* "-"??_);_(@_)</c:formatCode>
                <c:ptCount val="14"/>
                <c:pt idx="0">
                  <c:v>838119</c:v>
                </c:pt>
                <c:pt idx="1">
                  <c:v>865892</c:v>
                </c:pt>
                <c:pt idx="2">
                  <c:v>917699</c:v>
                </c:pt>
                <c:pt idx="3">
                  <c:v>990572</c:v>
                </c:pt>
                <c:pt idx="5">
                  <c:v>286914</c:v>
                </c:pt>
                <c:pt idx="6">
                  <c:v>312012</c:v>
                </c:pt>
                <c:pt idx="7">
                  <c:v>354160</c:v>
                </c:pt>
                <c:pt idx="8">
                  <c:v>370934</c:v>
                </c:pt>
                <c:pt idx="10">
                  <c:v>422795</c:v>
                </c:pt>
                <c:pt idx="11">
                  <c:v>443949</c:v>
                </c:pt>
                <c:pt idx="12">
                  <c:v>491965</c:v>
                </c:pt>
                <c:pt idx="13">
                  <c:v>555064</c:v>
                </c:pt>
              </c:numCache>
            </c:numRef>
          </c:val>
          <c:extLst>
            <c:ext xmlns:c16="http://schemas.microsoft.com/office/drawing/2014/chart" uri="{C3380CC4-5D6E-409C-BE32-E72D297353CC}">
              <c16:uniqueId val="{00000001-7CC5-4EC8-AF29-3CEA073C72E5}"/>
            </c:ext>
          </c:extLst>
        </c:ser>
        <c:ser>
          <c:idx val="2"/>
          <c:order val="2"/>
          <c:tx>
            <c:strRef>
              <c:f>'Pop. Proj.'!$G$29</c:f>
              <c:strCache>
                <c:ptCount val="1"/>
                <c:pt idx="0">
                  <c:v>African American</c:v>
                </c:pt>
              </c:strCache>
            </c:strRef>
          </c:tx>
          <c:spPr>
            <a:solidFill>
              <a:srgbClr val="F6B11A"/>
            </a:solidFill>
            <a:ln>
              <a:noFill/>
            </a:ln>
            <a:effectLst/>
          </c:spPr>
          <c:invertIfNegative val="0"/>
          <c:cat>
            <c:multiLvlStrRef>
              <c:f>'Pop. Proj.'!$A$31:$B$44</c:f>
              <c:multiLvlStrCache>
                <c:ptCount val="14"/>
                <c:lvl>
                  <c:pt idx="0">
                    <c:v>2017</c:v>
                  </c:pt>
                  <c:pt idx="1">
                    <c:v>2020</c:v>
                  </c:pt>
                  <c:pt idx="2">
                    <c:v>2025</c:v>
                  </c:pt>
                  <c:pt idx="3">
                    <c:v>2030</c:v>
                  </c:pt>
                  <c:pt idx="5">
                    <c:v>2017</c:v>
                  </c:pt>
                  <c:pt idx="6">
                    <c:v>2020</c:v>
                  </c:pt>
                  <c:pt idx="7">
                    <c:v>2025</c:v>
                  </c:pt>
                  <c:pt idx="8">
                    <c:v>2030</c:v>
                  </c:pt>
                  <c:pt idx="10">
                    <c:v>2017</c:v>
                  </c:pt>
                  <c:pt idx="11">
                    <c:v>2020</c:v>
                  </c:pt>
                  <c:pt idx="12">
                    <c:v>2025</c:v>
                  </c:pt>
                  <c:pt idx="13">
                    <c:v>2030</c:v>
                  </c:pt>
                </c:lvl>
                <c:lvl>
                  <c:pt idx="0">
                    <c:v>Age 0-17</c:v>
                  </c:pt>
                  <c:pt idx="5">
                    <c:v>Age 18-24</c:v>
                  </c:pt>
                  <c:pt idx="10">
                    <c:v>Age 25-34</c:v>
                  </c:pt>
                </c:lvl>
              </c:multiLvlStrCache>
            </c:multiLvlStrRef>
          </c:cat>
          <c:val>
            <c:numRef>
              <c:f>'Pop. Proj.'!$G$31:$G$44</c:f>
              <c:numCache>
                <c:formatCode>_(* #,##0_);_(* \(#,##0\);_(* "-"??_);_(@_)</c:formatCode>
                <c:ptCount val="14"/>
                <c:pt idx="0">
                  <c:v>287365</c:v>
                </c:pt>
                <c:pt idx="1">
                  <c:v>285748</c:v>
                </c:pt>
                <c:pt idx="2">
                  <c:v>284292</c:v>
                </c:pt>
                <c:pt idx="3">
                  <c:v>283888</c:v>
                </c:pt>
                <c:pt idx="5">
                  <c:v>117594</c:v>
                </c:pt>
                <c:pt idx="6">
                  <c:v>116998</c:v>
                </c:pt>
                <c:pt idx="7">
                  <c:v>117665</c:v>
                </c:pt>
                <c:pt idx="8">
                  <c:v>116577</c:v>
                </c:pt>
                <c:pt idx="10">
                  <c:v>162520</c:v>
                </c:pt>
                <c:pt idx="11">
                  <c:v>168589</c:v>
                </c:pt>
                <c:pt idx="12">
                  <c:v>173487</c:v>
                </c:pt>
                <c:pt idx="13">
                  <c:v>171270</c:v>
                </c:pt>
              </c:numCache>
            </c:numRef>
          </c:val>
          <c:extLst>
            <c:ext xmlns:c16="http://schemas.microsoft.com/office/drawing/2014/chart" uri="{C3380CC4-5D6E-409C-BE32-E72D297353CC}">
              <c16:uniqueId val="{00000002-7CC5-4EC8-AF29-3CEA073C72E5}"/>
            </c:ext>
          </c:extLst>
        </c:ser>
        <c:ser>
          <c:idx val="3"/>
          <c:order val="3"/>
          <c:tx>
            <c:strRef>
              <c:f>'Pop. Proj.'!$I$29</c:f>
              <c:strCache>
                <c:ptCount val="1"/>
                <c:pt idx="0">
                  <c:v>Other*</c:v>
                </c:pt>
              </c:strCache>
            </c:strRef>
          </c:tx>
          <c:spPr>
            <a:solidFill>
              <a:srgbClr val="8BD1E5"/>
            </a:solidFill>
            <a:ln>
              <a:noFill/>
            </a:ln>
            <a:effectLst/>
          </c:spPr>
          <c:invertIfNegative val="0"/>
          <c:cat>
            <c:multiLvlStrRef>
              <c:f>'Pop. Proj.'!$A$31:$B$44</c:f>
              <c:multiLvlStrCache>
                <c:ptCount val="14"/>
                <c:lvl>
                  <c:pt idx="0">
                    <c:v>2017</c:v>
                  </c:pt>
                  <c:pt idx="1">
                    <c:v>2020</c:v>
                  </c:pt>
                  <c:pt idx="2">
                    <c:v>2025</c:v>
                  </c:pt>
                  <c:pt idx="3">
                    <c:v>2030</c:v>
                  </c:pt>
                  <c:pt idx="5">
                    <c:v>2017</c:v>
                  </c:pt>
                  <c:pt idx="6">
                    <c:v>2020</c:v>
                  </c:pt>
                  <c:pt idx="7">
                    <c:v>2025</c:v>
                  </c:pt>
                  <c:pt idx="8">
                    <c:v>2030</c:v>
                  </c:pt>
                  <c:pt idx="10">
                    <c:v>2017</c:v>
                  </c:pt>
                  <c:pt idx="11">
                    <c:v>2020</c:v>
                  </c:pt>
                  <c:pt idx="12">
                    <c:v>2025</c:v>
                  </c:pt>
                  <c:pt idx="13">
                    <c:v>2030</c:v>
                  </c:pt>
                </c:lvl>
                <c:lvl>
                  <c:pt idx="0">
                    <c:v>Age 0-17</c:v>
                  </c:pt>
                  <c:pt idx="5">
                    <c:v>Age 18-24</c:v>
                  </c:pt>
                  <c:pt idx="10">
                    <c:v>Age 25-34</c:v>
                  </c:pt>
                </c:lvl>
              </c:multiLvlStrCache>
            </c:multiLvlStrRef>
          </c:cat>
          <c:val>
            <c:numRef>
              <c:f>'Pop. Proj.'!$I$31:$I$44</c:f>
              <c:numCache>
                <c:formatCode>_(* #,##0_);_(* \(#,##0\);_(* "-"??_);_(@_)</c:formatCode>
                <c:ptCount val="14"/>
                <c:pt idx="0">
                  <c:v>150903</c:v>
                </c:pt>
                <c:pt idx="1">
                  <c:v>155007</c:v>
                </c:pt>
                <c:pt idx="2">
                  <c:v>159037</c:v>
                </c:pt>
                <c:pt idx="3">
                  <c:v>164162</c:v>
                </c:pt>
                <c:pt idx="5">
                  <c:v>51038</c:v>
                </c:pt>
                <c:pt idx="6">
                  <c:v>55917</c:v>
                </c:pt>
                <c:pt idx="7">
                  <c:v>65803</c:v>
                </c:pt>
                <c:pt idx="8">
                  <c:v>71308</c:v>
                </c:pt>
                <c:pt idx="10">
                  <c:v>86838</c:v>
                </c:pt>
                <c:pt idx="11">
                  <c:v>88165</c:v>
                </c:pt>
                <c:pt idx="12">
                  <c:v>96108</c:v>
                </c:pt>
                <c:pt idx="13">
                  <c:v>111093</c:v>
                </c:pt>
              </c:numCache>
            </c:numRef>
          </c:val>
          <c:extLst>
            <c:ext xmlns:c16="http://schemas.microsoft.com/office/drawing/2014/chart" uri="{C3380CC4-5D6E-409C-BE32-E72D297353CC}">
              <c16:uniqueId val="{00000003-7CC5-4EC8-AF29-3CEA073C72E5}"/>
            </c:ext>
          </c:extLst>
        </c:ser>
        <c:dLbls>
          <c:showLegendKey val="0"/>
          <c:showVal val="0"/>
          <c:showCatName val="0"/>
          <c:showSerName val="0"/>
          <c:showPercent val="0"/>
          <c:showBubbleSize val="0"/>
        </c:dLbls>
        <c:gapWidth val="50"/>
        <c:overlap val="100"/>
        <c:axId val="715571120"/>
        <c:axId val="715571680"/>
      </c:barChart>
      <c:catAx>
        <c:axId val="715571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5571680"/>
        <c:crosses val="autoZero"/>
        <c:auto val="1"/>
        <c:lblAlgn val="ctr"/>
        <c:lblOffset val="100"/>
        <c:noMultiLvlLbl val="0"/>
      </c:catAx>
      <c:valAx>
        <c:axId val="71557168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of People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5571120"/>
        <c:crosses val="autoZero"/>
        <c:crossBetween val="between"/>
      </c:valAx>
      <c:spPr>
        <a:noFill/>
        <a:ln>
          <a:noFill/>
        </a:ln>
        <a:effectLst/>
      </c:spPr>
    </c:plotArea>
    <c:legend>
      <c:legendPos val="r"/>
      <c:layout>
        <c:manualLayout>
          <c:xMode val="edge"/>
          <c:yMode val="edge"/>
          <c:x val="0.85407031336062267"/>
          <c:y val="0.38938908498506652"/>
          <c:w val="0.14592970707349109"/>
          <c:h val="0.4026993157647201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Level by Race/Ethnicity </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'Comp by Inst Reg-percent'!$C$67</c:f>
              <c:strCache>
                <c:ptCount val="1"/>
                <c:pt idx="0">
                  <c:v>White</c:v>
                </c:pt>
              </c:strCache>
            </c:strRef>
          </c:tx>
          <c:spPr>
            <a:solidFill>
              <a:srgbClr val="005F84"/>
            </a:solidFill>
            <a:ln>
              <a:noFill/>
            </a:ln>
            <a:effectLst/>
          </c:spPr>
          <c:invertIfNegative val="0"/>
          <c:cat>
            <c:strRef>
              <c:f>'Comp by Inst Reg-percent'!$A$68:$A$71</c:f>
              <c:strCache>
                <c:ptCount val="4"/>
                <c:pt idx="0">
                  <c:v>Certificate</c:v>
                </c:pt>
                <c:pt idx="1">
                  <c:v>Associate</c:v>
                </c:pt>
                <c:pt idx="2">
                  <c:v>Bachelor's</c:v>
                </c:pt>
                <c:pt idx="3">
                  <c:v>Master's</c:v>
                </c:pt>
              </c:strCache>
            </c:strRef>
          </c:cat>
          <c:val>
            <c:numRef>
              <c:f>'Comp by Inst Reg-percent'!$C$68:$C$71</c:f>
              <c:numCache>
                <c:formatCode>0.0%</c:formatCode>
                <c:ptCount val="4"/>
                <c:pt idx="0">
                  <c:v>0.32867285636264337</c:v>
                </c:pt>
                <c:pt idx="1">
                  <c:v>0.29781484415039838</c:v>
                </c:pt>
                <c:pt idx="2">
                  <c:v>0.33067788967383133</c:v>
                </c:pt>
                <c:pt idx="3">
                  <c:v>0.33069878308869655</c:v>
                </c:pt>
              </c:numCache>
            </c:numRef>
          </c:val>
          <c:extLst>
            <c:ext xmlns:c16="http://schemas.microsoft.com/office/drawing/2014/chart" uri="{C3380CC4-5D6E-409C-BE32-E72D297353CC}">
              <c16:uniqueId val="{00000000-03A1-4A33-8F80-4F60006AA57C}"/>
            </c:ext>
          </c:extLst>
        </c:ser>
        <c:ser>
          <c:idx val="1"/>
          <c:order val="1"/>
          <c:tx>
            <c:strRef>
              <c:f>'Comp by Inst Reg-percent'!$D$67</c:f>
              <c:strCache>
                <c:ptCount val="1"/>
                <c:pt idx="0">
                  <c:v>Hispanic</c:v>
                </c:pt>
              </c:strCache>
            </c:strRef>
          </c:tx>
          <c:spPr>
            <a:solidFill>
              <a:srgbClr val="00B189"/>
            </a:solidFill>
            <a:ln>
              <a:noFill/>
            </a:ln>
            <a:effectLst/>
          </c:spPr>
          <c:invertIfNegative val="0"/>
          <c:cat>
            <c:strRef>
              <c:f>'Comp by Inst Reg-percent'!$A$68:$A$71</c:f>
              <c:strCache>
                <c:ptCount val="4"/>
                <c:pt idx="0">
                  <c:v>Certificate</c:v>
                </c:pt>
                <c:pt idx="1">
                  <c:v>Associate</c:v>
                </c:pt>
                <c:pt idx="2">
                  <c:v>Bachelor's</c:v>
                </c:pt>
                <c:pt idx="3">
                  <c:v>Master's</c:v>
                </c:pt>
              </c:strCache>
            </c:strRef>
          </c:cat>
          <c:val>
            <c:numRef>
              <c:f>'Comp by Inst Reg-percent'!$D$68:$D$71</c:f>
              <c:numCache>
                <c:formatCode>0.0%</c:formatCode>
                <c:ptCount val="4"/>
                <c:pt idx="0">
                  <c:v>0.4068814855270344</c:v>
                </c:pt>
                <c:pt idx="1">
                  <c:v>0.36816847598192237</c:v>
                </c:pt>
                <c:pt idx="2">
                  <c:v>0.27210782103311787</c:v>
                </c:pt>
                <c:pt idx="3">
                  <c:v>0.13925479864508844</c:v>
                </c:pt>
              </c:numCache>
            </c:numRef>
          </c:val>
          <c:extLst>
            <c:ext xmlns:c16="http://schemas.microsoft.com/office/drawing/2014/chart" uri="{C3380CC4-5D6E-409C-BE32-E72D297353CC}">
              <c16:uniqueId val="{00000001-03A1-4A33-8F80-4F60006AA57C}"/>
            </c:ext>
          </c:extLst>
        </c:ser>
        <c:ser>
          <c:idx val="2"/>
          <c:order val="2"/>
          <c:tx>
            <c:strRef>
              <c:f>'Comp by Inst Reg-percent'!$E$67</c:f>
              <c:strCache>
                <c:ptCount val="1"/>
                <c:pt idx="0">
                  <c:v>African American</c:v>
                </c:pt>
              </c:strCache>
            </c:strRef>
          </c:tx>
          <c:spPr>
            <a:solidFill>
              <a:srgbClr val="F6B11A"/>
            </a:solidFill>
            <a:ln>
              <a:noFill/>
            </a:ln>
            <a:effectLst/>
          </c:spPr>
          <c:invertIfNegative val="0"/>
          <c:cat>
            <c:strRef>
              <c:f>'Comp by Inst Reg-percent'!$A$68:$A$71</c:f>
              <c:strCache>
                <c:ptCount val="4"/>
                <c:pt idx="0">
                  <c:v>Certificate</c:v>
                </c:pt>
                <c:pt idx="1">
                  <c:v>Associate</c:v>
                </c:pt>
                <c:pt idx="2">
                  <c:v>Bachelor's</c:v>
                </c:pt>
                <c:pt idx="3">
                  <c:v>Master's</c:v>
                </c:pt>
              </c:strCache>
            </c:strRef>
          </c:cat>
          <c:val>
            <c:numRef>
              <c:f>'Comp by Inst Reg-percent'!$E$68:$E$71</c:f>
              <c:numCache>
                <c:formatCode>0.0%</c:formatCode>
                <c:ptCount val="4"/>
                <c:pt idx="0">
                  <c:v>0.18230475150191153</c:v>
                </c:pt>
                <c:pt idx="1">
                  <c:v>0.16386339281554302</c:v>
                </c:pt>
                <c:pt idx="2">
                  <c:v>0.20031063680545116</c:v>
                </c:pt>
                <c:pt idx="3">
                  <c:v>0.17262576841048802</c:v>
                </c:pt>
              </c:numCache>
            </c:numRef>
          </c:val>
          <c:extLst>
            <c:ext xmlns:c16="http://schemas.microsoft.com/office/drawing/2014/chart" uri="{C3380CC4-5D6E-409C-BE32-E72D297353CC}">
              <c16:uniqueId val="{00000002-03A1-4A33-8F80-4F60006AA57C}"/>
            </c:ext>
          </c:extLst>
        </c:ser>
        <c:ser>
          <c:idx val="3"/>
          <c:order val="3"/>
          <c:tx>
            <c:strRef>
              <c:f>'Comp by Inst Reg-percent'!$F$67</c:f>
              <c:strCache>
                <c:ptCount val="1"/>
                <c:pt idx="0">
                  <c:v>Other</c:v>
                </c:pt>
              </c:strCache>
            </c:strRef>
          </c:tx>
          <c:spPr>
            <a:solidFill>
              <a:srgbClr val="8BD1E5"/>
            </a:solidFill>
            <a:ln>
              <a:noFill/>
            </a:ln>
            <a:effectLst/>
          </c:spPr>
          <c:invertIfNegative val="0"/>
          <c:cat>
            <c:strRef>
              <c:f>'Comp by Inst Reg-percent'!$A$68:$A$71</c:f>
              <c:strCache>
                <c:ptCount val="4"/>
                <c:pt idx="0">
                  <c:v>Certificate</c:v>
                </c:pt>
                <c:pt idx="1">
                  <c:v>Associate</c:v>
                </c:pt>
                <c:pt idx="2">
                  <c:v>Bachelor's</c:v>
                </c:pt>
                <c:pt idx="3">
                  <c:v>Master's</c:v>
                </c:pt>
              </c:strCache>
            </c:strRef>
          </c:cat>
          <c:val>
            <c:numRef>
              <c:f>'Comp by Inst Reg-percent'!$F$68:$F$71</c:f>
              <c:numCache>
                <c:formatCode>0.0%</c:formatCode>
                <c:ptCount val="4"/>
                <c:pt idx="0">
                  <c:v>8.214090660841071E-2</c:v>
                </c:pt>
                <c:pt idx="1">
                  <c:v>0.17015328705213623</c:v>
                </c:pt>
                <c:pt idx="2">
                  <c:v>0.19690365248759958</c:v>
                </c:pt>
                <c:pt idx="3">
                  <c:v>0.35742064985572702</c:v>
                </c:pt>
              </c:numCache>
            </c:numRef>
          </c:val>
          <c:extLst>
            <c:ext xmlns:c16="http://schemas.microsoft.com/office/drawing/2014/chart" uri="{C3380CC4-5D6E-409C-BE32-E72D297353CC}">
              <c16:uniqueId val="{00000003-03A1-4A33-8F80-4F60006AA57C}"/>
            </c:ext>
          </c:extLst>
        </c:ser>
        <c:dLbls>
          <c:showLegendKey val="0"/>
          <c:showVal val="0"/>
          <c:showCatName val="0"/>
          <c:showSerName val="0"/>
          <c:showPercent val="0"/>
          <c:showBubbleSize val="0"/>
        </c:dLbls>
        <c:gapWidth val="219"/>
        <c:overlap val="100"/>
        <c:axId val="715576160"/>
        <c:axId val="715576720"/>
      </c:barChart>
      <c:catAx>
        <c:axId val="7155761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5576720"/>
        <c:crosses val="autoZero"/>
        <c:auto val="1"/>
        <c:lblAlgn val="ctr"/>
        <c:lblOffset val="100"/>
        <c:noMultiLvlLbl val="0"/>
      </c:catAx>
      <c:valAx>
        <c:axId val="71557672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5576160"/>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Level by Gender </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'Comp by Inst Reg-percent'!$G$67</c:f>
              <c:strCache>
                <c:ptCount val="1"/>
                <c:pt idx="0">
                  <c:v>Male</c:v>
                </c:pt>
              </c:strCache>
            </c:strRef>
          </c:tx>
          <c:spPr>
            <a:solidFill>
              <a:srgbClr val="005F84"/>
            </a:solidFill>
            <a:ln>
              <a:noFill/>
            </a:ln>
            <a:effectLst/>
          </c:spPr>
          <c:invertIfNegative val="0"/>
          <c:cat>
            <c:strRef>
              <c:f>'Comp by Inst Reg-percent'!$A$68:$A$71</c:f>
              <c:strCache>
                <c:ptCount val="4"/>
                <c:pt idx="0">
                  <c:v>Certificate</c:v>
                </c:pt>
                <c:pt idx="1">
                  <c:v>Associate</c:v>
                </c:pt>
                <c:pt idx="2">
                  <c:v>Bachelor's</c:v>
                </c:pt>
                <c:pt idx="3">
                  <c:v>Master's</c:v>
                </c:pt>
              </c:strCache>
            </c:strRef>
          </c:cat>
          <c:val>
            <c:numRef>
              <c:f>'Comp by Inst Reg-percent'!$G$68:$G$71</c:f>
              <c:numCache>
                <c:formatCode>0.0%</c:formatCode>
                <c:ptCount val="4"/>
                <c:pt idx="0">
                  <c:v>0.63975969415619882</c:v>
                </c:pt>
                <c:pt idx="1">
                  <c:v>0.39519172529469321</c:v>
                </c:pt>
                <c:pt idx="2">
                  <c:v>0.40878801543163484</c:v>
                </c:pt>
                <c:pt idx="3">
                  <c:v>0.42616986576339227</c:v>
                </c:pt>
              </c:numCache>
            </c:numRef>
          </c:val>
          <c:extLst>
            <c:ext xmlns:c16="http://schemas.microsoft.com/office/drawing/2014/chart" uri="{C3380CC4-5D6E-409C-BE32-E72D297353CC}">
              <c16:uniqueId val="{00000000-A212-4DF6-B2AA-D684A532A621}"/>
            </c:ext>
          </c:extLst>
        </c:ser>
        <c:ser>
          <c:idx val="1"/>
          <c:order val="1"/>
          <c:tx>
            <c:strRef>
              <c:f>'Comp by Inst Reg-percent'!$H$67</c:f>
              <c:strCache>
                <c:ptCount val="1"/>
                <c:pt idx="0">
                  <c:v>Female</c:v>
                </c:pt>
              </c:strCache>
            </c:strRef>
          </c:tx>
          <c:spPr>
            <a:solidFill>
              <a:srgbClr val="F8E0A4"/>
            </a:solidFill>
            <a:ln>
              <a:noFill/>
            </a:ln>
            <a:effectLst/>
          </c:spPr>
          <c:invertIfNegative val="0"/>
          <c:cat>
            <c:strRef>
              <c:f>'Comp by Inst Reg-percent'!$A$68:$A$71</c:f>
              <c:strCache>
                <c:ptCount val="4"/>
                <c:pt idx="0">
                  <c:v>Certificate</c:v>
                </c:pt>
                <c:pt idx="1">
                  <c:v>Associate</c:v>
                </c:pt>
                <c:pt idx="2">
                  <c:v>Bachelor's</c:v>
                </c:pt>
                <c:pt idx="3">
                  <c:v>Master's</c:v>
                </c:pt>
              </c:strCache>
            </c:strRef>
          </c:cat>
          <c:val>
            <c:numRef>
              <c:f>'Comp by Inst Reg-percent'!$H$68:$H$71</c:f>
              <c:numCache>
                <c:formatCode>0.0%</c:formatCode>
                <c:ptCount val="4"/>
                <c:pt idx="0">
                  <c:v>0.36024030584380118</c:v>
                </c:pt>
                <c:pt idx="1">
                  <c:v>0.60480827470530685</c:v>
                </c:pt>
                <c:pt idx="2">
                  <c:v>0.5912119845683651</c:v>
                </c:pt>
                <c:pt idx="3">
                  <c:v>0.57383013423660767</c:v>
                </c:pt>
              </c:numCache>
            </c:numRef>
          </c:val>
          <c:extLst>
            <c:ext xmlns:c16="http://schemas.microsoft.com/office/drawing/2014/chart" uri="{C3380CC4-5D6E-409C-BE32-E72D297353CC}">
              <c16:uniqueId val="{00000001-A212-4DF6-B2AA-D684A532A621}"/>
            </c:ext>
          </c:extLst>
        </c:ser>
        <c:dLbls>
          <c:showLegendKey val="0"/>
          <c:showVal val="0"/>
          <c:showCatName val="0"/>
          <c:showSerName val="0"/>
          <c:showPercent val="0"/>
          <c:showBubbleSize val="0"/>
        </c:dLbls>
        <c:gapWidth val="219"/>
        <c:overlap val="100"/>
        <c:axId val="715580080"/>
        <c:axId val="715580640"/>
      </c:barChart>
      <c:catAx>
        <c:axId val="7155800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5580640"/>
        <c:crosses val="autoZero"/>
        <c:auto val="1"/>
        <c:lblAlgn val="ctr"/>
        <c:lblOffset val="100"/>
        <c:noMultiLvlLbl val="0"/>
      </c:catAx>
      <c:valAx>
        <c:axId val="71558064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5580080"/>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Economically Disadvantaged Students </a:t>
            </a:r>
            <a:endParaRPr lang="en-US" sz="1200"/>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036670842281078"/>
          <c:y val="0.19595141700404858"/>
          <c:w val="0.85491106935496697"/>
          <c:h val="0.55533934776371574"/>
        </c:manualLayout>
      </c:layout>
      <c:barChart>
        <c:barDir val="col"/>
        <c:grouping val="stacked"/>
        <c:varyColors val="0"/>
        <c:ser>
          <c:idx val="0"/>
          <c:order val="0"/>
          <c:tx>
            <c:strRef>
              <c:f>'Comp by Inst Reg-percent'!$J$67</c:f>
              <c:strCache>
                <c:ptCount val="1"/>
                <c:pt idx="0">
                  <c:v>*Economically Disadvantaged</c:v>
                </c:pt>
              </c:strCache>
            </c:strRef>
          </c:tx>
          <c:spPr>
            <a:solidFill>
              <a:srgbClr val="8BD1E5"/>
            </a:solidFill>
            <a:ln>
              <a:noFill/>
            </a:ln>
            <a:effectLst/>
          </c:spPr>
          <c:invertIfNegative val="0"/>
          <c:cat>
            <c:strRef>
              <c:f>'Comp by Inst Reg-percent'!$A$68:$A$70</c:f>
              <c:strCache>
                <c:ptCount val="3"/>
                <c:pt idx="0">
                  <c:v>Certificate</c:v>
                </c:pt>
                <c:pt idx="1">
                  <c:v>Associate</c:v>
                </c:pt>
                <c:pt idx="2">
                  <c:v>Bachelor's</c:v>
                </c:pt>
              </c:strCache>
            </c:strRef>
          </c:cat>
          <c:val>
            <c:numRef>
              <c:f>'Comp by Inst Reg-percent'!$J$68:$J$70</c:f>
              <c:numCache>
                <c:formatCode>0.0%</c:formatCode>
                <c:ptCount val="3"/>
                <c:pt idx="0">
                  <c:v>0.31796832332058983</c:v>
                </c:pt>
                <c:pt idx="1">
                  <c:v>0.51241671714112658</c:v>
                </c:pt>
                <c:pt idx="2">
                  <c:v>0.56736309434340393</c:v>
                </c:pt>
              </c:numCache>
            </c:numRef>
          </c:val>
          <c:extLst>
            <c:ext xmlns:c16="http://schemas.microsoft.com/office/drawing/2014/chart" uri="{C3380CC4-5D6E-409C-BE32-E72D297353CC}">
              <c16:uniqueId val="{00000000-9C51-4BBD-AB9F-5458E9A48891}"/>
            </c:ext>
          </c:extLst>
        </c:ser>
        <c:dLbls>
          <c:showLegendKey val="0"/>
          <c:showVal val="0"/>
          <c:showCatName val="0"/>
          <c:showSerName val="0"/>
          <c:showPercent val="0"/>
          <c:showBubbleSize val="0"/>
        </c:dLbls>
        <c:gapWidth val="219"/>
        <c:overlap val="100"/>
        <c:axId val="715584000"/>
        <c:axId val="715584560"/>
        <c:extLst>
          <c:ext xmlns:c15="http://schemas.microsoft.com/office/drawing/2012/chart" uri="{02D57815-91ED-43cb-92C2-25804820EDAC}">
            <c15:filteredBarSeries>
              <c15:ser>
                <c:idx val="1"/>
                <c:order val="1"/>
                <c:tx>
                  <c:strRef>
                    <c:extLst>
                      <c:ext uri="{02D57815-91ED-43cb-92C2-25804820EDAC}">
                        <c15:formulaRef>
                          <c15:sqref>'Comp by Inst Reg-percent'!$K$67</c15:sqref>
                        </c15:formulaRef>
                      </c:ext>
                    </c:extLst>
                    <c:strCache>
                      <c:ptCount val="1"/>
                    </c:strCache>
                  </c:strRef>
                </c:tx>
                <c:spPr>
                  <a:solidFill>
                    <a:srgbClr val="00B189"/>
                  </a:solidFill>
                  <a:ln>
                    <a:noFill/>
                  </a:ln>
                  <a:effectLst/>
                </c:spPr>
                <c:invertIfNegative val="0"/>
                <c:cat>
                  <c:strRef>
                    <c:extLst>
                      <c:ext uri="{02D57815-91ED-43cb-92C2-25804820EDAC}">
                        <c15:formulaRef>
                          <c15:sqref>'Comp by Inst Reg-percent'!$A$68:$A$70</c15:sqref>
                        </c15:formulaRef>
                      </c:ext>
                    </c:extLst>
                    <c:strCache>
                      <c:ptCount val="3"/>
                      <c:pt idx="0">
                        <c:v>Certificate</c:v>
                      </c:pt>
                      <c:pt idx="1">
                        <c:v>Associate</c:v>
                      </c:pt>
                      <c:pt idx="2">
                        <c:v>Bachelor's</c:v>
                      </c:pt>
                    </c:strCache>
                  </c:strRef>
                </c:cat>
                <c:val>
                  <c:numRef>
                    <c:extLst>
                      <c:ext uri="{02D57815-91ED-43cb-92C2-25804820EDAC}">
                        <c15:formulaRef>
                          <c15:sqref>'Comp by Inst Reg-percent'!$K$68:$K$70</c15:sqref>
                        </c15:formulaRef>
                      </c:ext>
                    </c:extLst>
                    <c:numCache>
                      <c:formatCode>0.0%</c:formatCode>
                      <c:ptCount val="3"/>
                    </c:numCache>
                  </c:numRef>
                </c:val>
                <c:extLst>
                  <c:ext xmlns:c16="http://schemas.microsoft.com/office/drawing/2014/chart" uri="{C3380CC4-5D6E-409C-BE32-E72D297353CC}">
                    <c16:uniqueId val="{00000001-9C51-4BBD-AB9F-5458E9A48891}"/>
                  </c:ext>
                </c:extLst>
              </c15:ser>
            </c15:filteredBarSeries>
          </c:ext>
        </c:extLst>
      </c:barChart>
      <c:catAx>
        <c:axId val="7155840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5584560"/>
        <c:crosses val="autoZero"/>
        <c:auto val="1"/>
        <c:lblAlgn val="ctr"/>
        <c:lblOffset val="100"/>
        <c:noMultiLvlLbl val="0"/>
      </c:catAx>
      <c:valAx>
        <c:axId val="71558456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5584000"/>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aseline="0"/>
              <a:t>Regional Graduation Rates of Fall 2011 FTUG Cohorts at Public CTCs</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557004593175853"/>
          <c:y val="0.20166666666666666"/>
          <c:w val="0.85623550962379702"/>
          <c:h val="0.47663910761154854"/>
        </c:manualLayout>
      </c:layout>
      <c:barChart>
        <c:barDir val="col"/>
        <c:grouping val="clustered"/>
        <c:varyColors val="0"/>
        <c:ser>
          <c:idx val="0"/>
          <c:order val="0"/>
          <c:tx>
            <c:strRef>
              <c:f>'6-Year Grad Rates'!$D$43</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F877-4F34-9688-2F76ED9AA671}"/>
              </c:ext>
            </c:extLst>
          </c:dPt>
          <c:dPt>
            <c:idx val="1"/>
            <c:invertIfNegative val="0"/>
            <c:bubble3D val="0"/>
            <c:spPr>
              <a:pattFill prst="pct50">
                <a:fgClr>
                  <a:srgbClr val="005F84"/>
                </a:fgClr>
                <a:bgClr>
                  <a:schemeClr val="bg1"/>
                </a:bgClr>
              </a:pattFill>
              <a:ln>
                <a:noFill/>
              </a:ln>
              <a:effectLst/>
            </c:spPr>
            <c:extLst>
              <c:ext xmlns:c16="http://schemas.microsoft.com/office/drawing/2014/chart" uri="{C3380CC4-5D6E-409C-BE32-E72D297353CC}">
                <c16:uniqueId val="{00000003-F877-4F34-9688-2F76ED9AA671}"/>
              </c:ext>
            </c:extLst>
          </c:dPt>
          <c:dPt>
            <c:idx val="2"/>
            <c:invertIfNegative val="0"/>
            <c:bubble3D val="0"/>
            <c:spPr>
              <a:solidFill>
                <a:srgbClr val="00B189"/>
              </a:solidFill>
              <a:ln>
                <a:noFill/>
              </a:ln>
              <a:effectLst/>
            </c:spPr>
            <c:extLst>
              <c:ext xmlns:c16="http://schemas.microsoft.com/office/drawing/2014/chart" uri="{C3380CC4-5D6E-409C-BE32-E72D297353CC}">
                <c16:uniqueId val="{00000005-F877-4F34-9688-2F76ED9AA671}"/>
              </c:ext>
            </c:extLst>
          </c:dPt>
          <c:dPt>
            <c:idx val="3"/>
            <c:invertIfNegative val="0"/>
            <c:bubble3D val="0"/>
            <c:spPr>
              <a:solidFill>
                <a:srgbClr val="00B189"/>
              </a:solidFill>
              <a:ln>
                <a:noFill/>
              </a:ln>
              <a:effectLst/>
            </c:spPr>
            <c:extLst>
              <c:ext xmlns:c16="http://schemas.microsoft.com/office/drawing/2014/chart" uri="{C3380CC4-5D6E-409C-BE32-E72D297353CC}">
                <c16:uniqueId val="{00000007-F877-4F34-9688-2F76ED9AA671}"/>
              </c:ext>
            </c:extLst>
          </c:dPt>
          <c:dPt>
            <c:idx val="4"/>
            <c:invertIfNegative val="0"/>
            <c:bubble3D val="0"/>
            <c:spPr>
              <a:pattFill prst="pct50">
                <a:fgClr>
                  <a:srgbClr val="00B189"/>
                </a:fgClr>
                <a:bgClr>
                  <a:schemeClr val="bg1"/>
                </a:bgClr>
              </a:pattFill>
              <a:ln>
                <a:noFill/>
              </a:ln>
              <a:effectLst/>
            </c:spPr>
            <c:extLst>
              <c:ext xmlns:c16="http://schemas.microsoft.com/office/drawing/2014/chart" uri="{C3380CC4-5D6E-409C-BE32-E72D297353CC}">
                <c16:uniqueId val="{00000009-F877-4F34-9688-2F76ED9AA671}"/>
              </c:ext>
            </c:extLst>
          </c:dPt>
          <c:dPt>
            <c:idx val="5"/>
            <c:invertIfNegative val="0"/>
            <c:bubble3D val="0"/>
            <c:spPr>
              <a:pattFill prst="pct50">
                <a:fgClr>
                  <a:srgbClr val="FFC000"/>
                </a:fgClr>
                <a:bgClr>
                  <a:schemeClr val="bg1"/>
                </a:bgClr>
              </a:pattFill>
              <a:ln>
                <a:noFill/>
              </a:ln>
              <a:effectLst/>
            </c:spPr>
            <c:extLst>
              <c:ext xmlns:c16="http://schemas.microsoft.com/office/drawing/2014/chart" uri="{C3380CC4-5D6E-409C-BE32-E72D297353CC}">
                <c16:uniqueId val="{0000000B-F877-4F34-9688-2F76ED9AA671}"/>
              </c:ext>
            </c:extLst>
          </c:dPt>
          <c:dPt>
            <c:idx val="6"/>
            <c:invertIfNegative val="0"/>
            <c:bubble3D val="0"/>
            <c:spPr>
              <a:solidFill>
                <a:srgbClr val="F6B11A"/>
              </a:solidFill>
              <a:ln>
                <a:noFill/>
              </a:ln>
              <a:effectLst/>
            </c:spPr>
            <c:extLst>
              <c:ext xmlns:c16="http://schemas.microsoft.com/office/drawing/2014/chart" uri="{C3380CC4-5D6E-409C-BE32-E72D297353CC}">
                <c16:uniqueId val="{0000000D-F877-4F34-9688-2F76ED9AA671}"/>
              </c:ext>
            </c:extLst>
          </c:dPt>
          <c:dPt>
            <c:idx val="7"/>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F-F877-4F34-9688-2F76ED9AA671}"/>
              </c:ext>
            </c:extLst>
          </c:dPt>
          <c:dPt>
            <c:idx val="8"/>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11-F877-4F34-9688-2F76ED9AA671}"/>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Rates'!$A$55:$C$65</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Gulf Coast</c:v>
                  </c:pt>
                </c:lvl>
              </c:multiLvlStrCache>
            </c:multiLvlStrRef>
          </c:cat>
          <c:val>
            <c:numRef>
              <c:f>'6-Year Grad Rates'!$D$55:$D$65</c:f>
              <c:numCache>
                <c:formatCode>0.0%</c:formatCode>
                <c:ptCount val="11"/>
                <c:pt idx="0">
                  <c:v>0.43247767857142855</c:v>
                </c:pt>
                <c:pt idx="1">
                  <c:v>0.37951167728237795</c:v>
                </c:pt>
                <c:pt idx="3">
                  <c:v>0.41484341484341486</c:v>
                </c:pt>
                <c:pt idx="4">
                  <c:v>0.34241452991452992</c:v>
                </c:pt>
                <c:pt idx="6">
                  <c:v>0.23480947476828012</c:v>
                </c:pt>
                <c:pt idx="7">
                  <c:v>0.22298221614227087</c:v>
                </c:pt>
                <c:pt idx="9">
                  <c:v>0.46007259528130673</c:v>
                </c:pt>
                <c:pt idx="10">
                  <c:v>0.38692098092643051</c:v>
                </c:pt>
              </c:numCache>
            </c:numRef>
          </c:val>
          <c:extLst>
            <c:ext xmlns:c16="http://schemas.microsoft.com/office/drawing/2014/chart" uri="{C3380CC4-5D6E-409C-BE32-E72D297353CC}">
              <c16:uniqueId val="{00000012-F877-4F34-9688-2F76ED9AA671}"/>
            </c:ext>
          </c:extLst>
        </c:ser>
        <c:dLbls>
          <c:dLblPos val="outEnd"/>
          <c:showLegendKey val="0"/>
          <c:showVal val="1"/>
          <c:showCatName val="0"/>
          <c:showSerName val="0"/>
          <c:showPercent val="0"/>
          <c:showBubbleSize val="0"/>
        </c:dLbls>
        <c:gapWidth val="75"/>
        <c:axId val="715590160"/>
        <c:axId val="715590720"/>
      </c:barChart>
      <c:catAx>
        <c:axId val="7155901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715590720"/>
        <c:crosses val="autoZero"/>
        <c:auto val="1"/>
        <c:lblAlgn val="ctr"/>
        <c:lblOffset val="100"/>
        <c:noMultiLvlLbl val="0"/>
      </c:catAx>
      <c:valAx>
        <c:axId val="715590720"/>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5590160"/>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Regional </a:t>
            </a:r>
            <a:r>
              <a:rPr lang="en-US" sz="1200" baseline="0"/>
              <a:t>Graduation Rates of Fall 2011 FTUG Cohorts at Public Universities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237095363079615"/>
          <c:y val="0.28043360433604336"/>
          <c:w val="0.86059200933216684"/>
          <c:h val="0.40571837056953247"/>
        </c:manualLayout>
      </c:layout>
      <c:barChart>
        <c:barDir val="col"/>
        <c:grouping val="clustered"/>
        <c:varyColors val="0"/>
        <c:ser>
          <c:idx val="0"/>
          <c:order val="0"/>
          <c:tx>
            <c:strRef>
              <c:f>'6-Year Grad Rates'!$D$12</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9A0A-4C21-B366-E2EBB088ACA2}"/>
              </c:ext>
            </c:extLst>
          </c:dPt>
          <c:dPt>
            <c:idx val="1"/>
            <c:invertIfNegative val="0"/>
            <c:bubble3D val="0"/>
            <c:spPr>
              <a:pattFill prst="pct50">
                <a:fgClr>
                  <a:srgbClr val="005F84"/>
                </a:fgClr>
                <a:bgClr>
                  <a:schemeClr val="bg1"/>
                </a:bgClr>
              </a:pattFill>
              <a:ln>
                <a:noFill/>
              </a:ln>
              <a:effectLst/>
            </c:spPr>
            <c:extLst>
              <c:ext xmlns:c16="http://schemas.microsoft.com/office/drawing/2014/chart" uri="{C3380CC4-5D6E-409C-BE32-E72D297353CC}">
                <c16:uniqueId val="{00000003-9A0A-4C21-B366-E2EBB088ACA2}"/>
              </c:ext>
            </c:extLst>
          </c:dPt>
          <c:dPt>
            <c:idx val="2"/>
            <c:invertIfNegative val="0"/>
            <c:bubble3D val="0"/>
            <c:spPr>
              <a:solidFill>
                <a:srgbClr val="00B189"/>
              </a:solidFill>
              <a:ln>
                <a:noFill/>
              </a:ln>
              <a:effectLst/>
            </c:spPr>
            <c:extLst>
              <c:ext xmlns:c16="http://schemas.microsoft.com/office/drawing/2014/chart" uri="{C3380CC4-5D6E-409C-BE32-E72D297353CC}">
                <c16:uniqueId val="{00000005-9A0A-4C21-B366-E2EBB088ACA2}"/>
              </c:ext>
            </c:extLst>
          </c:dPt>
          <c:dPt>
            <c:idx val="3"/>
            <c:invertIfNegative val="0"/>
            <c:bubble3D val="0"/>
            <c:spPr>
              <a:solidFill>
                <a:srgbClr val="00B189"/>
              </a:solidFill>
              <a:ln>
                <a:noFill/>
              </a:ln>
              <a:effectLst/>
            </c:spPr>
            <c:extLst>
              <c:ext xmlns:c16="http://schemas.microsoft.com/office/drawing/2014/chart" uri="{C3380CC4-5D6E-409C-BE32-E72D297353CC}">
                <c16:uniqueId val="{00000007-9A0A-4C21-B366-E2EBB088ACA2}"/>
              </c:ext>
            </c:extLst>
          </c:dPt>
          <c:dPt>
            <c:idx val="4"/>
            <c:invertIfNegative val="0"/>
            <c:bubble3D val="0"/>
            <c:spPr>
              <a:pattFill prst="pct50">
                <a:fgClr>
                  <a:srgbClr val="00B189"/>
                </a:fgClr>
                <a:bgClr>
                  <a:schemeClr val="bg1"/>
                </a:bgClr>
              </a:pattFill>
              <a:ln>
                <a:noFill/>
              </a:ln>
              <a:effectLst/>
            </c:spPr>
            <c:extLst>
              <c:ext xmlns:c16="http://schemas.microsoft.com/office/drawing/2014/chart" uri="{C3380CC4-5D6E-409C-BE32-E72D297353CC}">
                <c16:uniqueId val="{00000009-9A0A-4C21-B366-E2EBB088ACA2}"/>
              </c:ext>
            </c:extLst>
          </c:dPt>
          <c:dPt>
            <c:idx val="5"/>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B-9A0A-4C21-B366-E2EBB088ACA2}"/>
              </c:ext>
            </c:extLst>
          </c:dPt>
          <c:dPt>
            <c:idx val="6"/>
            <c:invertIfNegative val="0"/>
            <c:bubble3D val="0"/>
            <c:spPr>
              <a:solidFill>
                <a:srgbClr val="F6B11A"/>
              </a:solidFill>
              <a:ln>
                <a:noFill/>
              </a:ln>
              <a:effectLst/>
            </c:spPr>
            <c:extLst>
              <c:ext xmlns:c16="http://schemas.microsoft.com/office/drawing/2014/chart" uri="{C3380CC4-5D6E-409C-BE32-E72D297353CC}">
                <c16:uniqueId val="{0000000D-9A0A-4C21-B366-E2EBB088ACA2}"/>
              </c:ext>
            </c:extLst>
          </c:dPt>
          <c:dPt>
            <c:idx val="7"/>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F-9A0A-4C21-B366-E2EBB088ACA2}"/>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Rates'!$A$24:$C$34</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Gulf Coast</c:v>
                  </c:pt>
                </c:lvl>
              </c:multiLvlStrCache>
            </c:multiLvlStrRef>
          </c:cat>
          <c:val>
            <c:numRef>
              <c:f>'6-Year Grad Rates'!$D$24:$D$34</c:f>
              <c:numCache>
                <c:formatCode>0.0%</c:formatCode>
                <c:ptCount val="11"/>
                <c:pt idx="0">
                  <c:v>0.66747572815533984</c:v>
                </c:pt>
                <c:pt idx="1">
                  <c:v>0.56211656441717794</c:v>
                </c:pt>
                <c:pt idx="3">
                  <c:v>0.56829268292682922</c:v>
                </c:pt>
                <c:pt idx="4">
                  <c:v>0.41446725317693062</c:v>
                </c:pt>
                <c:pt idx="6">
                  <c:v>0.40945945945945944</c:v>
                </c:pt>
                <c:pt idx="7">
                  <c:v>0.31557093425605537</c:v>
                </c:pt>
                <c:pt idx="9">
                  <c:v>0.71940298507462686</c:v>
                </c:pt>
                <c:pt idx="10">
                  <c:v>0.62430939226519333</c:v>
                </c:pt>
              </c:numCache>
            </c:numRef>
          </c:val>
          <c:extLst>
            <c:ext xmlns:c16="http://schemas.microsoft.com/office/drawing/2014/chart" uri="{C3380CC4-5D6E-409C-BE32-E72D297353CC}">
              <c16:uniqueId val="{00000010-9A0A-4C21-B366-E2EBB088ACA2}"/>
            </c:ext>
          </c:extLst>
        </c:ser>
        <c:dLbls>
          <c:showLegendKey val="0"/>
          <c:showVal val="0"/>
          <c:showCatName val="0"/>
          <c:showSerName val="0"/>
          <c:showPercent val="0"/>
          <c:showBubbleSize val="0"/>
        </c:dLbls>
        <c:gapWidth val="75"/>
        <c:axId val="715595760"/>
        <c:axId val="717365040"/>
      </c:barChart>
      <c:catAx>
        <c:axId val="715595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717365040"/>
        <c:crosses val="autoZero"/>
        <c:auto val="1"/>
        <c:lblAlgn val="ctr"/>
        <c:lblOffset val="100"/>
        <c:noMultiLvlLbl val="0"/>
      </c:catAx>
      <c:valAx>
        <c:axId val="717365040"/>
        <c:scaling>
          <c:orientation val="minMax"/>
          <c:max val="0.8"/>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5595760"/>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r>
              <a:rPr lang="en-US" sz="1200" b="0" i="0" u="none" strike="noStrike" kern="1200" spc="0" baseline="0">
                <a:solidFill>
                  <a:sysClr val="windowText" lastClr="000000">
                    <a:lumMod val="65000"/>
                    <a:lumOff val="35000"/>
                  </a:sysClr>
                </a:solidFill>
                <a:latin typeface="+mn-lt"/>
                <a:ea typeface="+mn-ea"/>
                <a:cs typeface="+mn-cs"/>
              </a:rPr>
              <a:t>Statewide Graduation Rates of Fall 2011 FTUG Cohorts at Public Universities</a:t>
            </a:r>
          </a:p>
        </c:rich>
      </c:tx>
      <c:overlay val="0"/>
      <c:spPr>
        <a:noFill/>
        <a:ln>
          <a:noFill/>
        </a:ln>
        <a:effectLst/>
      </c:spPr>
      <c:txPr>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0.10237095363079615"/>
          <c:y val="0.26720867208672089"/>
          <c:w val="0.86059200933216684"/>
          <c:h val="0.41894330281885495"/>
        </c:manualLayout>
      </c:layout>
      <c:barChart>
        <c:barDir val="col"/>
        <c:grouping val="clustered"/>
        <c:varyColors val="0"/>
        <c:ser>
          <c:idx val="0"/>
          <c:order val="0"/>
          <c:tx>
            <c:strRef>
              <c:f>[1]HighPlains!$D$12</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DC1C-41A8-9B13-79584E6D1665}"/>
              </c:ext>
            </c:extLst>
          </c:dPt>
          <c:dPt>
            <c:idx val="1"/>
            <c:invertIfNegative val="0"/>
            <c:bubble3D val="0"/>
            <c:spPr>
              <a:pattFill prst="pct50">
                <a:fgClr>
                  <a:srgbClr val="005F84"/>
                </a:fgClr>
                <a:bgClr>
                  <a:schemeClr val="bg1"/>
                </a:bgClr>
              </a:pattFill>
              <a:ln>
                <a:noFill/>
              </a:ln>
              <a:effectLst/>
            </c:spPr>
            <c:extLst>
              <c:ext xmlns:c16="http://schemas.microsoft.com/office/drawing/2014/chart" uri="{C3380CC4-5D6E-409C-BE32-E72D297353CC}">
                <c16:uniqueId val="{00000003-DC1C-41A8-9B13-79584E6D1665}"/>
              </c:ext>
            </c:extLst>
          </c:dPt>
          <c:dPt>
            <c:idx val="2"/>
            <c:invertIfNegative val="0"/>
            <c:bubble3D val="0"/>
            <c:spPr>
              <a:solidFill>
                <a:srgbClr val="00B189"/>
              </a:solidFill>
              <a:ln>
                <a:noFill/>
              </a:ln>
              <a:effectLst/>
            </c:spPr>
            <c:extLst>
              <c:ext xmlns:c16="http://schemas.microsoft.com/office/drawing/2014/chart" uri="{C3380CC4-5D6E-409C-BE32-E72D297353CC}">
                <c16:uniqueId val="{00000005-DC1C-41A8-9B13-79584E6D1665}"/>
              </c:ext>
            </c:extLst>
          </c:dPt>
          <c:dPt>
            <c:idx val="3"/>
            <c:invertIfNegative val="0"/>
            <c:bubble3D val="0"/>
            <c:spPr>
              <a:solidFill>
                <a:srgbClr val="00B189"/>
              </a:solidFill>
              <a:ln>
                <a:noFill/>
              </a:ln>
              <a:effectLst/>
            </c:spPr>
            <c:extLst>
              <c:ext xmlns:c16="http://schemas.microsoft.com/office/drawing/2014/chart" uri="{C3380CC4-5D6E-409C-BE32-E72D297353CC}">
                <c16:uniqueId val="{00000007-DC1C-41A8-9B13-79584E6D1665}"/>
              </c:ext>
            </c:extLst>
          </c:dPt>
          <c:dPt>
            <c:idx val="4"/>
            <c:invertIfNegative val="0"/>
            <c:bubble3D val="0"/>
            <c:spPr>
              <a:pattFill prst="pct50">
                <a:fgClr>
                  <a:srgbClr val="00B189"/>
                </a:fgClr>
                <a:bgClr>
                  <a:schemeClr val="bg1"/>
                </a:bgClr>
              </a:pattFill>
              <a:ln>
                <a:noFill/>
              </a:ln>
              <a:effectLst/>
            </c:spPr>
            <c:extLst>
              <c:ext xmlns:c16="http://schemas.microsoft.com/office/drawing/2014/chart" uri="{C3380CC4-5D6E-409C-BE32-E72D297353CC}">
                <c16:uniqueId val="{00000009-DC1C-41A8-9B13-79584E6D1665}"/>
              </c:ext>
            </c:extLst>
          </c:dPt>
          <c:dPt>
            <c:idx val="5"/>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B-DC1C-41A8-9B13-79584E6D1665}"/>
              </c:ext>
            </c:extLst>
          </c:dPt>
          <c:dPt>
            <c:idx val="6"/>
            <c:invertIfNegative val="0"/>
            <c:bubble3D val="0"/>
            <c:spPr>
              <a:solidFill>
                <a:srgbClr val="F6B11A"/>
              </a:solidFill>
              <a:ln>
                <a:noFill/>
              </a:ln>
              <a:effectLst/>
            </c:spPr>
            <c:extLst>
              <c:ext xmlns:c16="http://schemas.microsoft.com/office/drawing/2014/chart" uri="{C3380CC4-5D6E-409C-BE32-E72D297353CC}">
                <c16:uniqueId val="{0000000D-DC1C-41A8-9B13-79584E6D1665}"/>
              </c:ext>
            </c:extLst>
          </c:dPt>
          <c:dPt>
            <c:idx val="7"/>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F-DC1C-41A8-9B13-79584E6D1665}"/>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[1]HighPlains!$A$13:$C$23</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Statewide</c:v>
                  </c:pt>
                </c:lvl>
              </c:multiLvlStrCache>
            </c:multiLvlStrRef>
          </c:cat>
          <c:val>
            <c:numRef>
              <c:f>[1]HighPlains!$D$13:$D$23</c:f>
              <c:numCache>
                <c:formatCode>General</c:formatCode>
                <c:ptCount val="11"/>
                <c:pt idx="0">
                  <c:v>0.74314430244941421</c:v>
                </c:pt>
                <c:pt idx="1">
                  <c:v>0.64131328995587467</c:v>
                </c:pt>
                <c:pt idx="3">
                  <c:v>0.58735191056232272</c:v>
                </c:pt>
                <c:pt idx="4">
                  <c:v>0.47233914612146727</c:v>
                </c:pt>
                <c:pt idx="6">
                  <c:v>0.48476936466492604</c:v>
                </c:pt>
                <c:pt idx="7">
                  <c:v>0.36019952743502232</c:v>
                </c:pt>
                <c:pt idx="9">
                  <c:v>0.76011701608971238</c:v>
                </c:pt>
                <c:pt idx="10">
                  <c:v>0.66257526632700325</c:v>
                </c:pt>
              </c:numCache>
            </c:numRef>
          </c:val>
          <c:extLst>
            <c:ext xmlns:c16="http://schemas.microsoft.com/office/drawing/2014/chart" uri="{C3380CC4-5D6E-409C-BE32-E72D297353CC}">
              <c16:uniqueId val="{00000010-DC1C-41A8-9B13-79584E6D1665}"/>
            </c:ext>
          </c:extLst>
        </c:ser>
        <c:dLbls>
          <c:showLegendKey val="0"/>
          <c:showVal val="0"/>
          <c:showCatName val="0"/>
          <c:showSerName val="0"/>
          <c:showPercent val="0"/>
          <c:showBubbleSize val="0"/>
        </c:dLbls>
        <c:gapWidth val="75"/>
        <c:axId val="874226032"/>
        <c:axId val="874251232"/>
      </c:barChart>
      <c:catAx>
        <c:axId val="874226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874251232"/>
        <c:crosses val="autoZero"/>
        <c:auto val="1"/>
        <c:lblAlgn val="ctr"/>
        <c:lblOffset val="100"/>
        <c:noMultiLvlLbl val="0"/>
      </c:catAx>
      <c:valAx>
        <c:axId val="874251232"/>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4226032"/>
        <c:crosses val="autoZero"/>
        <c:crossBetween val="midCat"/>
        <c:majorUnit val="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200" b="0" i="0" u="none" strike="noStrike" kern="1200" spc="0" baseline="0">
                <a:solidFill>
                  <a:sysClr val="windowText" lastClr="000000">
                    <a:lumMod val="65000"/>
                    <a:lumOff val="35000"/>
                  </a:sysClr>
                </a:solidFill>
                <a:latin typeface="+mn-lt"/>
                <a:ea typeface="+mn-ea"/>
                <a:cs typeface="+mn-cs"/>
              </a:defRPr>
            </a:pPr>
            <a:r>
              <a:rPr lang="en-US" sz="1200" b="0" i="0" u="none" strike="noStrike" kern="1200" spc="0" baseline="0">
                <a:solidFill>
                  <a:sysClr val="windowText" lastClr="000000">
                    <a:lumMod val="65000"/>
                    <a:lumOff val="35000"/>
                  </a:sysClr>
                </a:solidFill>
                <a:latin typeface="+mn-lt"/>
                <a:ea typeface="+mn-ea"/>
                <a:cs typeface="+mn-cs"/>
              </a:rPr>
              <a:t>Statewide Graduation Rates of Fall 2011 FTUG Cohorts at Public CTCs</a:t>
            </a:r>
          </a:p>
        </c:rich>
      </c:tx>
      <c:overlay val="0"/>
      <c:spPr>
        <a:noFill/>
        <a:ln>
          <a:noFill/>
        </a:ln>
        <a:effectLst/>
      </c:spPr>
      <c:txPr>
        <a:bodyPr rot="0" spcFirstLastPara="1" vertOverflow="ellipsis" vert="horz" wrap="square" anchor="ctr" anchorCtr="1"/>
        <a:lstStyle/>
        <a:p>
          <a:pPr algn="ctr" rtl="0">
            <a:defRPr lang="en-US" sz="12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0.11481189851268592"/>
          <c:y val="0.23556955380577432"/>
          <c:w val="0.84699365704286966"/>
          <c:h val="0.44273622047244093"/>
        </c:manualLayout>
      </c:layout>
      <c:barChart>
        <c:barDir val="col"/>
        <c:grouping val="clustered"/>
        <c:varyColors val="0"/>
        <c:ser>
          <c:idx val="0"/>
          <c:order val="0"/>
          <c:tx>
            <c:strRef>
              <c:f>[1]Northwest!$D$43</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C98A-4A90-9E1A-88B19193B2ED}"/>
              </c:ext>
            </c:extLst>
          </c:dPt>
          <c:dPt>
            <c:idx val="1"/>
            <c:invertIfNegative val="0"/>
            <c:bubble3D val="0"/>
            <c:spPr>
              <a:pattFill prst="pct50">
                <a:fgClr>
                  <a:srgbClr val="005F84"/>
                </a:fgClr>
                <a:bgClr>
                  <a:schemeClr val="bg1"/>
                </a:bgClr>
              </a:pattFill>
              <a:ln>
                <a:noFill/>
              </a:ln>
              <a:effectLst/>
            </c:spPr>
            <c:extLst>
              <c:ext xmlns:c16="http://schemas.microsoft.com/office/drawing/2014/chart" uri="{C3380CC4-5D6E-409C-BE32-E72D297353CC}">
                <c16:uniqueId val="{00000003-C98A-4A90-9E1A-88B19193B2ED}"/>
              </c:ext>
            </c:extLst>
          </c:dPt>
          <c:dPt>
            <c:idx val="2"/>
            <c:invertIfNegative val="0"/>
            <c:bubble3D val="0"/>
            <c:spPr>
              <a:solidFill>
                <a:srgbClr val="00B189"/>
              </a:solidFill>
              <a:ln>
                <a:noFill/>
              </a:ln>
              <a:effectLst/>
            </c:spPr>
            <c:extLst>
              <c:ext xmlns:c16="http://schemas.microsoft.com/office/drawing/2014/chart" uri="{C3380CC4-5D6E-409C-BE32-E72D297353CC}">
                <c16:uniqueId val="{00000005-C98A-4A90-9E1A-88B19193B2ED}"/>
              </c:ext>
            </c:extLst>
          </c:dPt>
          <c:dPt>
            <c:idx val="3"/>
            <c:invertIfNegative val="0"/>
            <c:bubble3D val="0"/>
            <c:spPr>
              <a:solidFill>
                <a:srgbClr val="00B189"/>
              </a:solidFill>
              <a:ln>
                <a:noFill/>
              </a:ln>
              <a:effectLst/>
            </c:spPr>
            <c:extLst>
              <c:ext xmlns:c16="http://schemas.microsoft.com/office/drawing/2014/chart" uri="{C3380CC4-5D6E-409C-BE32-E72D297353CC}">
                <c16:uniqueId val="{00000007-C98A-4A90-9E1A-88B19193B2ED}"/>
              </c:ext>
            </c:extLst>
          </c:dPt>
          <c:dPt>
            <c:idx val="4"/>
            <c:invertIfNegative val="0"/>
            <c:bubble3D val="0"/>
            <c:spPr>
              <a:pattFill prst="pct50">
                <a:fgClr>
                  <a:srgbClr val="00B189"/>
                </a:fgClr>
                <a:bgClr>
                  <a:schemeClr val="bg1"/>
                </a:bgClr>
              </a:pattFill>
              <a:ln>
                <a:noFill/>
              </a:ln>
              <a:effectLst/>
            </c:spPr>
            <c:extLst>
              <c:ext xmlns:c16="http://schemas.microsoft.com/office/drawing/2014/chart" uri="{C3380CC4-5D6E-409C-BE32-E72D297353CC}">
                <c16:uniqueId val="{00000009-C98A-4A90-9E1A-88B19193B2ED}"/>
              </c:ext>
            </c:extLst>
          </c:dPt>
          <c:dPt>
            <c:idx val="5"/>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B-C98A-4A90-9E1A-88B19193B2ED}"/>
              </c:ext>
            </c:extLst>
          </c:dPt>
          <c:dPt>
            <c:idx val="6"/>
            <c:invertIfNegative val="0"/>
            <c:bubble3D val="0"/>
            <c:spPr>
              <a:solidFill>
                <a:srgbClr val="F6B11A"/>
              </a:solidFill>
              <a:ln>
                <a:noFill/>
              </a:ln>
              <a:effectLst/>
            </c:spPr>
            <c:extLst>
              <c:ext xmlns:c16="http://schemas.microsoft.com/office/drawing/2014/chart" uri="{C3380CC4-5D6E-409C-BE32-E72D297353CC}">
                <c16:uniqueId val="{0000000D-C98A-4A90-9E1A-88B19193B2ED}"/>
              </c:ext>
            </c:extLst>
          </c:dPt>
          <c:dPt>
            <c:idx val="7"/>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F-C98A-4A90-9E1A-88B19193B2ED}"/>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[1]Northwest!$A$44:$C$54</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Statewide</c:v>
                  </c:pt>
                </c:lvl>
              </c:multiLvlStrCache>
            </c:multiLvlStrRef>
          </c:cat>
          <c:val>
            <c:numRef>
              <c:f>[1]Northwest!$D$44:$D$54</c:f>
              <c:numCache>
                <c:formatCode>General</c:formatCode>
                <c:ptCount val="11"/>
                <c:pt idx="0">
                  <c:v>0.40473807140473805</c:v>
                </c:pt>
                <c:pt idx="1">
                  <c:v>0.35261044176706829</c:v>
                </c:pt>
                <c:pt idx="3">
                  <c:v>0.35637240987794494</c:v>
                </c:pt>
                <c:pt idx="4">
                  <c:v>0.31103934732727118</c:v>
                </c:pt>
                <c:pt idx="6">
                  <c:v>0.21193287756370416</c:v>
                </c:pt>
                <c:pt idx="7">
                  <c:v>0.17188219052001841</c:v>
                </c:pt>
                <c:pt idx="9">
                  <c:v>0.41366102776891156</c:v>
                </c:pt>
                <c:pt idx="10">
                  <c:v>0.34108040201005024</c:v>
                </c:pt>
              </c:numCache>
            </c:numRef>
          </c:val>
          <c:extLst>
            <c:ext xmlns:c16="http://schemas.microsoft.com/office/drawing/2014/chart" uri="{C3380CC4-5D6E-409C-BE32-E72D297353CC}">
              <c16:uniqueId val="{00000010-C98A-4A90-9E1A-88B19193B2ED}"/>
            </c:ext>
          </c:extLst>
        </c:ser>
        <c:dLbls>
          <c:dLblPos val="outEnd"/>
          <c:showLegendKey val="0"/>
          <c:showVal val="1"/>
          <c:showCatName val="0"/>
          <c:showSerName val="0"/>
          <c:showPercent val="0"/>
          <c:showBubbleSize val="0"/>
        </c:dLbls>
        <c:gapWidth val="75"/>
        <c:axId val="863686896"/>
        <c:axId val="863685216"/>
      </c:barChart>
      <c:catAx>
        <c:axId val="863686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863685216"/>
        <c:crosses val="autoZero"/>
        <c:auto val="1"/>
        <c:lblAlgn val="ctr"/>
        <c:lblOffset val="100"/>
        <c:noMultiLvlLbl val="0"/>
      </c:catAx>
      <c:valAx>
        <c:axId val="863685216"/>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863686896"/>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sz="1000" baseline="0"/>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5" Type="http://schemas.openxmlformats.org/officeDocument/2006/relationships/chart" Target="../charts/chart15.xml"/><Relationship Id="rId4" Type="http://schemas.openxmlformats.org/officeDocument/2006/relationships/chart" Target="../charts/chart1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editAs="oneCell">
    <xdr:from>
      <xdr:col>1</xdr:col>
      <xdr:colOff>28575</xdr:colOff>
      <xdr:row>10</xdr:row>
      <xdr:rowOff>4319</xdr:rowOff>
    </xdr:from>
    <xdr:to>
      <xdr:col>3</xdr:col>
      <xdr:colOff>142875</xdr:colOff>
      <xdr:row>16</xdr:row>
      <xdr:rowOff>138555</xdr:rowOff>
    </xdr:to>
    <xdr:pic>
      <xdr:nvPicPr>
        <xdr:cNvPr id="3" name="Picture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228850" y="1909319"/>
          <a:ext cx="2105025" cy="1277236"/>
        </a:xfrm>
        <a:prstGeom prst="rect">
          <a:avLst/>
        </a:prstGeom>
        <a:noFill/>
        <a:ln w="9525">
          <a:solidFill>
            <a:srgbClr val="1A3B8E"/>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942975</xdr:colOff>
      <xdr:row>20</xdr:row>
      <xdr:rowOff>95250</xdr:rowOff>
    </xdr:from>
    <xdr:to>
      <xdr:col>3</xdr:col>
      <xdr:colOff>466725</xdr:colOff>
      <xdr:row>36</xdr:row>
      <xdr:rowOff>19050</xdr:rowOff>
    </xdr:to>
    <xdr:graphicFrame macro="">
      <xdr:nvGraphicFramePr>
        <xdr:cNvPr id="2" name="Chart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590550</xdr:colOff>
      <xdr:row>20</xdr:row>
      <xdr:rowOff>95250</xdr:rowOff>
    </xdr:from>
    <xdr:to>
      <xdr:col>6</xdr:col>
      <xdr:colOff>361950</xdr:colOff>
      <xdr:row>36</xdr:row>
      <xdr:rowOff>19050</xdr:rowOff>
    </xdr:to>
    <xdr:graphicFrame macro="">
      <xdr:nvGraphicFramePr>
        <xdr:cNvPr id="13" name="Chart 12">
          <a:extLst>
            <a:ext uri="{FF2B5EF4-FFF2-40B4-BE49-F238E27FC236}">
              <a16:creationId xmlns:a16="http://schemas.microsoft.com/office/drawing/2014/main" id="{00000000-0008-0000-09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933450</xdr:colOff>
      <xdr:row>36</xdr:row>
      <xdr:rowOff>114300</xdr:rowOff>
    </xdr:from>
    <xdr:to>
      <xdr:col>3</xdr:col>
      <xdr:colOff>457200</xdr:colOff>
      <xdr:row>52</xdr:row>
      <xdr:rowOff>38100</xdr:rowOff>
    </xdr:to>
    <xdr:graphicFrame macro="">
      <xdr:nvGraphicFramePr>
        <xdr:cNvPr id="15" name="Chart 14">
          <a:extLst>
            <a:ext uri="{FF2B5EF4-FFF2-40B4-BE49-F238E27FC236}">
              <a16:creationId xmlns:a16="http://schemas.microsoft.com/office/drawing/2014/main" id="{00000000-0008-0000-09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609600</xdr:colOff>
      <xdr:row>36</xdr:row>
      <xdr:rowOff>114300</xdr:rowOff>
    </xdr:from>
    <xdr:to>
      <xdr:col>6</xdr:col>
      <xdr:colOff>381000</xdr:colOff>
      <xdr:row>52</xdr:row>
      <xdr:rowOff>38100</xdr:rowOff>
    </xdr:to>
    <xdr:graphicFrame macro="">
      <xdr:nvGraphicFramePr>
        <xdr:cNvPr id="16" name="Chart 15">
          <a:extLst>
            <a:ext uri="{FF2B5EF4-FFF2-40B4-BE49-F238E27FC236}">
              <a16:creationId xmlns:a16="http://schemas.microsoft.com/office/drawing/2014/main" id="{00000000-0008-0000-09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19050</xdr:colOff>
      <xdr:row>8</xdr:row>
      <xdr:rowOff>76200</xdr:rowOff>
    </xdr:from>
    <xdr:to>
      <xdr:col>3</xdr:col>
      <xdr:colOff>542925</xdr:colOff>
      <xdr:row>20</xdr:row>
      <xdr:rowOff>19050</xdr:rowOff>
    </xdr:to>
    <xdr:graphicFrame macro="">
      <xdr:nvGraphicFramePr>
        <xdr:cNvPr id="10" name="Chart 9">
          <a:extLst>
            <a:ext uri="{FF2B5EF4-FFF2-40B4-BE49-F238E27FC236}">
              <a16:creationId xmlns:a16="http://schemas.microsoft.com/office/drawing/2014/main" id="{73B58ECA-4B79-4B02-89B6-4E38530FA0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666750</xdr:colOff>
      <xdr:row>8</xdr:row>
      <xdr:rowOff>85725</xdr:rowOff>
    </xdr:from>
    <xdr:to>
      <xdr:col>8</xdr:col>
      <xdr:colOff>200025</xdr:colOff>
      <xdr:row>20</xdr:row>
      <xdr:rowOff>9525</xdr:rowOff>
    </xdr:to>
    <xdr:graphicFrame macro="">
      <xdr:nvGraphicFramePr>
        <xdr:cNvPr id="9" name="Chart 8">
          <a:extLst>
            <a:ext uri="{FF2B5EF4-FFF2-40B4-BE49-F238E27FC236}">
              <a16:creationId xmlns:a16="http://schemas.microsoft.com/office/drawing/2014/main" id="{36E449DB-35DE-4CD1-909E-2B5C2779A4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20002</xdr:colOff>
      <xdr:row>16</xdr:row>
      <xdr:rowOff>108584</xdr:rowOff>
    </xdr:from>
    <xdr:to>
      <xdr:col>6</xdr:col>
      <xdr:colOff>248602</xdr:colOff>
      <xdr:row>33</xdr:row>
      <xdr:rowOff>106679</xdr:rowOff>
    </xdr:to>
    <xdr:graphicFrame macro="">
      <xdr:nvGraphicFramePr>
        <xdr:cNvPr id="2" name="Chart 1">
          <a:extLst>
            <a:ext uri="{FF2B5EF4-FFF2-40B4-BE49-F238E27FC236}">
              <a16:creationId xmlns:a16="http://schemas.microsoft.com/office/drawing/2014/main" id="{00000000-0008-0000-0A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290512</xdr:colOff>
      <xdr:row>18</xdr:row>
      <xdr:rowOff>9525</xdr:rowOff>
    </xdr:from>
    <xdr:to>
      <xdr:col>6</xdr:col>
      <xdr:colOff>176212</xdr:colOff>
      <xdr:row>32</xdr:row>
      <xdr:rowOff>85725</xdr:rowOff>
    </xdr:to>
    <xdr:graphicFrame macro="">
      <xdr:nvGraphicFramePr>
        <xdr:cNvPr id="2" name="Chart 1">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0.35694</cdr:x>
      <cdr:y>0.18171</cdr:y>
    </cdr:from>
    <cdr:to>
      <cdr:x>0.69444</cdr:x>
      <cdr:y>0.27546</cdr:y>
    </cdr:to>
    <cdr:grpSp>
      <cdr:nvGrpSpPr>
        <cdr:cNvPr id="2" name="Group 1">
          <a:extLst xmlns:a="http://schemas.openxmlformats.org/drawingml/2006/main">
            <a:ext uri="{FF2B5EF4-FFF2-40B4-BE49-F238E27FC236}">
              <a16:creationId xmlns:a16="http://schemas.microsoft.com/office/drawing/2014/main" id="{DFECE9E3-53A5-4565-B4F5-CC7897973DB5}"/>
            </a:ext>
          </a:extLst>
        </cdr:cNvPr>
        <cdr:cNvGrpSpPr/>
      </cdr:nvGrpSpPr>
      <cdr:grpSpPr>
        <a:xfrm xmlns:a="http://schemas.openxmlformats.org/drawingml/2006/main">
          <a:off x="1631930" y="498467"/>
          <a:ext cx="1543050" cy="257175"/>
          <a:chOff x="0" y="0"/>
          <a:chExt cx="1543050" cy="257175"/>
        </a:xfrm>
      </cdr:grpSpPr>
      <cdr:sp macro="" textlink="">
        <cdr:nvSpPr>
          <cdr:cNvPr id="3" name="TextBox 4"/>
          <cdr:cNvSpPr txBox="1"/>
        </cdr:nvSpPr>
        <cdr:spPr>
          <a:xfrm xmlns:a="http://schemas.openxmlformats.org/drawingml/2006/main">
            <a:off x="0" y="0"/>
            <a:ext cx="1543050" cy="257175"/>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000">
                <a:latin typeface="Tahoma" panose="020B0604030504040204" pitchFamily="34" charset="0"/>
                <a:ea typeface="Tahoma" panose="020B0604030504040204" pitchFamily="34" charset="0"/>
                <a:cs typeface="Tahoma" panose="020B0604030504040204" pitchFamily="34" charset="0"/>
              </a:rPr>
              <a:t>    Female            Male</a:t>
            </a:r>
          </a:p>
        </cdr:txBody>
      </cdr:sp>
      <cdr:sp macro="" textlink="">
        <cdr:nvSpPr>
          <cdr:cNvPr id="4" name="Rectangle 3"/>
          <cdr:cNvSpPr/>
        </cdr:nvSpPr>
        <cdr:spPr>
          <a:xfrm xmlns:a="http://schemas.openxmlformats.org/drawingml/2006/main">
            <a:off x="914400" y="47625"/>
            <a:ext cx="161925" cy="161925"/>
          </a:xfrm>
          <a:prstGeom xmlns:a="http://schemas.openxmlformats.org/drawingml/2006/main" prst="rect">
            <a:avLst/>
          </a:prstGeom>
          <a:pattFill xmlns:a="http://schemas.openxmlformats.org/drawingml/2006/main" prst="pct60">
            <a:fgClr>
              <a:schemeClr val="tx1">
                <a:lumMod val="65000"/>
                <a:lumOff val="35000"/>
              </a:schemeClr>
            </a:fgClr>
            <a:bgClr>
              <a:schemeClr val="bg1"/>
            </a:bgClr>
          </a:patt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en-US" sz="1100"/>
          </a:p>
        </cdr:txBody>
      </cdr:sp>
      <cdr:sp macro="" textlink="">
        <cdr:nvSpPr>
          <cdr:cNvPr id="5" name="Rectangle 4"/>
          <cdr:cNvSpPr/>
        </cdr:nvSpPr>
        <cdr:spPr>
          <a:xfrm xmlns:a="http://schemas.openxmlformats.org/drawingml/2006/main">
            <a:off x="57150" y="47625"/>
            <a:ext cx="161925" cy="161925"/>
          </a:xfrm>
          <a:prstGeom xmlns:a="http://schemas.openxmlformats.org/drawingml/2006/main" prst="rect">
            <a:avLst/>
          </a:prstGeom>
          <a:solidFill xmlns:a="http://schemas.openxmlformats.org/drawingml/2006/main">
            <a:schemeClr val="tx1">
              <a:lumMod val="50000"/>
              <a:lumOff val="50000"/>
            </a:scheme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en-US" sz="1100"/>
          </a:p>
        </cdr:txBody>
      </cdr:sp>
    </cdr:grpSp>
  </cdr:relSizeAnchor>
</c:userShapes>
</file>

<file path=xl/drawings/drawing14.xml><?xml version="1.0" encoding="utf-8"?>
<xdr:wsDr xmlns:xdr="http://schemas.openxmlformats.org/drawingml/2006/spreadsheetDrawing" xmlns:a="http://schemas.openxmlformats.org/drawingml/2006/main">
  <xdr:twoCellAnchor>
    <xdr:from>
      <xdr:col>0</xdr:col>
      <xdr:colOff>9525</xdr:colOff>
      <xdr:row>61</xdr:row>
      <xdr:rowOff>85724</xdr:rowOff>
    </xdr:from>
    <xdr:to>
      <xdr:col>3</xdr:col>
      <xdr:colOff>314325</xdr:colOff>
      <xdr:row>76</xdr:row>
      <xdr:rowOff>167639</xdr:rowOff>
    </xdr:to>
    <xdr:graphicFrame macro="">
      <xdr:nvGraphicFramePr>
        <xdr:cNvPr id="4" name="Chart 3">
          <a:extLst>
            <a:ext uri="{FF2B5EF4-FFF2-40B4-BE49-F238E27FC236}">
              <a16:creationId xmlns:a16="http://schemas.microsoft.com/office/drawing/2014/main" id="{00000000-0008-0000-0C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8</xdr:row>
      <xdr:rowOff>180975</xdr:rowOff>
    </xdr:from>
    <xdr:to>
      <xdr:col>7</xdr:col>
      <xdr:colOff>1028700</xdr:colOff>
      <xdr:row>42</xdr:row>
      <xdr:rowOff>166255</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704975"/>
          <a:ext cx="8362950" cy="6462280"/>
        </a:xfrm>
        <a:prstGeom prst="rect">
          <a:avLst/>
        </a:prstGeom>
        <a:ln>
          <a:solidFill>
            <a:sysClr val="windowText" lastClr="000000"/>
          </a:solid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19050</xdr:colOff>
      <xdr:row>38</xdr:row>
      <xdr:rowOff>19050</xdr:rowOff>
    </xdr:from>
    <xdr:to>
      <xdr:col>4</xdr:col>
      <xdr:colOff>0</xdr:colOff>
      <xdr:row>55</xdr:row>
      <xdr:rowOff>9525</xdr:rowOff>
    </xdr:to>
    <xdr:graphicFrame macro="">
      <xdr:nvGraphicFramePr>
        <xdr:cNvPr id="3" name="Chart 2">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0.32774</cdr:x>
      <cdr:y>0.88624</cdr:y>
    </cdr:from>
    <cdr:to>
      <cdr:x>0.64575</cdr:x>
      <cdr:y>0.96998</cdr:y>
    </cdr:to>
    <cdr:sp macro="" textlink="">
      <cdr:nvSpPr>
        <cdr:cNvPr id="3" name="TextBox 2"/>
        <cdr:cNvSpPr txBox="1"/>
      </cdr:nvSpPr>
      <cdr:spPr>
        <a:xfrm xmlns:a="http://schemas.openxmlformats.org/drawingml/2006/main">
          <a:off x="2047875" y="2861650"/>
          <a:ext cx="1987041" cy="27039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a:solidFill>
                <a:schemeClr val="tx1">
                  <a:lumMod val="65000"/>
                  <a:lumOff val="35000"/>
                </a:schemeClr>
              </a:solidFill>
            </a:rPr>
            <a:t>Highest</a:t>
          </a:r>
          <a:r>
            <a:rPr lang="en-US" sz="1000" baseline="0">
              <a:solidFill>
                <a:schemeClr val="tx1">
                  <a:lumMod val="65000"/>
                  <a:lumOff val="35000"/>
                </a:schemeClr>
              </a:solidFill>
            </a:rPr>
            <a:t> degree or award earned</a:t>
          </a:r>
          <a:endParaRPr lang="en-US" sz="1000">
            <a:solidFill>
              <a:schemeClr val="tx1">
                <a:lumMod val="65000"/>
                <a:lumOff val="35000"/>
              </a:schemeClr>
            </a:solidFill>
          </a:endParaRPr>
        </a:p>
      </cdr:txBody>
    </cdr:sp>
  </cdr:relSizeAnchor>
  <cdr:relSizeAnchor xmlns:cdr="http://schemas.openxmlformats.org/drawingml/2006/chartDrawing">
    <cdr:from>
      <cdr:x>0.86248</cdr:x>
      <cdr:y>0.69951</cdr:y>
    </cdr:from>
    <cdr:to>
      <cdr:x>0.98858</cdr:x>
      <cdr:y>0.82991</cdr:y>
    </cdr:to>
    <cdr:sp macro="" textlink="">
      <cdr:nvSpPr>
        <cdr:cNvPr id="4" name="TextBox 3"/>
        <cdr:cNvSpPr txBox="1"/>
      </cdr:nvSpPr>
      <cdr:spPr>
        <a:xfrm xmlns:a="http://schemas.openxmlformats.org/drawingml/2006/main">
          <a:off x="5495926" y="2272025"/>
          <a:ext cx="803530" cy="42354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900">
              <a:solidFill>
                <a:schemeClr val="tx1">
                  <a:lumMod val="65000"/>
                  <a:lumOff val="35000"/>
                </a:schemeClr>
              </a:solidFill>
            </a:rPr>
            <a:t>(Years after</a:t>
          </a:r>
          <a:r>
            <a:rPr lang="en-US" sz="900" baseline="0">
              <a:solidFill>
                <a:schemeClr val="tx1">
                  <a:lumMod val="65000"/>
                  <a:lumOff val="35000"/>
                </a:schemeClr>
              </a:solidFill>
            </a:rPr>
            <a:t> graduation)</a:t>
          </a:r>
          <a:endParaRPr lang="en-US" sz="900">
            <a:solidFill>
              <a:schemeClr val="tx1">
                <a:lumMod val="65000"/>
                <a:lumOff val="35000"/>
              </a:schemeClr>
            </a:solidFill>
          </a:endParaRP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23810</xdr:colOff>
      <xdr:row>8</xdr:row>
      <xdr:rowOff>114300</xdr:rowOff>
    </xdr:from>
    <xdr:to>
      <xdr:col>9</xdr:col>
      <xdr:colOff>0</xdr:colOff>
      <xdr:row>25</xdr:row>
      <xdr:rowOff>142875</xdr:rowOff>
    </xdr:to>
    <xdr:graphicFrame macro="">
      <xdr:nvGraphicFramePr>
        <xdr:cNvPr id="6" name="Chart 5">
          <a:extLst>
            <a:ext uri="{FF2B5EF4-FFF2-40B4-BE49-F238E27FC236}">
              <a16:creationId xmlns:a16="http://schemas.microsoft.com/office/drawing/2014/main" id="{00000000-0008-0000-0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29</xdr:row>
      <xdr:rowOff>0</xdr:rowOff>
    </xdr:from>
    <xdr:to>
      <xdr:col>6</xdr:col>
      <xdr:colOff>175152</xdr:colOff>
      <xdr:row>50</xdr:row>
      <xdr:rowOff>143979</xdr:rowOff>
    </xdr:to>
    <xdr:pic>
      <xdr:nvPicPr>
        <xdr:cNvPr id="3" name="Picture 2">
          <a:extLst>
            <a:ext uri="{FF2B5EF4-FFF2-40B4-BE49-F238E27FC236}">
              <a16:creationId xmlns:a16="http://schemas.microsoft.com/office/drawing/2014/main" id="{9321A1EF-032F-4B9B-A32F-E508EC0218B2}"/>
            </a:ext>
          </a:extLst>
        </xdr:cNvPr>
        <xdr:cNvPicPr>
          <a:picLocks noChangeAspect="1"/>
        </xdr:cNvPicPr>
      </xdr:nvPicPr>
      <xdr:blipFill>
        <a:blip xmlns:r="http://schemas.openxmlformats.org/officeDocument/2006/relationships" r:embed="rId1"/>
        <a:stretch>
          <a:fillRect/>
        </a:stretch>
      </xdr:blipFill>
      <xdr:spPr>
        <a:xfrm>
          <a:off x="609600" y="6219825"/>
          <a:ext cx="7547502" cy="394445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19048</xdr:colOff>
      <xdr:row>71</xdr:row>
      <xdr:rowOff>176211</xdr:rowOff>
    </xdr:from>
    <xdr:to>
      <xdr:col>2</xdr:col>
      <xdr:colOff>480058</xdr:colOff>
      <xdr:row>84</xdr:row>
      <xdr:rowOff>176211</xdr:rowOff>
    </xdr:to>
    <xdr:graphicFrame macro="">
      <xdr:nvGraphicFramePr>
        <xdr:cNvPr id="2" name="Chart 1">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561974</xdr:colOff>
      <xdr:row>71</xdr:row>
      <xdr:rowOff>171450</xdr:rowOff>
    </xdr:from>
    <xdr:to>
      <xdr:col>6</xdr:col>
      <xdr:colOff>394334</xdr:colOff>
      <xdr:row>84</xdr:row>
      <xdr:rowOff>171450</xdr:rowOff>
    </xdr:to>
    <xdr:graphicFrame macro="">
      <xdr:nvGraphicFramePr>
        <xdr:cNvPr id="3" name="Chart 2">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504824</xdr:colOff>
      <xdr:row>71</xdr:row>
      <xdr:rowOff>171450</xdr:rowOff>
    </xdr:from>
    <xdr:to>
      <xdr:col>10</xdr:col>
      <xdr:colOff>1013459</xdr:colOff>
      <xdr:row>84</xdr:row>
      <xdr:rowOff>171450</xdr:rowOff>
    </xdr:to>
    <xdr:graphicFrame macro="">
      <xdr:nvGraphicFramePr>
        <xdr:cNvPr id="4" name="Chart 3">
          <a:extLst>
            <a:ext uri="{FF2B5EF4-FFF2-40B4-BE49-F238E27FC236}">
              <a16:creationId xmlns:a16="http://schemas.microsoft.com/office/drawing/2014/main" id="{00000000-0008-0000-06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5</xdr:col>
      <xdr:colOff>295274</xdr:colOff>
      <xdr:row>56</xdr:row>
      <xdr:rowOff>9524</xdr:rowOff>
    </xdr:from>
    <xdr:to>
      <xdr:col>12</xdr:col>
      <xdr:colOff>600074</xdr:colOff>
      <xdr:row>70</xdr:row>
      <xdr:rowOff>85724</xdr:rowOff>
    </xdr:to>
    <xdr:graphicFrame macro="">
      <xdr:nvGraphicFramePr>
        <xdr:cNvPr id="3" name="Chart 2">
          <a:extLst>
            <a:ext uri="{FF2B5EF4-FFF2-40B4-BE49-F238E27FC236}">
              <a16:creationId xmlns:a16="http://schemas.microsoft.com/office/drawing/2014/main" id="{42889A7E-6C58-4F31-8866-CD7C8F5FB1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323850</xdr:colOff>
      <xdr:row>24</xdr:row>
      <xdr:rowOff>28575</xdr:rowOff>
    </xdr:from>
    <xdr:to>
      <xdr:col>13</xdr:col>
      <xdr:colOff>19050</xdr:colOff>
      <xdr:row>38</xdr:row>
      <xdr:rowOff>104775</xdr:rowOff>
    </xdr:to>
    <xdr:graphicFrame macro="">
      <xdr:nvGraphicFramePr>
        <xdr:cNvPr id="5" name="Chart 4">
          <a:extLst>
            <a:ext uri="{FF2B5EF4-FFF2-40B4-BE49-F238E27FC236}">
              <a16:creationId xmlns:a16="http://schemas.microsoft.com/office/drawing/2014/main" id="{9BBF38F0-CAFB-4F55-8616-59B40147B7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323850</xdr:colOff>
      <xdr:row>10</xdr:row>
      <xdr:rowOff>85725</xdr:rowOff>
    </xdr:from>
    <xdr:to>
      <xdr:col>13</xdr:col>
      <xdr:colOff>19050</xdr:colOff>
      <xdr:row>24</xdr:row>
      <xdr:rowOff>19050</xdr:rowOff>
    </xdr:to>
    <xdr:graphicFrame macro="">
      <xdr:nvGraphicFramePr>
        <xdr:cNvPr id="6" name="Chart 5">
          <a:extLst>
            <a:ext uri="{FF2B5EF4-FFF2-40B4-BE49-F238E27FC236}">
              <a16:creationId xmlns:a16="http://schemas.microsoft.com/office/drawing/2014/main" id="{00000000-0008-0000-07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295275</xdr:colOff>
      <xdr:row>42</xdr:row>
      <xdr:rowOff>19050</xdr:rowOff>
    </xdr:from>
    <xdr:to>
      <xdr:col>12</xdr:col>
      <xdr:colOff>600075</xdr:colOff>
      <xdr:row>55</xdr:row>
      <xdr:rowOff>142875</xdr:rowOff>
    </xdr:to>
    <xdr:graphicFrame macro="">
      <xdr:nvGraphicFramePr>
        <xdr:cNvPr id="7" name="Chart 6">
          <a:extLst>
            <a:ext uri="{FF2B5EF4-FFF2-40B4-BE49-F238E27FC236}">
              <a16:creationId xmlns:a16="http://schemas.microsoft.com/office/drawing/2014/main" id="{00000000-0008-0000-07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28574</xdr:colOff>
      <xdr:row>24</xdr:row>
      <xdr:rowOff>9524</xdr:rowOff>
    </xdr:from>
    <xdr:to>
      <xdr:col>4</xdr:col>
      <xdr:colOff>438149</xdr:colOff>
      <xdr:row>39</xdr:row>
      <xdr:rowOff>38099</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PP/PA/Strategic%20Planning/Annual%20Projects/Regional%20Plan/2018/SAS%20Programs%20and%20Data/Graduation%20Rates%20by%20Gen%20Eth/Output/Regional%20Data%202018%20Grad%20Rat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ghPlains"/>
      <sheetName val="Northwest"/>
      <sheetName val="Metroplex"/>
      <sheetName val="UpperEast"/>
      <sheetName val="SouthEast"/>
      <sheetName val="GulfCoast"/>
      <sheetName val="CentralTexas"/>
      <sheetName val="South"/>
      <sheetName val="West"/>
      <sheetName val="UpperRioGrande"/>
    </sheetNames>
    <sheetDataSet>
      <sheetData sheetId="0">
        <row r="12">
          <cell r="D12" t="str">
            <v>6-year</v>
          </cell>
        </row>
        <row r="13">
          <cell r="A13" t="str">
            <v>Statewide</v>
          </cell>
          <cell r="B13" t="str">
            <v>White</v>
          </cell>
          <cell r="C13" t="str">
            <v>F</v>
          </cell>
          <cell r="D13">
            <v>0.74314430244941421</v>
          </cell>
        </row>
        <row r="14">
          <cell r="A14"/>
          <cell r="B14"/>
          <cell r="C14" t="str">
            <v>M</v>
          </cell>
          <cell r="D14">
            <v>0.64131328995587467</v>
          </cell>
        </row>
        <row r="15">
          <cell r="A15"/>
          <cell r="B15"/>
          <cell r="C15"/>
          <cell r="D15"/>
        </row>
        <row r="16">
          <cell r="A16"/>
          <cell r="B16" t="str">
            <v>Hispanic</v>
          </cell>
          <cell r="C16" t="str">
            <v>F</v>
          </cell>
          <cell r="D16">
            <v>0.58735191056232272</v>
          </cell>
        </row>
        <row r="17">
          <cell r="A17"/>
          <cell r="B17"/>
          <cell r="C17" t="str">
            <v>M</v>
          </cell>
          <cell r="D17">
            <v>0.47233914612146727</v>
          </cell>
        </row>
        <row r="18">
          <cell r="A18"/>
          <cell r="B18"/>
          <cell r="C18"/>
          <cell r="D18"/>
        </row>
        <row r="19">
          <cell r="A19"/>
          <cell r="B19" t="str">
            <v>African American</v>
          </cell>
          <cell r="C19" t="str">
            <v>F</v>
          </cell>
          <cell r="D19">
            <v>0.48476936466492604</v>
          </cell>
        </row>
        <row r="20">
          <cell r="A20"/>
          <cell r="B20"/>
          <cell r="C20" t="str">
            <v>M</v>
          </cell>
          <cell r="D20">
            <v>0.36019952743502232</v>
          </cell>
        </row>
        <row r="21">
          <cell r="A21"/>
          <cell r="B21"/>
          <cell r="C21"/>
          <cell r="D21"/>
        </row>
        <row r="22">
          <cell r="A22"/>
          <cell r="B22" t="str">
            <v>Other</v>
          </cell>
          <cell r="C22" t="str">
            <v>F</v>
          </cell>
          <cell r="D22">
            <v>0.76011701608971238</v>
          </cell>
        </row>
        <row r="23">
          <cell r="A23"/>
          <cell r="B23"/>
          <cell r="C23" t="str">
            <v>M</v>
          </cell>
          <cell r="D23">
            <v>0.66257526632700325</v>
          </cell>
        </row>
      </sheetData>
      <sheetData sheetId="1">
        <row r="43">
          <cell r="D43" t="str">
            <v>6-year</v>
          </cell>
        </row>
        <row r="44">
          <cell r="A44" t="str">
            <v>Statewide</v>
          </cell>
          <cell r="B44" t="str">
            <v>White</v>
          </cell>
          <cell r="C44" t="str">
            <v>F</v>
          </cell>
          <cell r="D44">
            <v>0.40473807140473805</v>
          </cell>
        </row>
        <row r="45">
          <cell r="A45"/>
          <cell r="B45"/>
          <cell r="C45" t="str">
            <v>M</v>
          </cell>
          <cell r="D45">
            <v>0.35261044176706829</v>
          </cell>
        </row>
        <row r="46">
          <cell r="A46"/>
          <cell r="B46"/>
          <cell r="C46"/>
          <cell r="D46"/>
        </row>
        <row r="47">
          <cell r="A47"/>
          <cell r="B47" t="str">
            <v>Hispanic</v>
          </cell>
          <cell r="C47" t="str">
            <v>F</v>
          </cell>
          <cell r="D47">
            <v>0.35637240987794494</v>
          </cell>
        </row>
        <row r="48">
          <cell r="A48"/>
          <cell r="B48"/>
          <cell r="C48" t="str">
            <v>M</v>
          </cell>
          <cell r="D48">
            <v>0.31103934732727118</v>
          </cell>
        </row>
        <row r="49">
          <cell r="A49"/>
          <cell r="B49"/>
          <cell r="C49"/>
          <cell r="D49"/>
        </row>
        <row r="50">
          <cell r="A50"/>
          <cell r="B50" t="str">
            <v>African American</v>
          </cell>
          <cell r="C50" t="str">
            <v>F</v>
          </cell>
          <cell r="D50">
            <v>0.21193287756370416</v>
          </cell>
        </row>
        <row r="51">
          <cell r="A51"/>
          <cell r="B51"/>
          <cell r="C51" t="str">
            <v>M</v>
          </cell>
          <cell r="D51">
            <v>0.17188219052001841</v>
          </cell>
        </row>
        <row r="52">
          <cell r="A52"/>
          <cell r="B52"/>
          <cell r="C52"/>
          <cell r="D52"/>
        </row>
        <row r="53">
          <cell r="A53"/>
          <cell r="B53" t="str">
            <v>Other</v>
          </cell>
          <cell r="C53" t="str">
            <v>F</v>
          </cell>
          <cell r="D53">
            <v>0.41366102776891156</v>
          </cell>
        </row>
        <row r="54">
          <cell r="A54"/>
          <cell r="B54"/>
          <cell r="C54" t="str">
            <v>M</v>
          </cell>
          <cell r="D54">
            <v>0.34108040201005024</v>
          </cell>
        </row>
      </sheetData>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5.bin"/><Relationship Id="rId1" Type="http://schemas.openxmlformats.org/officeDocument/2006/relationships/hyperlink" Target="https://www.census.gov/acs/www/data/data-tables-and-tools/data-profiles/2016/"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4"/>
  <sheetViews>
    <sheetView zoomScaleNormal="100" zoomScaleSheetLayoutView="100" workbookViewId="0">
      <selection sqref="A1:H1"/>
    </sheetView>
  </sheetViews>
  <sheetFormatPr defaultRowHeight="15" x14ac:dyDescent="0.25"/>
  <cols>
    <col min="1" max="1" width="33" style="1" customWidth="1"/>
    <col min="2" max="2" width="20.7109375" style="1" customWidth="1"/>
    <col min="3" max="4" width="9.140625" style="1"/>
    <col min="5" max="5" width="9.140625" style="1" customWidth="1"/>
    <col min="6" max="6" width="21.85546875" style="1" customWidth="1"/>
    <col min="7" max="7" width="14.28515625" style="1" customWidth="1"/>
    <col min="8" max="11" width="9.140625" style="1"/>
  </cols>
  <sheetData>
    <row r="1" spans="1:13" s="24" customFormat="1" ht="15" customHeight="1" x14ac:dyDescent="0.25">
      <c r="A1" s="559" t="s">
        <v>372</v>
      </c>
      <c r="B1" s="560"/>
      <c r="C1" s="560"/>
      <c r="D1" s="560"/>
      <c r="E1" s="560"/>
      <c r="F1" s="560"/>
      <c r="G1" s="560"/>
      <c r="H1" s="561"/>
      <c r="I1" s="14"/>
      <c r="J1" s="15"/>
      <c r="K1" s="1"/>
    </row>
    <row r="2" spans="1:13" s="24" customFormat="1" ht="15" customHeight="1" x14ac:dyDescent="0.25">
      <c r="A2" s="562"/>
      <c r="B2" s="563"/>
      <c r="C2" s="563"/>
      <c r="D2" s="563"/>
      <c r="E2" s="563"/>
      <c r="F2" s="563"/>
      <c r="G2" s="563"/>
      <c r="H2" s="564"/>
      <c r="I2" s="16"/>
      <c r="J2" s="9"/>
      <c r="K2" s="1"/>
    </row>
    <row r="3" spans="1:13" s="24" customFormat="1" ht="15" customHeight="1" x14ac:dyDescent="0.25">
      <c r="A3" s="559" t="s">
        <v>196</v>
      </c>
      <c r="B3" s="560"/>
      <c r="C3" s="560"/>
      <c r="D3" s="560"/>
      <c r="E3" s="560"/>
      <c r="F3" s="560"/>
      <c r="G3" s="560"/>
      <c r="H3" s="561"/>
      <c r="I3" s="16"/>
      <c r="J3" s="9"/>
      <c r="K3" s="1"/>
    </row>
    <row r="4" spans="1:13" s="24" customFormat="1" ht="15" customHeight="1" x14ac:dyDescent="0.25">
      <c r="A4" s="565" t="s">
        <v>263</v>
      </c>
      <c r="B4" s="566"/>
      <c r="C4" s="566"/>
      <c r="D4" s="566"/>
      <c r="E4" s="566"/>
      <c r="F4" s="566"/>
      <c r="G4" s="566"/>
      <c r="H4" s="567"/>
      <c r="I4" s="16"/>
      <c r="J4" s="9"/>
      <c r="K4" s="1"/>
    </row>
    <row r="5" spans="1:13" s="24" customFormat="1" ht="15" customHeight="1" x14ac:dyDescent="0.25">
      <c r="A5" s="568"/>
      <c r="B5" s="569"/>
      <c r="C5" s="569"/>
      <c r="D5" s="569"/>
      <c r="E5" s="569"/>
      <c r="F5" s="569"/>
      <c r="G5" s="569"/>
      <c r="H5" s="570"/>
      <c r="I5" s="16"/>
      <c r="J5" s="9"/>
      <c r="K5" s="1"/>
    </row>
    <row r="6" spans="1:13" s="11" customFormat="1" ht="15" customHeight="1" x14ac:dyDescent="0.25">
      <c r="A6" s="568"/>
      <c r="B6" s="569"/>
      <c r="C6" s="569"/>
      <c r="D6" s="569"/>
      <c r="E6" s="569"/>
      <c r="F6" s="569"/>
      <c r="G6" s="569"/>
      <c r="H6" s="570"/>
      <c r="I6" s="16"/>
      <c r="J6" s="9"/>
      <c r="K6" s="91"/>
    </row>
    <row r="7" spans="1:13" s="11" customFormat="1" ht="15" customHeight="1" x14ac:dyDescent="0.25">
      <c r="A7" s="568"/>
      <c r="B7" s="569"/>
      <c r="C7" s="569"/>
      <c r="D7" s="569"/>
      <c r="E7" s="569"/>
      <c r="F7" s="569"/>
      <c r="G7" s="569"/>
      <c r="H7" s="570"/>
      <c r="I7" s="16"/>
      <c r="J7" s="9"/>
      <c r="K7" s="91"/>
    </row>
    <row r="8" spans="1:13" x14ac:dyDescent="0.25">
      <c r="A8" s="571"/>
      <c r="B8" s="572"/>
      <c r="C8" s="572"/>
      <c r="D8" s="572"/>
      <c r="E8" s="572"/>
      <c r="F8" s="572"/>
      <c r="G8" s="572"/>
      <c r="H8" s="573"/>
    </row>
    <row r="9" spans="1:13" s="24" customFormat="1" x14ac:dyDescent="0.25">
      <c r="A9" s="66"/>
      <c r="B9" s="66"/>
      <c r="C9" s="66"/>
      <c r="D9" s="66"/>
      <c r="E9" s="66"/>
      <c r="F9" s="66"/>
      <c r="G9" s="66"/>
      <c r="H9" s="66"/>
      <c r="I9" s="1"/>
      <c r="J9" s="1"/>
      <c r="K9" s="1"/>
    </row>
    <row r="10" spans="1:13" x14ac:dyDescent="0.25">
      <c r="E10" s="2"/>
    </row>
    <row r="11" spans="1:13" x14ac:dyDescent="0.25">
      <c r="C11" s="2"/>
      <c r="L11" s="1"/>
      <c r="M11" s="1"/>
    </row>
    <row r="12" spans="1:13" x14ac:dyDescent="0.25">
      <c r="F12" s="2"/>
      <c r="L12" s="1"/>
      <c r="M12" s="1"/>
    </row>
    <row r="13" spans="1:13" x14ac:dyDescent="0.25">
      <c r="B13" s="92"/>
      <c r="C13" s="2"/>
      <c r="L13" s="1"/>
      <c r="M13" s="1"/>
    </row>
    <row r="14" spans="1:13" x14ac:dyDescent="0.25">
      <c r="B14" s="92"/>
      <c r="F14" s="2"/>
      <c r="G14" s="2"/>
      <c r="H14" s="2"/>
      <c r="I14" s="2"/>
      <c r="L14" s="1"/>
      <c r="M14" s="1"/>
    </row>
    <row r="15" spans="1:13" x14ac:dyDescent="0.25">
      <c r="A15" s="92"/>
      <c r="B15" s="92"/>
      <c r="G15" s="25"/>
      <c r="I15" s="12"/>
      <c r="J15" s="12"/>
      <c r="K15" s="12"/>
      <c r="L15" s="3"/>
      <c r="M15" s="3"/>
    </row>
    <row r="16" spans="1:13" x14ac:dyDescent="0.25">
      <c r="A16" s="7" t="s">
        <v>24</v>
      </c>
      <c r="B16" s="92"/>
      <c r="L16" s="1"/>
      <c r="M16" s="1"/>
    </row>
    <row r="17" spans="1:13" x14ac:dyDescent="0.25">
      <c r="A17" s="78"/>
      <c r="B17" s="92"/>
      <c r="F17" s="4"/>
      <c r="G17" s="5"/>
      <c r="H17" s="6"/>
      <c r="I17" s="6"/>
      <c r="J17" s="6"/>
      <c r="K17" s="6"/>
      <c r="L17" s="6"/>
      <c r="M17" s="6"/>
    </row>
    <row r="18" spans="1:13" x14ac:dyDescent="0.25">
      <c r="A18" s="302"/>
      <c r="B18" s="92"/>
    </row>
    <row r="19" spans="1:13" ht="15" customHeight="1" x14ac:dyDescent="0.25">
      <c r="A19" s="13" t="s">
        <v>373</v>
      </c>
      <c r="B19" s="575" t="s">
        <v>14</v>
      </c>
      <c r="C19" s="575"/>
      <c r="D19" s="575"/>
      <c r="E19" s="575"/>
      <c r="F19" s="575"/>
      <c r="G19" s="575"/>
      <c r="H19" s="575"/>
    </row>
    <row r="20" spans="1:13" ht="15" customHeight="1" x14ac:dyDescent="0.25">
      <c r="A20" s="14" t="s">
        <v>41</v>
      </c>
      <c r="B20" s="576" t="s">
        <v>218</v>
      </c>
      <c r="C20" s="576"/>
      <c r="D20" s="576"/>
      <c r="E20" s="576"/>
      <c r="F20" s="576"/>
      <c r="G20" s="576"/>
      <c r="H20" s="576"/>
    </row>
    <row r="21" spans="1:13" ht="15" customHeight="1" x14ac:dyDescent="0.25">
      <c r="A21" s="14" t="s">
        <v>377</v>
      </c>
      <c r="B21" s="574" t="s">
        <v>376</v>
      </c>
      <c r="C21" s="574"/>
      <c r="D21" s="574"/>
      <c r="E21" s="574"/>
      <c r="F21" s="574"/>
      <c r="G21" s="574"/>
      <c r="H21" s="574"/>
    </row>
    <row r="22" spans="1:13" ht="15" customHeight="1" x14ac:dyDescent="0.25">
      <c r="A22" s="14" t="s">
        <v>374</v>
      </c>
      <c r="B22" s="574" t="s">
        <v>214</v>
      </c>
      <c r="C22" s="574"/>
      <c r="D22" s="574"/>
      <c r="E22" s="574"/>
      <c r="F22" s="574"/>
      <c r="G22" s="574"/>
      <c r="H22" s="574"/>
    </row>
    <row r="23" spans="1:13" ht="15" customHeight="1" x14ac:dyDescent="0.25">
      <c r="A23" s="14" t="s">
        <v>197</v>
      </c>
      <c r="B23" s="577" t="s">
        <v>215</v>
      </c>
      <c r="C23" s="577"/>
      <c r="D23" s="577"/>
      <c r="E23" s="577"/>
      <c r="F23" s="577"/>
      <c r="G23" s="577"/>
      <c r="H23" s="577"/>
      <c r="M23" s="1"/>
    </row>
    <row r="24" spans="1:13" s="24" customFormat="1" ht="15" customHeight="1" x14ac:dyDescent="0.25">
      <c r="A24" s="14" t="s">
        <v>219</v>
      </c>
      <c r="B24" s="577" t="s">
        <v>248</v>
      </c>
      <c r="C24" s="577"/>
      <c r="D24" s="577"/>
      <c r="E24" s="577"/>
      <c r="F24" s="577"/>
      <c r="G24" s="577"/>
      <c r="H24" s="577"/>
      <c r="I24" s="1"/>
      <c r="J24" s="1"/>
      <c r="K24" s="1"/>
      <c r="M24" s="1"/>
    </row>
    <row r="25" spans="1:13" s="24" customFormat="1" ht="15" customHeight="1" x14ac:dyDescent="0.25">
      <c r="A25" s="14" t="s">
        <v>220</v>
      </c>
      <c r="B25" s="577" t="s">
        <v>249</v>
      </c>
      <c r="C25" s="577"/>
      <c r="D25" s="577"/>
      <c r="E25" s="577"/>
      <c r="F25" s="577"/>
      <c r="G25" s="577"/>
      <c r="H25" s="577"/>
      <c r="I25" s="1"/>
      <c r="J25" s="1"/>
      <c r="K25" s="1"/>
      <c r="M25" s="1"/>
    </row>
    <row r="26" spans="1:13" ht="15" customHeight="1" x14ac:dyDescent="0.25">
      <c r="A26" s="14" t="s">
        <v>172</v>
      </c>
      <c r="B26" s="574" t="s">
        <v>235</v>
      </c>
      <c r="C26" s="574"/>
      <c r="D26" s="574"/>
      <c r="E26" s="574"/>
      <c r="F26" s="574"/>
      <c r="G26" s="574"/>
      <c r="H26" s="574"/>
      <c r="M26" s="1"/>
    </row>
    <row r="27" spans="1:13" ht="15" customHeight="1" x14ac:dyDescent="0.25">
      <c r="A27" s="14" t="s">
        <v>234</v>
      </c>
      <c r="B27" s="577" t="s">
        <v>216</v>
      </c>
      <c r="C27" s="577"/>
      <c r="D27" s="577"/>
      <c r="E27" s="577"/>
      <c r="F27" s="577"/>
      <c r="G27" s="577"/>
      <c r="H27" s="577"/>
      <c r="M27" s="1"/>
    </row>
    <row r="28" spans="1:13" s="24" customFormat="1" ht="15" customHeight="1" x14ac:dyDescent="0.25">
      <c r="A28" s="467" t="s">
        <v>221</v>
      </c>
      <c r="B28" s="577" t="s">
        <v>236</v>
      </c>
      <c r="C28" s="577"/>
      <c r="D28" s="577"/>
      <c r="E28" s="577"/>
      <c r="F28" s="577"/>
      <c r="G28" s="577"/>
      <c r="H28" s="577"/>
      <c r="I28" s="1"/>
      <c r="J28" s="1"/>
      <c r="K28" s="1"/>
      <c r="M28" s="1"/>
    </row>
    <row r="29" spans="1:13" ht="15" customHeight="1" x14ac:dyDescent="0.25">
      <c r="A29" s="467" t="s">
        <v>375</v>
      </c>
      <c r="B29" s="574" t="s">
        <v>419</v>
      </c>
      <c r="C29" s="574"/>
      <c r="D29" s="574"/>
      <c r="E29" s="574"/>
      <c r="F29" s="574"/>
      <c r="G29" s="574"/>
      <c r="H29" s="574"/>
    </row>
    <row r="30" spans="1:13" s="24" customFormat="1" ht="15" customHeight="1" x14ac:dyDescent="0.25">
      <c r="A30" s="14" t="s">
        <v>379</v>
      </c>
      <c r="B30" s="574" t="s">
        <v>260</v>
      </c>
      <c r="C30" s="574"/>
      <c r="D30" s="574"/>
      <c r="E30" s="574"/>
      <c r="F30" s="574"/>
      <c r="G30" s="574"/>
      <c r="H30" s="574"/>
      <c r="I30" s="1"/>
      <c r="J30" s="1"/>
      <c r="K30" s="1"/>
    </row>
    <row r="31" spans="1:13" s="24" customFormat="1" ht="15" customHeight="1" x14ac:dyDescent="0.25">
      <c r="A31" s="467" t="s">
        <v>378</v>
      </c>
      <c r="B31" s="574" t="s">
        <v>250</v>
      </c>
      <c r="C31" s="574"/>
      <c r="D31" s="574"/>
      <c r="E31" s="574"/>
      <c r="F31" s="574"/>
      <c r="G31" s="574"/>
      <c r="H31" s="574"/>
      <c r="I31" s="1"/>
      <c r="J31" s="1"/>
      <c r="K31" s="1"/>
    </row>
    <row r="32" spans="1:13" ht="12" customHeight="1" x14ac:dyDescent="0.25">
      <c r="A32" s="14"/>
      <c r="B32" s="91"/>
      <c r="C32" s="91"/>
      <c r="D32" s="91"/>
      <c r="E32" s="91"/>
      <c r="F32" s="91"/>
    </row>
    <row r="33" spans="1:1" x14ac:dyDescent="0.25">
      <c r="A33" s="12"/>
    </row>
    <row r="34" spans="1:1" x14ac:dyDescent="0.25">
      <c r="A34" s="12"/>
    </row>
  </sheetData>
  <mergeCells count="17">
    <mergeCell ref="B31:H31"/>
    <mergeCell ref="B20:H20"/>
    <mergeCell ref="B22:H22"/>
    <mergeCell ref="B23:H23"/>
    <mergeCell ref="B24:H24"/>
    <mergeCell ref="B25:H25"/>
    <mergeCell ref="B28:H28"/>
    <mergeCell ref="B30:H30"/>
    <mergeCell ref="B26:H26"/>
    <mergeCell ref="B27:H27"/>
    <mergeCell ref="B29:H29"/>
    <mergeCell ref="A1:H1"/>
    <mergeCell ref="A2:H2"/>
    <mergeCell ref="A3:H3"/>
    <mergeCell ref="A4:H8"/>
    <mergeCell ref="B21:H21"/>
    <mergeCell ref="B19:H19"/>
  </mergeCells>
  <hyperlinks>
    <hyperlink ref="A22" location="'Pop. Proj.'!A1" display="Pop. Proj."/>
    <hyperlink ref="A23" location="Attainment!A1" display="Attainment"/>
    <hyperlink ref="A26" location="'6-Year Grad Rates'!A1" display="6-Year Grad Rates"/>
    <hyperlink ref="A21" location="'Occ. Growth'!A1" display="Occ. Growth"/>
    <hyperlink ref="A20" location="Map!A1" display="Map"/>
    <hyperlink ref="A27" location="'HS to Coll. '!A1" display="HS to College - 60x30TX Target"/>
    <hyperlink ref="A24" location="'Comp by Inst Reg-counts'!A1" display="Comp by Inst Reg-counts"/>
    <hyperlink ref="A25" location="'Comp by Inst Reg-percent'!A1" display="Comp by Inst Reg-percent"/>
    <hyperlink ref="A28" location="'HS to Coll - College Readiness'!A1" display="HS to College - College Readiness"/>
    <hyperlink ref="A30" location="'Enrollment at Inst in Region'!Print_Area" display="Enrollment at Inst in Region"/>
    <hyperlink ref="A29" location="'Enrollment-Region of Residence'!A1" display="Enrollment - Region of Residence"/>
    <hyperlink ref="A31" location="'Enrollment In&amp;Out'!A1" display="Enrollment In and Out"/>
  </hyperlinks>
  <pageMargins left="0.7" right="0.7" top="0.75" bottom="0.75" header="0.3" footer="0.3"/>
  <pageSetup scale="9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67"/>
  <sheetViews>
    <sheetView tabSelected="1" zoomScaleNormal="100" zoomScaleSheetLayoutView="100" workbookViewId="0">
      <selection activeCell="K11" sqref="K11"/>
    </sheetView>
  </sheetViews>
  <sheetFormatPr defaultColWidth="9.140625" defaultRowHeight="12.75" x14ac:dyDescent="0.2"/>
  <cols>
    <col min="1" max="1" width="12.5703125" style="12" bestFit="1" customWidth="1"/>
    <col min="2" max="2" width="33.42578125" style="12" customWidth="1"/>
    <col min="3" max="6" width="14.85546875" style="12" customWidth="1"/>
    <col min="7" max="7" width="13.140625" style="12" customWidth="1"/>
    <col min="8" max="8" width="17.85546875" style="12" customWidth="1"/>
    <col min="9" max="9" width="8.5703125" style="12" bestFit="1" customWidth="1"/>
    <col min="10" max="10" width="11.140625" style="12" customWidth="1"/>
    <col min="11" max="11" width="22.140625" style="12" customWidth="1"/>
    <col min="12" max="12" width="35.42578125" style="12" customWidth="1"/>
    <col min="13" max="13" width="11.140625" style="12" customWidth="1"/>
    <col min="14" max="15" width="9.140625" style="12"/>
    <col min="16" max="16" width="12.7109375" style="12" customWidth="1"/>
    <col min="17" max="17" width="13.7109375" style="12" customWidth="1"/>
    <col min="18" max="24" width="9.140625" style="12"/>
    <col min="25" max="25" width="9.140625" style="12" customWidth="1"/>
    <col min="26" max="16384" width="9.140625" style="12"/>
  </cols>
  <sheetData>
    <row r="1" spans="1:14" ht="15" customHeight="1" x14ac:dyDescent="0.2">
      <c r="A1" s="559" t="s">
        <v>24</v>
      </c>
      <c r="B1" s="560"/>
      <c r="C1" s="560"/>
      <c r="D1" s="560"/>
      <c r="E1" s="560"/>
      <c r="F1" s="560"/>
      <c r="G1" s="560"/>
      <c r="H1" s="561"/>
      <c r="J1" s="195"/>
      <c r="K1" s="195"/>
    </row>
    <row r="2" spans="1:14" ht="15" customHeight="1" x14ac:dyDescent="0.2">
      <c r="A2" s="682"/>
      <c r="B2" s="683"/>
      <c r="C2" s="683"/>
      <c r="D2" s="683"/>
      <c r="E2" s="683"/>
      <c r="F2" s="683"/>
      <c r="G2" s="683"/>
      <c r="H2" s="684"/>
      <c r="I2" s="93"/>
      <c r="J2" s="93"/>
      <c r="K2" s="93"/>
      <c r="L2" s="93"/>
      <c r="M2" s="93"/>
      <c r="N2" s="93"/>
    </row>
    <row r="3" spans="1:14" s="131" customFormat="1" ht="30" customHeight="1" x14ac:dyDescent="0.2">
      <c r="A3" s="753" t="s">
        <v>236</v>
      </c>
      <c r="B3" s="754"/>
      <c r="C3" s="754"/>
      <c r="D3" s="754"/>
      <c r="E3" s="754"/>
      <c r="F3" s="754"/>
      <c r="G3" s="754"/>
      <c r="H3" s="755"/>
    </row>
    <row r="4" spans="1:14" s="131" customFormat="1" ht="18.75" customHeight="1" x14ac:dyDescent="0.2">
      <c r="A4" s="596" t="s">
        <v>418</v>
      </c>
      <c r="B4" s="597"/>
      <c r="C4" s="597"/>
      <c r="D4" s="597"/>
      <c r="E4" s="597"/>
      <c r="F4" s="597"/>
      <c r="G4" s="597"/>
      <c r="H4" s="598"/>
    </row>
    <row r="5" spans="1:14" s="131" customFormat="1" ht="18.75" customHeight="1" x14ac:dyDescent="0.2">
      <c r="A5" s="599"/>
      <c r="B5" s="600"/>
      <c r="C5" s="600"/>
      <c r="D5" s="600"/>
      <c r="E5" s="600"/>
      <c r="F5" s="600"/>
      <c r="G5" s="600"/>
      <c r="H5" s="601"/>
    </row>
    <row r="6" spans="1:14" s="131" customFormat="1" ht="18.75" customHeight="1" x14ac:dyDescent="0.2">
      <c r="A6" s="599"/>
      <c r="B6" s="600"/>
      <c r="C6" s="600"/>
      <c r="D6" s="600"/>
      <c r="E6" s="600"/>
      <c r="F6" s="600"/>
      <c r="G6" s="600"/>
      <c r="H6" s="601"/>
    </row>
    <row r="7" spans="1:14" s="131" customFormat="1" ht="18.75" customHeight="1" x14ac:dyDescent="0.2">
      <c r="A7" s="599"/>
      <c r="B7" s="600"/>
      <c r="C7" s="600"/>
      <c r="D7" s="600"/>
      <c r="E7" s="600"/>
      <c r="F7" s="600"/>
      <c r="G7" s="600"/>
      <c r="H7" s="601"/>
    </row>
    <row r="8" spans="1:14" s="131" customFormat="1" ht="18.75" customHeight="1" x14ac:dyDescent="0.2">
      <c r="A8" s="602"/>
      <c r="B8" s="603"/>
      <c r="C8" s="603"/>
      <c r="D8" s="603"/>
      <c r="E8" s="603"/>
      <c r="F8" s="603"/>
      <c r="G8" s="603"/>
      <c r="H8" s="604"/>
    </row>
    <row r="9" spans="1:14" s="131" customFormat="1" ht="15" customHeight="1" x14ac:dyDescent="0.2">
      <c r="A9" s="93"/>
      <c r="B9" s="93"/>
      <c r="C9" s="93"/>
      <c r="D9" s="93"/>
      <c r="E9" s="93"/>
      <c r="F9" s="93"/>
      <c r="G9" s="93"/>
      <c r="H9" s="93"/>
    </row>
    <row r="10" spans="1:14" ht="15" customHeight="1" x14ac:dyDescent="0.2">
      <c r="A10" s="196"/>
      <c r="B10" s="94"/>
      <c r="C10" s="94"/>
      <c r="D10" s="94"/>
      <c r="E10" s="94"/>
      <c r="F10" s="149"/>
      <c r="G10" s="60"/>
    </row>
    <row r="11" spans="1:14" x14ac:dyDescent="0.2">
      <c r="A11" s="161"/>
      <c r="B11" s="94"/>
      <c r="C11" s="94"/>
      <c r="D11" s="94"/>
      <c r="E11" s="94"/>
      <c r="F11" s="149"/>
      <c r="G11" s="17"/>
    </row>
    <row r="12" spans="1:14" x14ac:dyDescent="0.2">
      <c r="F12" s="131"/>
      <c r="G12" s="17"/>
    </row>
    <row r="13" spans="1:14" ht="60" customHeight="1" x14ac:dyDescent="0.2">
      <c r="F13" s="131"/>
      <c r="G13" s="17"/>
    </row>
    <row r="14" spans="1:14" x14ac:dyDescent="0.2">
      <c r="F14" s="131"/>
      <c r="G14" s="17"/>
    </row>
    <row r="15" spans="1:14" x14ac:dyDescent="0.2">
      <c r="F15" s="131"/>
      <c r="G15" s="59"/>
    </row>
    <row r="16" spans="1:14" x14ac:dyDescent="0.2">
      <c r="F16" s="131"/>
      <c r="G16" s="59"/>
    </row>
    <row r="17" spans="5:19" x14ac:dyDescent="0.2">
      <c r="F17" s="131"/>
      <c r="G17" s="59"/>
    </row>
    <row r="18" spans="5:19" ht="30" customHeight="1" x14ac:dyDescent="0.2">
      <c r="F18" s="131"/>
      <c r="G18" s="59"/>
    </row>
    <row r="21" spans="5:19" x14ac:dyDescent="0.2">
      <c r="E21" s="197"/>
      <c r="J21" s="131"/>
      <c r="K21" s="131"/>
      <c r="L21" s="131"/>
      <c r="M21" s="131"/>
      <c r="N21" s="131"/>
      <c r="O21" s="187"/>
      <c r="P21" s="187"/>
      <c r="R21" s="131"/>
      <c r="S21" s="131"/>
    </row>
    <row r="54" spans="1:12" x14ac:dyDescent="0.2">
      <c r="A54" s="758" t="s">
        <v>206</v>
      </c>
      <c r="B54" s="759"/>
      <c r="C54" s="759"/>
      <c r="D54" s="759"/>
      <c r="E54" s="760"/>
      <c r="F54" s="52"/>
      <c r="G54" s="52"/>
      <c r="H54" s="52"/>
    </row>
    <row r="55" spans="1:12" ht="25.5" customHeight="1" x14ac:dyDescent="0.2">
      <c r="A55" s="141"/>
      <c r="B55" s="94"/>
      <c r="C55" s="607" t="s">
        <v>389</v>
      </c>
      <c r="D55" s="607"/>
      <c r="E55" s="607"/>
    </row>
    <row r="56" spans="1:12" x14ac:dyDescent="0.2">
      <c r="A56" s="426" t="s">
        <v>205</v>
      </c>
      <c r="B56" s="427"/>
      <c r="C56" s="253">
        <v>2015</v>
      </c>
      <c r="D56" s="253">
        <v>2016</v>
      </c>
      <c r="E56" s="253">
        <v>2017</v>
      </c>
    </row>
    <row r="57" spans="1:12" ht="15" x14ac:dyDescent="0.25">
      <c r="A57" s="756" t="s">
        <v>201</v>
      </c>
      <c r="B57" s="301" t="s">
        <v>11</v>
      </c>
      <c r="C57" s="167">
        <v>0.57899999999999996</v>
      </c>
      <c r="D57" s="167">
        <v>0.58025570107649338</v>
      </c>
      <c r="E57" s="443">
        <v>0.61031989341198101</v>
      </c>
      <c r="H57" s="199"/>
      <c r="I57" s="199"/>
      <c r="J57" s="199"/>
      <c r="K57" s="199"/>
      <c r="L57" s="199"/>
    </row>
    <row r="58" spans="1:12" ht="15" x14ac:dyDescent="0.25">
      <c r="A58" s="757"/>
      <c r="B58" s="304" t="s">
        <v>24</v>
      </c>
      <c r="C58" s="167">
        <v>0.60699999999999998</v>
      </c>
      <c r="D58" s="167">
        <v>0.61276641148070099</v>
      </c>
      <c r="E58" s="443">
        <v>0.63022715539494101</v>
      </c>
      <c r="H58" s="199"/>
      <c r="I58" s="468"/>
      <c r="J58" s="468"/>
      <c r="K58" s="468"/>
      <c r="L58" s="468"/>
    </row>
    <row r="59" spans="1:12" ht="15" x14ac:dyDescent="0.25">
      <c r="A59" s="756" t="s">
        <v>202</v>
      </c>
      <c r="B59" s="304" t="s">
        <v>11</v>
      </c>
      <c r="C59" s="167">
        <v>0.63400000000000001</v>
      </c>
      <c r="D59" s="167">
        <v>0.63255511266574471</v>
      </c>
      <c r="E59" s="443">
        <v>0.65267052142755499</v>
      </c>
      <c r="H59" s="199"/>
      <c r="I59" s="468"/>
      <c r="J59" s="468"/>
      <c r="K59" s="468"/>
      <c r="L59" s="468"/>
    </row>
    <row r="60" spans="1:12" ht="15" x14ac:dyDescent="0.25">
      <c r="A60" s="757"/>
      <c r="B60" s="304" t="s">
        <v>24</v>
      </c>
      <c r="C60" s="167">
        <v>0.66900000000000004</v>
      </c>
      <c r="D60" s="167">
        <v>0.66942303075568832</v>
      </c>
      <c r="E60" s="443">
        <v>0.68487351574599897</v>
      </c>
    </row>
    <row r="61" spans="1:12" ht="15" x14ac:dyDescent="0.25">
      <c r="A61" s="756" t="s">
        <v>203</v>
      </c>
      <c r="B61" s="304" t="s">
        <v>11</v>
      </c>
      <c r="C61" s="167">
        <v>0.77300000000000002</v>
      </c>
      <c r="D61" s="167">
        <v>0.77828845684535919</v>
      </c>
      <c r="E61" s="443">
        <v>0.85554995019855895</v>
      </c>
    </row>
    <row r="62" spans="1:12" ht="15" x14ac:dyDescent="0.25">
      <c r="A62" s="757"/>
      <c r="B62" s="304" t="s">
        <v>24</v>
      </c>
      <c r="C62" s="167">
        <v>0.78</v>
      </c>
      <c r="D62" s="167">
        <v>0.78201605804369279</v>
      </c>
      <c r="E62" s="443">
        <v>0.82325761486835303</v>
      </c>
    </row>
    <row r="63" spans="1:12" ht="15" x14ac:dyDescent="0.25">
      <c r="A63" s="756" t="s">
        <v>204</v>
      </c>
      <c r="B63" s="304" t="s">
        <v>11</v>
      </c>
      <c r="C63" s="167">
        <v>0.75800000000000001</v>
      </c>
      <c r="D63" s="167">
        <v>0.75913799181105779</v>
      </c>
      <c r="E63" s="443">
        <v>0.78695978371945596</v>
      </c>
    </row>
    <row r="64" spans="1:12" ht="15" x14ac:dyDescent="0.25">
      <c r="A64" s="757"/>
      <c r="B64" s="304" t="s">
        <v>24</v>
      </c>
      <c r="C64" s="167">
        <v>0.70599999999999996</v>
      </c>
      <c r="D64" s="167">
        <v>0.73430735930735935</v>
      </c>
      <c r="E64" s="443">
        <v>0.80921528136293197</v>
      </c>
    </row>
    <row r="66" spans="1:8" x14ac:dyDescent="0.2">
      <c r="A66" s="12" t="s">
        <v>200</v>
      </c>
    </row>
    <row r="67" spans="1:8" x14ac:dyDescent="0.2">
      <c r="A67" s="12" t="s">
        <v>246</v>
      </c>
      <c r="H67" s="14" t="s">
        <v>31</v>
      </c>
    </row>
  </sheetData>
  <mergeCells count="10">
    <mergeCell ref="A1:H1"/>
    <mergeCell ref="A2:H2"/>
    <mergeCell ref="A3:H3"/>
    <mergeCell ref="A4:H8"/>
    <mergeCell ref="A63:A64"/>
    <mergeCell ref="A54:E54"/>
    <mergeCell ref="C55:E55"/>
    <mergeCell ref="A57:A58"/>
    <mergeCell ref="A59:A60"/>
    <mergeCell ref="A61:A62"/>
  </mergeCells>
  <hyperlinks>
    <hyperlink ref="H67" location="Contents!A1" display="Back to Contents"/>
  </hyperlinks>
  <pageMargins left="0.25" right="0.25" top="0.75" bottom="0.75" header="0.3" footer="0.3"/>
  <pageSetup scale="72" fitToHeight="0"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5"/>
  <sheetViews>
    <sheetView zoomScaleNormal="100" zoomScaleSheetLayoutView="100" workbookViewId="0">
      <selection activeCell="A2" sqref="A2:M2"/>
    </sheetView>
  </sheetViews>
  <sheetFormatPr defaultColWidth="9.140625" defaultRowHeight="12.75" x14ac:dyDescent="0.2"/>
  <cols>
    <col min="1" max="1" width="11.7109375" style="12" customWidth="1"/>
    <col min="2" max="2" width="11.5703125" style="12" customWidth="1"/>
    <col min="3" max="3" width="10.140625" style="12" customWidth="1"/>
    <col min="4" max="5" width="11.28515625" style="12" bestFit="1" customWidth="1"/>
    <col min="6" max="7" width="9.140625" style="12"/>
    <col min="8" max="8" width="9.140625" style="12" customWidth="1"/>
    <col min="9" max="16384" width="9.140625" style="12"/>
  </cols>
  <sheetData>
    <row r="1" spans="1:15" ht="15" customHeight="1" x14ac:dyDescent="0.2">
      <c r="A1" s="559" t="s">
        <v>24</v>
      </c>
      <c r="B1" s="560"/>
      <c r="C1" s="560"/>
      <c r="D1" s="560"/>
      <c r="E1" s="560"/>
      <c r="F1" s="560"/>
      <c r="G1" s="560"/>
      <c r="H1" s="560"/>
      <c r="I1" s="560"/>
      <c r="J1" s="560"/>
      <c r="K1" s="560"/>
      <c r="L1" s="560"/>
      <c r="M1" s="561"/>
    </row>
    <row r="2" spans="1:15" ht="15" customHeight="1" x14ac:dyDescent="0.2">
      <c r="A2" s="739"/>
      <c r="B2" s="740"/>
      <c r="C2" s="740"/>
      <c r="D2" s="740"/>
      <c r="E2" s="740"/>
      <c r="F2" s="740"/>
      <c r="G2" s="740"/>
      <c r="H2" s="740"/>
      <c r="I2" s="740"/>
      <c r="J2" s="740"/>
      <c r="K2" s="740"/>
      <c r="L2" s="740"/>
      <c r="M2" s="741"/>
      <c r="N2" s="93"/>
      <c r="O2" s="93"/>
    </row>
    <row r="3" spans="1:15" s="131" customFormat="1" ht="15" customHeight="1" x14ac:dyDescent="0.2">
      <c r="A3" s="559" t="s">
        <v>419</v>
      </c>
      <c r="B3" s="560"/>
      <c r="C3" s="560"/>
      <c r="D3" s="560"/>
      <c r="E3" s="560"/>
      <c r="F3" s="560"/>
      <c r="G3" s="560"/>
      <c r="H3" s="560"/>
      <c r="I3" s="560"/>
      <c r="J3" s="560"/>
      <c r="K3" s="560"/>
      <c r="L3" s="560"/>
      <c r="M3" s="561"/>
      <c r="N3" s="93"/>
    </row>
    <row r="4" spans="1:15" s="131" customFormat="1" ht="15" customHeight="1" x14ac:dyDescent="0.2">
      <c r="A4" s="596" t="s">
        <v>420</v>
      </c>
      <c r="B4" s="597"/>
      <c r="C4" s="597"/>
      <c r="D4" s="597"/>
      <c r="E4" s="597"/>
      <c r="F4" s="597"/>
      <c r="G4" s="597"/>
      <c r="H4" s="597"/>
      <c r="I4" s="597"/>
      <c r="J4" s="597"/>
      <c r="K4" s="597"/>
      <c r="L4" s="597"/>
      <c r="M4" s="598"/>
      <c r="N4" s="93"/>
    </row>
    <row r="5" spans="1:15" s="131" customFormat="1" ht="15" customHeight="1" x14ac:dyDescent="0.2">
      <c r="A5" s="599"/>
      <c r="B5" s="600"/>
      <c r="C5" s="600"/>
      <c r="D5" s="600"/>
      <c r="E5" s="600"/>
      <c r="F5" s="600"/>
      <c r="G5" s="600"/>
      <c r="H5" s="600"/>
      <c r="I5" s="600"/>
      <c r="J5" s="600"/>
      <c r="K5" s="600"/>
      <c r="L5" s="600"/>
      <c r="M5" s="601"/>
      <c r="N5" s="93"/>
    </row>
    <row r="6" spans="1:15" s="131" customFormat="1" ht="15" customHeight="1" x14ac:dyDescent="0.2">
      <c r="A6" s="599"/>
      <c r="B6" s="600"/>
      <c r="C6" s="600"/>
      <c r="D6" s="600"/>
      <c r="E6" s="600"/>
      <c r="F6" s="600"/>
      <c r="G6" s="600"/>
      <c r="H6" s="600"/>
      <c r="I6" s="600"/>
      <c r="J6" s="600"/>
      <c r="K6" s="600"/>
      <c r="L6" s="600"/>
      <c r="M6" s="601"/>
      <c r="N6" s="93"/>
    </row>
    <row r="7" spans="1:15" s="131" customFormat="1" ht="15" customHeight="1" x14ac:dyDescent="0.2">
      <c r="A7" s="599"/>
      <c r="B7" s="600"/>
      <c r="C7" s="600"/>
      <c r="D7" s="600"/>
      <c r="E7" s="600"/>
      <c r="F7" s="600"/>
      <c r="G7" s="600"/>
      <c r="H7" s="600"/>
      <c r="I7" s="600"/>
      <c r="J7" s="600"/>
      <c r="K7" s="600"/>
      <c r="L7" s="600"/>
      <c r="M7" s="601"/>
      <c r="N7" s="93"/>
    </row>
    <row r="8" spans="1:15" s="131" customFormat="1" ht="15" customHeight="1" x14ac:dyDescent="0.2">
      <c r="A8" s="602"/>
      <c r="B8" s="603"/>
      <c r="C8" s="603"/>
      <c r="D8" s="603"/>
      <c r="E8" s="603"/>
      <c r="F8" s="603"/>
      <c r="G8" s="603"/>
      <c r="H8" s="603"/>
      <c r="I8" s="603"/>
      <c r="J8" s="603"/>
      <c r="K8" s="603"/>
      <c r="L8" s="603"/>
      <c r="M8" s="604"/>
      <c r="N8" s="93"/>
    </row>
    <row r="9" spans="1:15" ht="15" customHeight="1" thickBot="1" x14ac:dyDescent="0.25">
      <c r="I9" s="47"/>
    </row>
    <row r="10" spans="1:15" ht="15" customHeight="1" thickBot="1" x14ac:dyDescent="0.25">
      <c r="C10" s="764" t="s">
        <v>209</v>
      </c>
      <c r="D10" s="764"/>
      <c r="E10" s="764"/>
      <c r="F10" s="764"/>
      <c r="G10" s="764"/>
      <c r="H10" s="764" t="s">
        <v>37</v>
      </c>
      <c r="I10" s="764"/>
      <c r="J10" s="764"/>
      <c r="K10" s="764"/>
    </row>
    <row r="11" spans="1:15" ht="25.5" customHeight="1" x14ac:dyDescent="0.2">
      <c r="A11" s="85" t="s">
        <v>6</v>
      </c>
      <c r="B11" s="322" t="s">
        <v>247</v>
      </c>
      <c r="C11" s="324" t="s">
        <v>15</v>
      </c>
      <c r="D11" s="319" t="s">
        <v>3</v>
      </c>
      <c r="E11" s="320" t="s">
        <v>5</v>
      </c>
      <c r="F11" s="321" t="s">
        <v>4</v>
      </c>
      <c r="G11" s="455" t="s">
        <v>16</v>
      </c>
      <c r="H11" s="328" t="s">
        <v>3</v>
      </c>
      <c r="I11" s="329" t="s">
        <v>5</v>
      </c>
      <c r="J11" s="330" t="s">
        <v>4</v>
      </c>
      <c r="K11" s="331" t="s">
        <v>16</v>
      </c>
    </row>
    <row r="12" spans="1:15" x14ac:dyDescent="0.2">
      <c r="A12" s="762">
        <v>2000</v>
      </c>
      <c r="B12" s="218" t="s">
        <v>17</v>
      </c>
      <c r="C12" s="325">
        <f>SUM(D12:G12)</f>
        <v>95472</v>
      </c>
      <c r="D12" s="98">
        <v>52910</v>
      </c>
      <c r="E12" s="98">
        <v>18161</v>
      </c>
      <c r="F12" s="98">
        <v>12551</v>
      </c>
      <c r="G12" s="98">
        <v>11850</v>
      </c>
      <c r="H12" s="332">
        <f>D12/C12</f>
        <v>0.55419389978213507</v>
      </c>
      <c r="I12" s="326">
        <f>E12/C12</f>
        <v>0.19022331154684097</v>
      </c>
      <c r="J12" s="326">
        <f>F12/C12</f>
        <v>0.13146262778615719</v>
      </c>
      <c r="K12" s="300">
        <f>G12/C12</f>
        <v>0.12412016088486677</v>
      </c>
      <c r="L12" s="425"/>
    </row>
    <row r="13" spans="1:15" ht="15" customHeight="1" x14ac:dyDescent="0.2">
      <c r="A13" s="763"/>
      <c r="B13" s="219" t="s">
        <v>18</v>
      </c>
      <c r="C13" s="284">
        <f>SUM(D13:G13)</f>
        <v>101243</v>
      </c>
      <c r="D13" s="511">
        <v>58189</v>
      </c>
      <c r="E13" s="511">
        <v>20651</v>
      </c>
      <c r="F13" s="511">
        <v>16272</v>
      </c>
      <c r="G13" s="511">
        <v>6131</v>
      </c>
      <c r="H13" s="333">
        <f>D13/C13</f>
        <v>0.57474590835909645</v>
      </c>
      <c r="I13" s="327">
        <f>E13/C13</f>
        <v>0.20397459577452268</v>
      </c>
      <c r="J13" s="327">
        <f>F13/C13</f>
        <v>0.16072222277095699</v>
      </c>
      <c r="K13" s="303">
        <f>G13/C13</f>
        <v>6.0557273095423879E-2</v>
      </c>
      <c r="L13" s="425"/>
    </row>
    <row r="14" spans="1:15" x14ac:dyDescent="0.2">
      <c r="A14" s="761">
        <v>2017</v>
      </c>
      <c r="B14" s="323" t="s">
        <v>17</v>
      </c>
      <c r="C14" s="325">
        <f>SUM(D14:G14)</f>
        <v>153757</v>
      </c>
      <c r="D14" s="98">
        <v>55044</v>
      </c>
      <c r="E14" s="98">
        <v>42882</v>
      </c>
      <c r="F14" s="98">
        <v>30702</v>
      </c>
      <c r="G14" s="513">
        <v>25129</v>
      </c>
      <c r="H14" s="509">
        <f>D14/C14</f>
        <v>0.35799345720845227</v>
      </c>
      <c r="I14" s="326">
        <f>E14/C14</f>
        <v>0.27889461943196081</v>
      </c>
      <c r="J14" s="326">
        <f>F14/C14</f>
        <v>0.1996787138146556</v>
      </c>
      <c r="K14" s="300">
        <f>G14/C14</f>
        <v>0.16343320954493129</v>
      </c>
      <c r="L14" s="425"/>
    </row>
    <row r="15" spans="1:15" ht="13.5" thickBot="1" x14ac:dyDescent="0.25">
      <c r="A15" s="761"/>
      <c r="B15" s="219" t="s">
        <v>18</v>
      </c>
      <c r="C15" s="286">
        <f>SUM(D15:G15)</f>
        <v>182145</v>
      </c>
      <c r="D15" s="512">
        <v>52054</v>
      </c>
      <c r="E15" s="512">
        <v>75893</v>
      </c>
      <c r="F15" s="512">
        <v>33164</v>
      </c>
      <c r="G15" s="514">
        <v>21034</v>
      </c>
      <c r="H15" s="510">
        <f>D15/C15</f>
        <v>0.285783304510143</v>
      </c>
      <c r="I15" s="334">
        <f>E15/C15</f>
        <v>0.41666254906805017</v>
      </c>
      <c r="J15" s="334">
        <f>F15/C15</f>
        <v>0.18207472068956052</v>
      </c>
      <c r="K15" s="335">
        <f>G15/C15</f>
        <v>0.11547942573224629</v>
      </c>
      <c r="L15" s="425"/>
    </row>
    <row r="16" spans="1:15" x14ac:dyDescent="0.2">
      <c r="H16" s="94"/>
    </row>
    <row r="19" spans="9:10" ht="12.75" customHeight="1" x14ac:dyDescent="0.2">
      <c r="I19" s="151"/>
      <c r="J19" s="120"/>
    </row>
    <row r="35" spans="1:13" x14ac:dyDescent="0.2">
      <c r="A35" s="12" t="s">
        <v>194</v>
      </c>
      <c r="M35" s="14" t="s">
        <v>31</v>
      </c>
    </row>
  </sheetData>
  <mergeCells count="8">
    <mergeCell ref="A14:A15"/>
    <mergeCell ref="A12:A13"/>
    <mergeCell ref="C10:G10"/>
    <mergeCell ref="H10:K10"/>
    <mergeCell ref="A1:M1"/>
    <mergeCell ref="A2:M2"/>
    <mergeCell ref="A3:M3"/>
    <mergeCell ref="A4:M8"/>
  </mergeCells>
  <hyperlinks>
    <hyperlink ref="M35" location="Contents!A1" display="Back to Contents"/>
  </hyperlinks>
  <pageMargins left="0.25" right="0.25" top="0.75" bottom="0.75" header="0.3" footer="0.3"/>
  <pageSetup scale="73"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50"/>
  <sheetViews>
    <sheetView zoomScaleNormal="100" zoomScaleSheetLayoutView="100" workbookViewId="0">
      <selection activeCell="A2" sqref="A2:I2"/>
    </sheetView>
  </sheetViews>
  <sheetFormatPr defaultColWidth="9.140625" defaultRowHeight="15" x14ac:dyDescent="0.25"/>
  <cols>
    <col min="1" max="9" width="11.7109375" style="12" customWidth="1"/>
    <col min="10" max="11" width="9.140625" style="12"/>
    <col min="12" max="12" width="9.140625" style="1"/>
    <col min="13" max="13" width="9.140625" style="199"/>
    <col min="14" max="14" width="10.85546875" style="199" customWidth="1"/>
    <col min="15" max="16384" width="9.140625" style="199"/>
  </cols>
  <sheetData>
    <row r="1" spans="1:18" ht="15" customHeight="1" x14ac:dyDescent="0.25">
      <c r="A1" s="559" t="s">
        <v>24</v>
      </c>
      <c r="B1" s="560"/>
      <c r="C1" s="560"/>
      <c r="D1" s="560"/>
      <c r="E1" s="560"/>
      <c r="F1" s="560"/>
      <c r="G1" s="560"/>
      <c r="H1" s="560"/>
      <c r="I1" s="561"/>
      <c r="J1" s="199"/>
      <c r="K1" s="131"/>
    </row>
    <row r="2" spans="1:18" ht="15" customHeight="1" x14ac:dyDescent="0.25">
      <c r="A2" s="682"/>
      <c r="B2" s="683"/>
      <c r="C2" s="683"/>
      <c r="D2" s="683"/>
      <c r="E2" s="683"/>
      <c r="F2" s="683"/>
      <c r="G2" s="683"/>
      <c r="H2" s="683"/>
      <c r="I2" s="684"/>
      <c r="J2" s="222"/>
      <c r="K2" s="222"/>
    </row>
    <row r="3" spans="1:18" s="11" customFormat="1" ht="15" customHeight="1" x14ac:dyDescent="0.25">
      <c r="A3" s="559" t="s">
        <v>259</v>
      </c>
      <c r="B3" s="560"/>
      <c r="C3" s="560"/>
      <c r="D3" s="560"/>
      <c r="E3" s="560"/>
      <c r="F3" s="560"/>
      <c r="G3" s="560"/>
      <c r="H3" s="560"/>
      <c r="I3" s="561"/>
      <c r="J3" s="416"/>
      <c r="K3" s="93"/>
      <c r="L3" s="9"/>
      <c r="M3" s="9"/>
      <c r="N3" s="9"/>
    </row>
    <row r="4" spans="1:18" s="11" customFormat="1" ht="15" customHeight="1" x14ac:dyDescent="0.25">
      <c r="A4" s="596" t="s">
        <v>387</v>
      </c>
      <c r="B4" s="597"/>
      <c r="C4" s="597"/>
      <c r="D4" s="597"/>
      <c r="E4" s="597"/>
      <c r="F4" s="597"/>
      <c r="G4" s="597"/>
      <c r="H4" s="597"/>
      <c r="I4" s="598"/>
      <c r="J4" s="220"/>
      <c r="K4" s="93"/>
    </row>
    <row r="5" spans="1:18" s="11" customFormat="1" ht="15" customHeight="1" x14ac:dyDescent="0.25">
      <c r="A5" s="599"/>
      <c r="B5" s="600"/>
      <c r="C5" s="600"/>
      <c r="D5" s="600"/>
      <c r="E5" s="600"/>
      <c r="F5" s="600"/>
      <c r="G5" s="600"/>
      <c r="H5" s="600"/>
      <c r="I5" s="601"/>
      <c r="J5" s="220"/>
      <c r="K5" s="93"/>
    </row>
    <row r="6" spans="1:18" s="11" customFormat="1" ht="15" customHeight="1" x14ac:dyDescent="0.25">
      <c r="A6" s="599"/>
      <c r="B6" s="600"/>
      <c r="C6" s="600"/>
      <c r="D6" s="600"/>
      <c r="E6" s="600"/>
      <c r="F6" s="600"/>
      <c r="G6" s="600"/>
      <c r="H6" s="600"/>
      <c r="I6" s="601"/>
      <c r="J6" s="220"/>
      <c r="K6" s="93"/>
    </row>
    <row r="7" spans="1:18" s="11" customFormat="1" ht="15" customHeight="1" x14ac:dyDescent="0.25">
      <c r="A7" s="599"/>
      <c r="B7" s="600"/>
      <c r="C7" s="600"/>
      <c r="D7" s="600"/>
      <c r="E7" s="600"/>
      <c r="F7" s="600"/>
      <c r="G7" s="600"/>
      <c r="H7" s="600"/>
      <c r="I7" s="601"/>
      <c r="J7" s="220"/>
      <c r="K7" s="93"/>
      <c r="L7" s="199"/>
      <c r="M7" s="199"/>
      <c r="N7" s="199"/>
      <c r="O7" s="199"/>
      <c r="P7" s="199"/>
    </row>
    <row r="8" spans="1:18" s="11" customFormat="1" ht="15" customHeight="1" x14ac:dyDescent="0.25">
      <c r="A8" s="602"/>
      <c r="B8" s="603"/>
      <c r="C8" s="603"/>
      <c r="D8" s="603"/>
      <c r="E8" s="603"/>
      <c r="F8" s="603"/>
      <c r="G8" s="603"/>
      <c r="H8" s="603"/>
      <c r="I8" s="604"/>
      <c r="J8" s="220"/>
      <c r="K8" s="93"/>
      <c r="L8" s="199"/>
      <c r="M8" s="199"/>
      <c r="N8" s="199"/>
      <c r="O8" s="199"/>
      <c r="P8" s="199"/>
    </row>
    <row r="9" spans="1:18" s="131" customFormat="1" ht="15" customHeight="1" thickBot="1" x14ac:dyDescent="0.25"/>
    <row r="10" spans="1:18" s="12" customFormat="1" ht="26.25" customHeight="1" x14ac:dyDescent="0.2">
      <c r="A10" s="772" t="s">
        <v>6</v>
      </c>
      <c r="B10" s="773" t="s">
        <v>247</v>
      </c>
      <c r="C10" s="774" t="s">
        <v>15</v>
      </c>
      <c r="D10" s="776" t="s">
        <v>15</v>
      </c>
      <c r="E10" s="777"/>
      <c r="F10" s="776" t="s">
        <v>3</v>
      </c>
      <c r="G10" s="777"/>
      <c r="H10" s="776" t="s">
        <v>5</v>
      </c>
      <c r="I10" s="777"/>
      <c r="J10" s="776" t="s">
        <v>4</v>
      </c>
      <c r="K10" s="777"/>
      <c r="L10" s="776" t="s">
        <v>16</v>
      </c>
      <c r="M10" s="777"/>
    </row>
    <row r="11" spans="1:18" s="12" customFormat="1" ht="12.75" x14ac:dyDescent="0.2">
      <c r="A11" s="772"/>
      <c r="B11" s="773"/>
      <c r="C11" s="775"/>
      <c r="D11" s="89" t="s">
        <v>2</v>
      </c>
      <c r="E11" s="90" t="s">
        <v>1</v>
      </c>
      <c r="F11" s="89" t="s">
        <v>2</v>
      </c>
      <c r="G11" s="90" t="s">
        <v>1</v>
      </c>
      <c r="H11" s="89" t="s">
        <v>2</v>
      </c>
      <c r="I11" s="90" t="s">
        <v>1</v>
      </c>
      <c r="J11" s="89" t="s">
        <v>2</v>
      </c>
      <c r="K11" s="90" t="s">
        <v>1</v>
      </c>
      <c r="L11" s="89" t="s">
        <v>2</v>
      </c>
      <c r="M11" s="90" t="s">
        <v>1</v>
      </c>
    </row>
    <row r="12" spans="1:18" s="12" customFormat="1" ht="12.75" x14ac:dyDescent="0.2">
      <c r="A12" s="771">
        <v>2015</v>
      </c>
      <c r="B12" s="218" t="s">
        <v>17</v>
      </c>
      <c r="C12" s="203">
        <f>E12+D12</f>
        <v>113853</v>
      </c>
      <c r="D12" s="203">
        <v>64033</v>
      </c>
      <c r="E12" s="204">
        <v>49820</v>
      </c>
      <c r="F12" s="205">
        <v>18407</v>
      </c>
      <c r="G12" s="206">
        <v>15523</v>
      </c>
      <c r="H12" s="205">
        <v>16146</v>
      </c>
      <c r="I12" s="206">
        <v>11432</v>
      </c>
      <c r="J12" s="205">
        <v>17295</v>
      </c>
      <c r="K12" s="206">
        <v>10235</v>
      </c>
      <c r="L12" s="203">
        <v>12185</v>
      </c>
      <c r="M12" s="204">
        <v>12630</v>
      </c>
      <c r="R12" s="12" t="s">
        <v>261</v>
      </c>
    </row>
    <row r="13" spans="1:18" s="12" customFormat="1" ht="12.75" x14ac:dyDescent="0.2">
      <c r="A13" s="771"/>
      <c r="B13" s="219" t="s">
        <v>18</v>
      </c>
      <c r="C13" s="202">
        <f>E13+D13</f>
        <v>199200</v>
      </c>
      <c r="D13" s="202">
        <v>114140</v>
      </c>
      <c r="E13" s="207">
        <v>85060</v>
      </c>
      <c r="F13" s="208">
        <v>31348</v>
      </c>
      <c r="G13" s="209">
        <v>25518</v>
      </c>
      <c r="H13" s="208">
        <v>43688</v>
      </c>
      <c r="I13" s="209">
        <v>32146</v>
      </c>
      <c r="J13" s="208">
        <v>24184</v>
      </c>
      <c r="K13" s="209">
        <v>13871</v>
      </c>
      <c r="L13" s="210">
        <v>14920</v>
      </c>
      <c r="M13" s="211">
        <v>13525</v>
      </c>
    </row>
    <row r="14" spans="1:18" s="12" customFormat="1" ht="12.75" x14ac:dyDescent="0.2">
      <c r="A14" s="761">
        <v>2016</v>
      </c>
      <c r="B14" s="218" t="s">
        <v>17</v>
      </c>
      <c r="C14" s="203">
        <f>E14+D14</f>
        <v>115595</v>
      </c>
      <c r="D14" s="203">
        <v>65237</v>
      </c>
      <c r="E14" s="204">
        <v>50358</v>
      </c>
      <c r="F14" s="205">
        <v>18331</v>
      </c>
      <c r="G14" s="206">
        <v>15291</v>
      </c>
      <c r="H14" s="205">
        <v>17478</v>
      </c>
      <c r="I14" s="206">
        <v>12195</v>
      </c>
      <c r="J14" s="205">
        <v>17274</v>
      </c>
      <c r="K14" s="206">
        <v>10202</v>
      </c>
      <c r="L14" s="203">
        <v>12154</v>
      </c>
      <c r="M14" s="204">
        <v>12670</v>
      </c>
      <c r="O14" s="515"/>
      <c r="P14" s="515"/>
    </row>
    <row r="15" spans="1:18" s="12" customFormat="1" ht="12.75" x14ac:dyDescent="0.2">
      <c r="A15" s="761"/>
      <c r="B15" s="219" t="s">
        <v>18</v>
      </c>
      <c r="C15" s="516">
        <f>E15+D15</f>
        <v>188107</v>
      </c>
      <c r="D15" s="516">
        <v>107112</v>
      </c>
      <c r="E15" s="517">
        <v>80995</v>
      </c>
      <c r="F15" s="518">
        <v>29207</v>
      </c>
      <c r="G15" s="519">
        <v>24214</v>
      </c>
      <c r="H15" s="518">
        <v>43014</v>
      </c>
      <c r="I15" s="519">
        <v>31775</v>
      </c>
      <c r="J15" s="518">
        <v>20459</v>
      </c>
      <c r="K15" s="519">
        <v>12037</v>
      </c>
      <c r="L15" s="520">
        <v>14432</v>
      </c>
      <c r="M15" s="521">
        <v>12969</v>
      </c>
      <c r="O15" s="522"/>
      <c r="P15" s="522"/>
    </row>
    <row r="16" spans="1:18" s="12" customFormat="1" ht="12.75" x14ac:dyDescent="0.2">
      <c r="A16" s="762">
        <v>2017</v>
      </c>
      <c r="B16" s="218" t="s">
        <v>17</v>
      </c>
      <c r="C16" s="203">
        <v>119018</v>
      </c>
      <c r="D16" s="203">
        <v>67936</v>
      </c>
      <c r="E16" s="204">
        <v>51082</v>
      </c>
      <c r="F16" s="205">
        <v>18437</v>
      </c>
      <c r="G16" s="206">
        <v>14848</v>
      </c>
      <c r="H16" s="205">
        <v>18809</v>
      </c>
      <c r="I16" s="206">
        <v>12863</v>
      </c>
      <c r="J16" s="205">
        <v>18334</v>
      </c>
      <c r="K16" s="206">
        <v>10818</v>
      </c>
      <c r="L16" s="203">
        <v>5127</v>
      </c>
      <c r="M16" s="204">
        <v>5750</v>
      </c>
    </row>
    <row r="17" spans="1:13" s="12" customFormat="1" ht="13.5" thickBot="1" x14ac:dyDescent="0.25">
      <c r="A17" s="763"/>
      <c r="B17" s="219" t="s">
        <v>18</v>
      </c>
      <c r="C17" s="212">
        <v>186331</v>
      </c>
      <c r="D17" s="212">
        <v>106444</v>
      </c>
      <c r="E17" s="213">
        <v>79887</v>
      </c>
      <c r="F17" s="214">
        <v>26712</v>
      </c>
      <c r="G17" s="215">
        <v>22357</v>
      </c>
      <c r="H17" s="214">
        <v>44016</v>
      </c>
      <c r="I17" s="215">
        <v>32391</v>
      </c>
      <c r="J17" s="214">
        <v>20979</v>
      </c>
      <c r="K17" s="215">
        <v>12045</v>
      </c>
      <c r="L17" s="216">
        <v>7628</v>
      </c>
      <c r="M17" s="217">
        <v>6416</v>
      </c>
    </row>
    <row r="18" spans="1:13" s="12" customFormat="1" ht="12.75" x14ac:dyDescent="0.2">
      <c r="F18" s="414"/>
      <c r="G18" s="414"/>
    </row>
    <row r="19" spans="1:13" x14ac:dyDescent="0.25">
      <c r="L19" s="199"/>
    </row>
    <row r="20" spans="1:13" x14ac:dyDescent="0.25">
      <c r="L20" s="199"/>
    </row>
    <row r="21" spans="1:13" x14ac:dyDescent="0.25">
      <c r="L21" s="456"/>
    </row>
    <row r="22" spans="1:13" x14ac:dyDescent="0.25">
      <c r="L22" s="199"/>
    </row>
    <row r="23" spans="1:13" x14ac:dyDescent="0.25">
      <c r="L23" s="199"/>
    </row>
    <row r="24" spans="1:13" x14ac:dyDescent="0.25">
      <c r="K24" s="199"/>
      <c r="L24" s="199"/>
    </row>
    <row r="25" spans="1:13" x14ac:dyDescent="0.25">
      <c r="K25" s="199"/>
      <c r="L25" s="199"/>
    </row>
    <row r="26" spans="1:13" x14ac:dyDescent="0.25">
      <c r="K26" s="199"/>
      <c r="L26" s="199"/>
    </row>
    <row r="27" spans="1:13" ht="15" customHeight="1" x14ac:dyDescent="0.25">
      <c r="K27" s="199"/>
      <c r="L27" s="199"/>
    </row>
    <row r="28" spans="1:13" x14ac:dyDescent="0.25">
      <c r="K28" s="199"/>
      <c r="L28" s="199"/>
    </row>
    <row r="29" spans="1:13" x14ac:dyDescent="0.25">
      <c r="K29" s="199"/>
      <c r="L29" s="199"/>
    </row>
    <row r="30" spans="1:13" x14ac:dyDescent="0.25">
      <c r="K30" s="199"/>
      <c r="L30" s="199"/>
    </row>
    <row r="31" spans="1:13" x14ac:dyDescent="0.25">
      <c r="K31" s="199"/>
      <c r="L31" s="199"/>
    </row>
    <row r="32" spans="1:13" x14ac:dyDescent="0.25">
      <c r="K32" s="199"/>
      <c r="L32" s="199"/>
    </row>
    <row r="33" spans="1:12" x14ac:dyDescent="0.25">
      <c r="K33" s="199"/>
      <c r="L33" s="199"/>
    </row>
    <row r="34" spans="1:12" ht="15" customHeight="1" x14ac:dyDescent="0.25">
      <c r="K34" s="199"/>
      <c r="L34" s="199"/>
    </row>
    <row r="35" spans="1:12" x14ac:dyDescent="0.25">
      <c r="A35" s="769" t="s">
        <v>24</v>
      </c>
      <c r="B35" s="770"/>
      <c r="C35" s="405" t="s">
        <v>2</v>
      </c>
      <c r="D35" s="405" t="s">
        <v>1</v>
      </c>
      <c r="K35" s="199"/>
      <c r="L35" s="199"/>
    </row>
    <row r="36" spans="1:12" x14ac:dyDescent="0.25">
      <c r="A36" s="765" t="s">
        <v>3</v>
      </c>
      <c r="B36" s="336" t="s">
        <v>60</v>
      </c>
      <c r="C36" s="410">
        <v>0.55391317410244856</v>
      </c>
      <c r="D36" s="410">
        <v>0.44608682589755144</v>
      </c>
      <c r="E36" s="227"/>
      <c r="K36" s="199"/>
      <c r="L36" s="199"/>
    </row>
    <row r="37" spans="1:12" x14ac:dyDescent="0.25">
      <c r="A37" s="766"/>
      <c r="B37" s="337" t="s">
        <v>61</v>
      </c>
      <c r="C37" s="410">
        <v>0.54437628645376923</v>
      </c>
      <c r="D37" s="410">
        <v>0.45562371354623082</v>
      </c>
      <c r="E37" s="227"/>
      <c r="K37" s="199"/>
      <c r="L37" s="199"/>
    </row>
    <row r="38" spans="1:12" x14ac:dyDescent="0.25">
      <c r="A38" s="778" t="s">
        <v>5</v>
      </c>
      <c r="B38" s="336" t="s">
        <v>60</v>
      </c>
      <c r="C38" s="411">
        <v>0.59386840111139172</v>
      </c>
      <c r="D38" s="410">
        <v>0.40613159888860823</v>
      </c>
      <c r="E38" s="227"/>
      <c r="H38" s="12" t="s">
        <v>371</v>
      </c>
      <c r="K38" s="199"/>
      <c r="L38" s="199"/>
    </row>
    <row r="39" spans="1:12" x14ac:dyDescent="0.25">
      <c r="A39" s="779"/>
      <c r="B39" s="337" t="s">
        <v>61</v>
      </c>
      <c r="C39" s="411">
        <v>0.57607287290431508</v>
      </c>
      <c r="D39" s="410">
        <v>0.42392712709568497</v>
      </c>
      <c r="E39" s="227"/>
      <c r="K39" s="199"/>
      <c r="L39" s="199"/>
    </row>
    <row r="40" spans="1:12" ht="15" customHeight="1" x14ac:dyDescent="0.25">
      <c r="A40" s="765" t="s">
        <v>4</v>
      </c>
      <c r="B40" s="336" t="s">
        <v>60</v>
      </c>
      <c r="C40" s="410">
        <v>0.62891053787047202</v>
      </c>
      <c r="D40" s="410">
        <v>0.37108946212952798</v>
      </c>
      <c r="E40" s="227"/>
      <c r="K40" s="199"/>
      <c r="L40" s="199"/>
    </row>
    <row r="41" spans="1:12" x14ac:dyDescent="0.25">
      <c r="A41" s="766"/>
      <c r="B41" s="337" t="s">
        <v>61</v>
      </c>
      <c r="C41" s="410">
        <v>0.63526526162790697</v>
      </c>
      <c r="D41" s="410">
        <v>0.36473473837209303</v>
      </c>
      <c r="E41" s="227"/>
      <c r="I41" s="94"/>
      <c r="J41" s="94"/>
      <c r="K41" s="345"/>
      <c r="L41" s="199"/>
    </row>
    <row r="42" spans="1:12" x14ac:dyDescent="0.25">
      <c r="A42" s="767" t="s">
        <v>148</v>
      </c>
      <c r="B42" s="336" t="s">
        <v>60</v>
      </c>
      <c r="C42" s="410">
        <v>0.47136158867334743</v>
      </c>
      <c r="D42" s="410">
        <v>0.52863841132665257</v>
      </c>
      <c r="E42" s="227"/>
      <c r="I42" s="94"/>
      <c r="J42" s="94"/>
      <c r="K42" s="345"/>
      <c r="L42" s="199"/>
    </row>
    <row r="43" spans="1:12" x14ac:dyDescent="0.25">
      <c r="A43" s="768"/>
      <c r="B43" s="338" t="s">
        <v>61</v>
      </c>
      <c r="C43" s="410">
        <v>0.54315009968669892</v>
      </c>
      <c r="D43" s="410">
        <v>0.45684990031330103</v>
      </c>
      <c r="E43" s="227"/>
      <c r="K43" s="199"/>
      <c r="L43" s="199"/>
    </row>
    <row r="44" spans="1:12" x14ac:dyDescent="0.25">
      <c r="K44" s="199"/>
      <c r="L44" s="199"/>
    </row>
    <row r="45" spans="1:12" x14ac:dyDescent="0.25">
      <c r="A45" s="12" t="s">
        <v>194</v>
      </c>
      <c r="K45" s="199"/>
      <c r="L45" s="415" t="s">
        <v>31</v>
      </c>
    </row>
    <row r="46" spans="1:12" x14ac:dyDescent="0.25">
      <c r="K46" s="199"/>
      <c r="L46" s="199"/>
    </row>
    <row r="47" spans="1:12" x14ac:dyDescent="0.25">
      <c r="K47" s="199"/>
      <c r="L47" s="199"/>
    </row>
    <row r="48" spans="1:12" x14ac:dyDescent="0.25">
      <c r="K48" s="199"/>
      <c r="L48" s="199"/>
    </row>
    <row r="49" spans="1:12" x14ac:dyDescent="0.25">
      <c r="A49" s="386"/>
      <c r="K49" s="199"/>
      <c r="L49" s="199"/>
    </row>
    <row r="50" spans="1:12" x14ac:dyDescent="0.25">
      <c r="K50" s="199"/>
      <c r="L50" s="199"/>
    </row>
  </sheetData>
  <mergeCells count="20">
    <mergeCell ref="L10:M10"/>
    <mergeCell ref="F10:G10"/>
    <mergeCell ref="J10:K10"/>
    <mergeCell ref="H10:I10"/>
    <mergeCell ref="A38:A39"/>
    <mergeCell ref="A40:A41"/>
    <mergeCell ref="A42:A43"/>
    <mergeCell ref="A1:I1"/>
    <mergeCell ref="A2:I2"/>
    <mergeCell ref="A3:I3"/>
    <mergeCell ref="A4:I8"/>
    <mergeCell ref="A35:B35"/>
    <mergeCell ref="A36:A37"/>
    <mergeCell ref="A12:A13"/>
    <mergeCell ref="A14:A15"/>
    <mergeCell ref="A10:A11"/>
    <mergeCell ref="B10:B11"/>
    <mergeCell ref="C10:C11"/>
    <mergeCell ref="D10:E10"/>
    <mergeCell ref="A16:A17"/>
  </mergeCells>
  <hyperlinks>
    <hyperlink ref="L45" location="Contents!A1" display="Back to Contents"/>
    <hyperlink ref="N8" location="Contents!A1" display="Back to Contents"/>
  </hyperlinks>
  <pageMargins left="0.25" right="0.25" top="0.75" bottom="0.75" header="0.3" footer="0.3"/>
  <pageSetup scale="71"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79"/>
  <sheetViews>
    <sheetView zoomScaleNormal="100" zoomScaleSheetLayoutView="100" workbookViewId="0">
      <selection activeCell="E74" sqref="E74"/>
    </sheetView>
  </sheetViews>
  <sheetFormatPr defaultRowHeight="15" x14ac:dyDescent="0.25"/>
  <cols>
    <col min="1" max="1" width="38.28515625" style="12" customWidth="1"/>
    <col min="2" max="2" width="12.85546875" style="12" customWidth="1"/>
    <col min="3" max="3" width="14.28515625" style="12" customWidth="1"/>
    <col min="4" max="4" width="15.42578125" style="12" customWidth="1"/>
    <col min="5" max="5" width="13.28515625" style="12" customWidth="1"/>
    <col min="6" max="6" width="14.140625" style="12" customWidth="1"/>
    <col min="7" max="7" width="14.7109375" style="12" customWidth="1"/>
    <col min="8" max="8" width="14" style="12" customWidth="1"/>
    <col min="9" max="9" width="14.7109375" style="23" customWidth="1"/>
    <col min="10" max="11" width="14" customWidth="1"/>
    <col min="12" max="12" width="9.140625" customWidth="1"/>
    <col min="13" max="13" width="10.5703125" bestFit="1" customWidth="1"/>
    <col min="17" max="18" width="10.5703125" bestFit="1" customWidth="1"/>
    <col min="19" max="20" width="9.5703125" bestFit="1" customWidth="1"/>
    <col min="21" max="21" width="11.5703125" bestFit="1" customWidth="1"/>
  </cols>
  <sheetData>
    <row r="1" spans="1:22" ht="15" customHeight="1" x14ac:dyDescent="0.25">
      <c r="A1" s="780" t="s">
        <v>24</v>
      </c>
      <c r="B1" s="781"/>
      <c r="C1" s="781"/>
      <c r="D1" s="781"/>
      <c r="E1" s="781"/>
      <c r="F1" s="781"/>
      <c r="G1" s="782"/>
      <c r="I1" s="15"/>
      <c r="J1" s="8"/>
      <c r="K1" s="8"/>
      <c r="L1" s="8"/>
    </row>
    <row r="2" spans="1:22" ht="15" customHeight="1" x14ac:dyDescent="0.25">
      <c r="A2" s="682"/>
      <c r="B2" s="683"/>
      <c r="C2" s="683"/>
      <c r="D2" s="683"/>
      <c r="E2" s="683"/>
      <c r="F2" s="683"/>
      <c r="G2" s="684"/>
      <c r="H2" s="93"/>
      <c r="I2" s="93"/>
      <c r="J2" s="9"/>
      <c r="K2" s="9"/>
      <c r="L2" s="9"/>
    </row>
    <row r="3" spans="1:22" s="11" customFormat="1" ht="15" customHeight="1" x14ac:dyDescent="0.25">
      <c r="A3" s="780" t="s">
        <v>370</v>
      </c>
      <c r="B3" s="781"/>
      <c r="C3" s="781"/>
      <c r="D3" s="781"/>
      <c r="E3" s="781"/>
      <c r="F3" s="781"/>
      <c r="G3" s="782"/>
      <c r="H3" s="221"/>
      <c r="I3" s="93"/>
      <c r="J3" s="9"/>
      <c r="K3" s="9"/>
      <c r="L3" s="9"/>
    </row>
    <row r="4" spans="1:22" s="11" customFormat="1" ht="15" customHeight="1" x14ac:dyDescent="0.25">
      <c r="A4" s="693" t="s">
        <v>421</v>
      </c>
      <c r="B4" s="693"/>
      <c r="C4" s="693"/>
      <c r="D4" s="693"/>
      <c r="E4" s="693"/>
      <c r="F4" s="693"/>
      <c r="G4" s="693"/>
      <c r="H4" s="220"/>
      <c r="I4" s="93"/>
      <c r="J4" s="9"/>
      <c r="K4" s="9"/>
      <c r="L4" s="9"/>
    </row>
    <row r="5" spans="1:22" s="11" customFormat="1" ht="15" customHeight="1" x14ac:dyDescent="0.25">
      <c r="A5" s="693"/>
      <c r="B5" s="693"/>
      <c r="C5" s="693"/>
      <c r="D5" s="693"/>
      <c r="E5" s="693"/>
      <c r="F5" s="693"/>
      <c r="G5" s="693"/>
      <c r="H5" s="220"/>
      <c r="I5" s="93"/>
      <c r="J5" s="9"/>
      <c r="K5" s="9"/>
      <c r="L5" s="9"/>
    </row>
    <row r="6" spans="1:22" s="11" customFormat="1" ht="15" customHeight="1" x14ac:dyDescent="0.25">
      <c r="A6" s="693"/>
      <c r="B6" s="693"/>
      <c r="C6" s="693"/>
      <c r="D6" s="693"/>
      <c r="E6" s="693"/>
      <c r="F6" s="693"/>
      <c r="G6" s="693"/>
      <c r="H6" s="220"/>
      <c r="I6" s="93"/>
      <c r="J6" s="9"/>
      <c r="K6" s="9"/>
      <c r="L6" s="9"/>
    </row>
    <row r="7" spans="1:22" s="11" customFormat="1" ht="15" customHeight="1" x14ac:dyDescent="0.25">
      <c r="A7" s="693"/>
      <c r="B7" s="693"/>
      <c r="C7" s="693"/>
      <c r="D7" s="693"/>
      <c r="E7" s="693"/>
      <c r="F7" s="693"/>
      <c r="G7" s="693"/>
      <c r="H7" s="220"/>
      <c r="I7" s="93"/>
      <c r="J7" s="9"/>
      <c r="K7" s="9"/>
      <c r="L7" s="9"/>
    </row>
    <row r="8" spans="1:22" s="11" customFormat="1" ht="15" customHeight="1" x14ac:dyDescent="0.25">
      <c r="A8" s="693"/>
      <c r="B8" s="693"/>
      <c r="C8" s="693"/>
      <c r="D8" s="693"/>
      <c r="E8" s="693"/>
      <c r="F8" s="693"/>
      <c r="G8" s="693"/>
      <c r="H8" s="220"/>
      <c r="I8" s="93"/>
      <c r="J8" s="9"/>
      <c r="K8" s="9"/>
      <c r="L8" s="9"/>
    </row>
    <row r="9" spans="1:22" s="11" customFormat="1" ht="15" customHeight="1" x14ac:dyDescent="0.25">
      <c r="A9" s="222"/>
      <c r="B9" s="222"/>
      <c r="C9" s="222"/>
      <c r="D9" s="222"/>
      <c r="E9" s="222"/>
      <c r="F9" s="222"/>
      <c r="G9" s="187"/>
      <c r="H9" s="93"/>
      <c r="I9" s="93"/>
      <c r="J9" s="9"/>
      <c r="K9" s="9"/>
      <c r="L9" s="9"/>
    </row>
    <row r="10" spans="1:22" x14ac:dyDescent="0.25">
      <c r="A10" s="25" t="s">
        <v>405</v>
      </c>
    </row>
    <row r="11" spans="1:22" x14ac:dyDescent="0.25">
      <c r="A11" s="555" t="s">
        <v>65</v>
      </c>
      <c r="B11" s="554"/>
      <c r="D11" s="558" t="s">
        <v>66</v>
      </c>
      <c r="E11" s="556"/>
      <c r="F11" s="557"/>
      <c r="J11" s="24"/>
      <c r="K11" s="24"/>
      <c r="L11" s="24"/>
      <c r="M11" s="48"/>
      <c r="O11" s="24"/>
      <c r="P11" s="24"/>
      <c r="Q11" s="48"/>
      <c r="S11" s="47"/>
      <c r="T11" s="47"/>
      <c r="U11" s="47"/>
      <c r="V11" s="47"/>
    </row>
    <row r="12" spans="1:22" x14ac:dyDescent="0.25">
      <c r="A12" s="37" t="s">
        <v>24</v>
      </c>
      <c r="B12" s="38"/>
      <c r="D12" s="22" t="s">
        <v>363</v>
      </c>
      <c r="E12" s="77" t="s">
        <v>19</v>
      </c>
      <c r="F12" s="63" t="s">
        <v>165</v>
      </c>
      <c r="G12" s="131"/>
      <c r="H12" s="199"/>
      <c r="I12" s="199"/>
      <c r="J12" s="199"/>
      <c r="K12" s="24"/>
      <c r="L12" s="24"/>
      <c r="M12" s="48"/>
      <c r="O12" s="24"/>
      <c r="P12" s="24"/>
      <c r="Q12" s="48"/>
      <c r="S12" s="47"/>
      <c r="T12" s="47"/>
      <c r="U12" s="47"/>
      <c r="V12" s="47"/>
    </row>
    <row r="13" spans="1:22" x14ac:dyDescent="0.25">
      <c r="A13" s="248" t="s">
        <v>20</v>
      </c>
      <c r="B13" s="38"/>
      <c r="D13" s="344" t="s">
        <v>267</v>
      </c>
      <c r="E13" s="134">
        <v>45880</v>
      </c>
      <c r="F13" s="387">
        <v>4619</v>
      </c>
      <c r="G13" s="131"/>
      <c r="H13" s="199"/>
      <c r="I13" s="199"/>
      <c r="J13" s="199"/>
      <c r="K13" s="24"/>
      <c r="L13" s="24"/>
      <c r="M13" s="48"/>
      <c r="O13" s="24"/>
      <c r="P13" s="24"/>
      <c r="Q13" s="48"/>
      <c r="S13" s="47"/>
      <c r="T13" s="47"/>
      <c r="U13" s="47"/>
      <c r="V13" s="47"/>
    </row>
    <row r="14" spans="1:22" x14ac:dyDescent="0.25">
      <c r="A14" s="141" t="s">
        <v>125</v>
      </c>
      <c r="B14" s="223">
        <v>42902</v>
      </c>
      <c r="D14" s="344" t="s">
        <v>21</v>
      </c>
      <c r="E14" s="134">
        <v>10527</v>
      </c>
      <c r="F14" s="387">
        <v>1984</v>
      </c>
      <c r="H14" s="199"/>
      <c r="I14" s="199"/>
      <c r="J14" s="199"/>
      <c r="K14" s="24"/>
      <c r="L14" s="24"/>
      <c r="M14" s="48"/>
      <c r="O14" s="24"/>
      <c r="P14" s="24"/>
      <c r="Q14" s="48"/>
      <c r="S14" s="47"/>
      <c r="T14" s="47"/>
      <c r="U14" s="47"/>
      <c r="V14" s="47"/>
    </row>
    <row r="15" spans="1:22" x14ac:dyDescent="0.25">
      <c r="A15" s="141" t="s">
        <v>291</v>
      </c>
      <c r="B15" s="223">
        <v>19253</v>
      </c>
      <c r="D15" s="344" t="s">
        <v>23</v>
      </c>
      <c r="E15" s="134">
        <v>8974</v>
      </c>
      <c r="F15" s="387">
        <v>1899</v>
      </c>
      <c r="H15" s="199"/>
      <c r="I15" s="199"/>
      <c r="J15" s="199"/>
      <c r="K15" s="24"/>
      <c r="L15" s="24"/>
      <c r="M15" s="48"/>
      <c r="O15" s="24"/>
      <c r="P15" s="24"/>
      <c r="Q15" s="48"/>
      <c r="S15" s="47"/>
      <c r="T15" s="47"/>
      <c r="U15" s="47"/>
      <c r="V15" s="47"/>
    </row>
    <row r="16" spans="1:22" x14ac:dyDescent="0.25">
      <c r="A16" s="141" t="s">
        <v>293</v>
      </c>
      <c r="B16" s="223">
        <v>13571</v>
      </c>
      <c r="D16" s="344" t="s">
        <v>26</v>
      </c>
      <c r="E16" s="134">
        <v>7775</v>
      </c>
      <c r="F16" s="387"/>
      <c r="H16" s="199"/>
      <c r="I16" s="199"/>
      <c r="J16" s="199"/>
      <c r="K16" s="24"/>
      <c r="L16" s="24"/>
      <c r="M16" s="48"/>
      <c r="O16" s="24"/>
      <c r="P16" s="24"/>
      <c r="Q16" s="48"/>
      <c r="S16" s="47"/>
      <c r="T16" s="47"/>
      <c r="U16" s="47"/>
      <c r="V16" s="47"/>
    </row>
    <row r="17" spans="1:24" x14ac:dyDescent="0.25">
      <c r="A17" s="141" t="s">
        <v>315</v>
      </c>
      <c r="B17" s="223">
        <v>13996</v>
      </c>
      <c r="D17" s="344" t="s">
        <v>0</v>
      </c>
      <c r="E17" s="134">
        <v>5275</v>
      </c>
      <c r="F17" s="387">
        <v>99</v>
      </c>
      <c r="H17" s="199"/>
      <c r="I17" s="199"/>
      <c r="J17" s="199"/>
      <c r="K17" s="24"/>
      <c r="L17" s="24"/>
      <c r="M17" s="48"/>
      <c r="O17" s="24"/>
      <c r="P17" s="24"/>
      <c r="Q17" s="48"/>
    </row>
    <row r="18" spans="1:24" x14ac:dyDescent="0.25">
      <c r="A18" s="141" t="s">
        <v>313</v>
      </c>
      <c r="B18" s="223">
        <v>13148</v>
      </c>
      <c r="D18" s="344" t="s">
        <v>27</v>
      </c>
      <c r="E18" s="134">
        <v>1767</v>
      </c>
      <c r="F18" s="387">
        <v>1003</v>
      </c>
      <c r="H18" s="199"/>
      <c r="I18" s="199"/>
      <c r="J18" s="199"/>
      <c r="K18" s="24"/>
      <c r="L18" s="24"/>
      <c r="M18" s="48"/>
      <c r="O18" s="24"/>
      <c r="P18" s="24"/>
      <c r="Q18" s="48"/>
    </row>
    <row r="19" spans="1:24" x14ac:dyDescent="0.25">
      <c r="A19" s="141" t="s">
        <v>292</v>
      </c>
      <c r="B19" s="223">
        <v>542</v>
      </c>
      <c r="D19" s="344" t="s">
        <v>268</v>
      </c>
      <c r="E19" s="134">
        <v>799</v>
      </c>
      <c r="F19" s="387"/>
      <c r="H19" s="199"/>
      <c r="I19" s="199"/>
      <c r="J19" s="199"/>
      <c r="K19" s="24"/>
      <c r="L19" s="24"/>
      <c r="M19" s="48"/>
      <c r="O19" s="24"/>
      <c r="P19" s="24"/>
      <c r="Q19" s="48"/>
    </row>
    <row r="20" spans="1:24" x14ac:dyDescent="0.25">
      <c r="A20" s="141" t="s">
        <v>296</v>
      </c>
      <c r="B20" s="223">
        <v>11303</v>
      </c>
      <c r="D20" s="344" t="s">
        <v>22</v>
      </c>
      <c r="E20" s="134">
        <v>621</v>
      </c>
      <c r="F20" s="387">
        <v>681</v>
      </c>
      <c r="H20" s="199"/>
      <c r="I20" s="199"/>
      <c r="J20" s="199"/>
      <c r="K20" s="24"/>
      <c r="L20" s="24"/>
      <c r="M20" s="48"/>
    </row>
    <row r="21" spans="1:24" x14ac:dyDescent="0.25">
      <c r="A21" s="141" t="s">
        <v>324</v>
      </c>
      <c r="B21" s="223">
        <v>11455</v>
      </c>
      <c r="D21" s="344" t="s">
        <v>28</v>
      </c>
      <c r="E21" s="134">
        <v>311</v>
      </c>
      <c r="F21" s="388"/>
      <c r="J21" s="24"/>
      <c r="K21" s="24"/>
      <c r="L21" s="24"/>
      <c r="M21" s="48"/>
      <c r="N21" s="24"/>
      <c r="O21" s="24"/>
      <c r="P21" s="24"/>
      <c r="Q21" s="24"/>
      <c r="R21" s="24"/>
      <c r="S21" s="24"/>
      <c r="T21" s="24"/>
      <c r="U21" s="24"/>
      <c r="V21" s="24"/>
      <c r="W21" s="24"/>
      <c r="X21" s="24"/>
    </row>
    <row r="22" spans="1:24" x14ac:dyDescent="0.25">
      <c r="A22" s="141" t="s">
        <v>316</v>
      </c>
      <c r="B22" s="223">
        <v>8646</v>
      </c>
      <c r="D22" s="43" t="s">
        <v>62</v>
      </c>
      <c r="E22" s="44">
        <f>SUM(E13:E21)</f>
        <v>81929</v>
      </c>
      <c r="F22" s="45">
        <f>SUM(F13:F21)</f>
        <v>10285</v>
      </c>
      <c r="G22" s="389"/>
      <c r="J22" s="47"/>
      <c r="K22" s="24"/>
      <c r="L22" s="24"/>
      <c r="M22" s="48"/>
      <c r="N22" s="24"/>
      <c r="O22" s="24"/>
      <c r="P22" s="24"/>
      <c r="Q22" s="24"/>
      <c r="R22" s="24"/>
      <c r="S22" s="24"/>
      <c r="T22" s="24"/>
      <c r="U22" s="24"/>
      <c r="V22" s="24"/>
      <c r="W22" s="24"/>
      <c r="X22" s="24"/>
    </row>
    <row r="23" spans="1:24" x14ac:dyDescent="0.25">
      <c r="A23" s="141" t="s">
        <v>320</v>
      </c>
      <c r="B23" s="223">
        <v>6870</v>
      </c>
      <c r="D23" s="176"/>
      <c r="E23" s="176"/>
      <c r="F23" s="176"/>
      <c r="G23" s="176"/>
      <c r="H23" s="47"/>
      <c r="I23" s="47"/>
      <c r="J23" s="47"/>
      <c r="K23" s="24"/>
      <c r="L23" s="24"/>
      <c r="M23" s="48"/>
    </row>
    <row r="24" spans="1:24" s="199" customFormat="1" x14ac:dyDescent="0.25">
      <c r="A24" s="141" t="s">
        <v>323</v>
      </c>
      <c r="B24" s="223">
        <v>7184</v>
      </c>
      <c r="C24" s="12"/>
      <c r="D24" s="176"/>
      <c r="E24" s="176"/>
      <c r="F24" s="176"/>
      <c r="G24" s="176"/>
      <c r="H24" s="47"/>
      <c r="I24" s="47"/>
      <c r="J24" s="47"/>
      <c r="M24" s="48"/>
    </row>
    <row r="25" spans="1:24" s="199" customFormat="1" x14ac:dyDescent="0.25">
      <c r="A25" s="141" t="s">
        <v>289</v>
      </c>
      <c r="B25" s="223">
        <v>6834</v>
      </c>
      <c r="C25" s="12"/>
      <c r="D25" s="176"/>
      <c r="E25" s="176"/>
      <c r="F25" s="176"/>
      <c r="G25" s="176"/>
      <c r="H25" s="47"/>
      <c r="I25" s="47"/>
      <c r="J25" s="47"/>
      <c r="M25" s="48"/>
    </row>
    <row r="26" spans="1:24" s="199" customFormat="1" x14ac:dyDescent="0.25">
      <c r="A26" s="141" t="s">
        <v>286</v>
      </c>
      <c r="B26" s="223">
        <v>5464</v>
      </c>
      <c r="C26" s="12"/>
      <c r="D26" s="176"/>
      <c r="E26" s="176"/>
      <c r="F26" s="176"/>
      <c r="G26" s="176"/>
      <c r="H26" s="47"/>
      <c r="I26" s="47"/>
      <c r="J26" s="47"/>
      <c r="M26" s="48"/>
    </row>
    <row r="27" spans="1:24" s="199" customFormat="1" x14ac:dyDescent="0.25">
      <c r="A27" s="141" t="s">
        <v>322</v>
      </c>
      <c r="B27" s="223">
        <v>4157</v>
      </c>
      <c r="C27" s="12"/>
      <c r="D27" s="176"/>
      <c r="E27" s="176"/>
      <c r="F27" s="176"/>
      <c r="G27" s="176"/>
      <c r="H27" s="47"/>
      <c r="I27" s="47"/>
      <c r="J27" s="47"/>
      <c r="M27" s="48"/>
    </row>
    <row r="28" spans="1:24" x14ac:dyDescent="0.25">
      <c r="A28" s="141" t="s">
        <v>319</v>
      </c>
      <c r="B28" s="223">
        <v>4310</v>
      </c>
    </row>
    <row r="29" spans="1:24" s="199" customFormat="1" x14ac:dyDescent="0.25">
      <c r="A29" s="141" t="s">
        <v>312</v>
      </c>
      <c r="B29" s="223">
        <v>1878</v>
      </c>
      <c r="C29" s="12"/>
      <c r="D29" s="176"/>
      <c r="E29" s="176"/>
      <c r="F29" s="176"/>
      <c r="G29" s="176"/>
      <c r="H29" s="47"/>
      <c r="I29" s="47"/>
      <c r="J29" s="47"/>
      <c r="M29" s="48"/>
    </row>
    <row r="30" spans="1:24" s="199" customFormat="1" x14ac:dyDescent="0.25">
      <c r="A30" s="141" t="s">
        <v>325</v>
      </c>
      <c r="B30" s="223">
        <v>388</v>
      </c>
      <c r="C30" s="12"/>
      <c r="D30" s="176"/>
      <c r="E30" s="176"/>
      <c r="F30" s="176"/>
      <c r="G30" s="176"/>
      <c r="H30" s="47"/>
      <c r="I30" s="47"/>
      <c r="J30" s="47"/>
      <c r="M30" s="48"/>
    </row>
    <row r="31" spans="1:24" s="24" customFormat="1" x14ac:dyDescent="0.25">
      <c r="A31" s="249" t="s">
        <v>166</v>
      </c>
      <c r="B31" s="224">
        <f>SUM(B14:B30)</f>
        <v>171901</v>
      </c>
      <c r="C31" s="12"/>
      <c r="D31" s="12"/>
      <c r="E31" s="12"/>
      <c r="F31" s="12"/>
      <c r="G31" s="12"/>
      <c r="H31" s="47"/>
      <c r="I31" s="47"/>
      <c r="J31" s="47"/>
      <c r="M31" s="48"/>
      <c r="O31" s="48"/>
      <c r="P31" s="48"/>
      <c r="Q31" s="49"/>
      <c r="R31" s="48"/>
      <c r="S31" s="48"/>
      <c r="T31" s="48"/>
      <c r="U31" s="48"/>
    </row>
    <row r="32" spans="1:24" x14ac:dyDescent="0.25">
      <c r="A32" s="62"/>
      <c r="B32" s="38"/>
      <c r="H32" s="47"/>
      <c r="I32" s="47"/>
      <c r="J32" s="47"/>
      <c r="K32" s="48"/>
      <c r="L32" s="48"/>
      <c r="M32" s="48"/>
      <c r="N32" s="48"/>
    </row>
    <row r="33" spans="1:14" x14ac:dyDescent="0.25">
      <c r="A33" s="248" t="s">
        <v>25</v>
      </c>
      <c r="B33" s="38"/>
      <c r="H33" s="225"/>
      <c r="I33" s="226"/>
      <c r="J33" s="49"/>
      <c r="K33" s="48"/>
      <c r="L33" s="48"/>
      <c r="M33" s="48"/>
      <c r="N33" s="48"/>
    </row>
    <row r="34" spans="1:14" x14ac:dyDescent="0.25">
      <c r="A34" s="141" t="s">
        <v>113</v>
      </c>
      <c r="B34" s="223">
        <v>35858</v>
      </c>
      <c r="H34" s="225"/>
      <c r="I34" s="226"/>
      <c r="J34" s="49"/>
      <c r="K34" s="48"/>
      <c r="L34" s="48"/>
      <c r="M34" s="48"/>
      <c r="N34" s="48"/>
    </row>
    <row r="35" spans="1:14" s="199" customFormat="1" x14ac:dyDescent="0.25">
      <c r="A35" s="141" t="s">
        <v>284</v>
      </c>
      <c r="B35" s="223">
        <v>13204</v>
      </c>
      <c r="C35" s="12"/>
      <c r="D35" s="12"/>
      <c r="E35" s="12"/>
      <c r="F35" s="12"/>
      <c r="G35" s="12"/>
      <c r="H35" s="225"/>
      <c r="I35" s="226"/>
      <c r="J35" s="49"/>
      <c r="K35" s="48"/>
      <c r="L35" s="48"/>
      <c r="M35" s="48"/>
      <c r="N35" s="48"/>
    </row>
    <row r="36" spans="1:14" s="199" customFormat="1" x14ac:dyDescent="0.25">
      <c r="A36" s="141" t="s">
        <v>87</v>
      </c>
      <c r="B36" s="223">
        <v>13060</v>
      </c>
      <c r="C36" s="12"/>
      <c r="D36" s="12"/>
      <c r="E36" s="12"/>
      <c r="F36" s="12"/>
      <c r="G36" s="12"/>
      <c r="H36" s="225"/>
      <c r="I36" s="226"/>
      <c r="J36" s="49"/>
      <c r="K36" s="48"/>
      <c r="L36" s="48"/>
      <c r="M36" s="48"/>
      <c r="N36" s="48"/>
    </row>
    <row r="37" spans="1:14" s="199" customFormat="1" x14ac:dyDescent="0.25">
      <c r="A37" s="141" t="s">
        <v>283</v>
      </c>
      <c r="B37" s="223">
        <v>7461</v>
      </c>
      <c r="C37" s="12"/>
      <c r="D37" s="12"/>
      <c r="E37" s="12"/>
      <c r="F37" s="12"/>
      <c r="G37" s="12"/>
      <c r="H37" s="225"/>
      <c r="I37" s="226"/>
      <c r="J37" s="49"/>
      <c r="K37" s="48"/>
      <c r="L37" s="48"/>
      <c r="M37" s="48"/>
      <c r="N37" s="48"/>
    </row>
    <row r="38" spans="1:14" s="199" customFormat="1" x14ac:dyDescent="0.25">
      <c r="A38" s="141" t="s">
        <v>282</v>
      </c>
      <c r="B38" s="223">
        <v>6421</v>
      </c>
      <c r="C38" s="12"/>
      <c r="D38" s="12"/>
      <c r="E38" s="12"/>
      <c r="F38" s="12"/>
      <c r="G38" s="12"/>
      <c r="H38" s="225"/>
      <c r="I38" s="226"/>
      <c r="J38" s="49"/>
      <c r="K38" s="48"/>
      <c r="L38" s="48"/>
      <c r="M38" s="48"/>
      <c r="N38" s="48"/>
    </row>
    <row r="39" spans="1:14" s="199" customFormat="1" x14ac:dyDescent="0.25">
      <c r="A39" s="141" t="s">
        <v>85</v>
      </c>
      <c r="B39" s="223">
        <v>5112</v>
      </c>
      <c r="C39" s="12"/>
      <c r="D39" s="12"/>
      <c r="E39" s="12"/>
      <c r="F39" s="12"/>
      <c r="G39" s="12"/>
      <c r="H39" s="225"/>
      <c r="I39" s="226"/>
      <c r="J39" s="49"/>
      <c r="K39" s="48"/>
      <c r="L39" s="48"/>
      <c r="M39" s="48"/>
      <c r="N39" s="48"/>
    </row>
    <row r="40" spans="1:14" x14ac:dyDescent="0.25">
      <c r="A40" s="141" t="s">
        <v>96</v>
      </c>
      <c r="B40" s="223">
        <v>956</v>
      </c>
    </row>
    <row r="41" spans="1:14" s="24" customFormat="1" x14ac:dyDescent="0.25">
      <c r="A41" s="249" t="s">
        <v>167</v>
      </c>
      <c r="B41" s="224">
        <f>SUM(B34:B40)</f>
        <v>82072</v>
      </c>
      <c r="C41" s="12"/>
      <c r="D41" s="12"/>
      <c r="E41" s="12"/>
      <c r="F41" s="12"/>
      <c r="G41" s="12"/>
      <c r="H41" s="12"/>
      <c r="I41" s="23"/>
      <c r="J41" s="47"/>
      <c r="K41" s="47"/>
      <c r="L41" s="47"/>
      <c r="M41" s="47"/>
    </row>
    <row r="42" spans="1:14" x14ac:dyDescent="0.25">
      <c r="A42" s="39"/>
      <c r="B42" s="38"/>
      <c r="J42" s="47"/>
      <c r="K42" s="64"/>
      <c r="L42" s="47"/>
      <c r="M42" s="47"/>
    </row>
    <row r="43" spans="1:14" x14ac:dyDescent="0.25">
      <c r="A43" s="248" t="s">
        <v>29</v>
      </c>
      <c r="B43" s="38"/>
      <c r="D43" s="131"/>
      <c r="J43" s="47"/>
      <c r="K43" s="64"/>
      <c r="L43" s="47"/>
      <c r="M43" s="47"/>
    </row>
    <row r="44" spans="1:14" x14ac:dyDescent="0.25">
      <c r="A44" s="141" t="s">
        <v>274</v>
      </c>
      <c r="B44" s="223">
        <v>2685</v>
      </c>
      <c r="L44" s="47"/>
      <c r="M44" s="47"/>
    </row>
    <row r="45" spans="1:14" x14ac:dyDescent="0.25">
      <c r="A45" s="141" t="s">
        <v>278</v>
      </c>
      <c r="B45" s="223">
        <v>2663</v>
      </c>
    </row>
    <row r="46" spans="1:14" x14ac:dyDescent="0.25">
      <c r="A46" s="141" t="s">
        <v>86</v>
      </c>
      <c r="B46" s="223">
        <v>1809</v>
      </c>
    </row>
    <row r="47" spans="1:14" x14ac:dyDescent="0.25">
      <c r="A47" s="141" t="s">
        <v>333</v>
      </c>
      <c r="B47" s="223">
        <v>670</v>
      </c>
    </row>
    <row r="48" spans="1:14" s="199" customFormat="1" x14ac:dyDescent="0.25">
      <c r="A48" s="141" t="s">
        <v>339</v>
      </c>
      <c r="B48" s="223">
        <v>223</v>
      </c>
      <c r="C48" s="12"/>
      <c r="D48" s="12"/>
      <c r="E48" s="12"/>
      <c r="F48" s="12"/>
      <c r="G48" s="12"/>
      <c r="H48" s="12"/>
      <c r="I48" s="23"/>
    </row>
    <row r="49" spans="1:9" s="24" customFormat="1" x14ac:dyDescent="0.25">
      <c r="A49" s="249" t="s">
        <v>168</v>
      </c>
      <c r="B49" s="224">
        <f>SUM(B44:B48)</f>
        <v>8050</v>
      </c>
      <c r="C49" s="12"/>
      <c r="D49" s="12"/>
      <c r="E49" s="12"/>
      <c r="F49" s="12"/>
      <c r="G49" s="12"/>
      <c r="H49" s="12"/>
      <c r="I49" s="23"/>
    </row>
    <row r="50" spans="1:9" x14ac:dyDescent="0.25">
      <c r="A50" s="40"/>
      <c r="B50" s="10"/>
    </row>
    <row r="51" spans="1:9" x14ac:dyDescent="0.25">
      <c r="A51" s="41" t="s">
        <v>63</v>
      </c>
      <c r="B51" s="42">
        <f>B31+B41+B49</f>
        <v>262023</v>
      </c>
      <c r="D51" s="120"/>
    </row>
    <row r="54" spans="1:9" x14ac:dyDescent="0.25">
      <c r="B54" s="608" t="s">
        <v>142</v>
      </c>
      <c r="C54" s="608"/>
      <c r="D54" s="608"/>
      <c r="E54" s="608" t="s">
        <v>192</v>
      </c>
      <c r="F54" s="608"/>
    </row>
    <row r="55" spans="1:9" x14ac:dyDescent="0.25">
      <c r="A55" s="126"/>
      <c r="B55" s="87" t="s">
        <v>169</v>
      </c>
      <c r="C55" s="87" t="s">
        <v>170</v>
      </c>
      <c r="D55" s="87" t="s">
        <v>15</v>
      </c>
      <c r="E55" s="87" t="s">
        <v>169</v>
      </c>
      <c r="F55" s="87" t="s">
        <v>170</v>
      </c>
    </row>
    <row r="56" spans="1:9" x14ac:dyDescent="0.25">
      <c r="A56" s="132" t="s">
        <v>191</v>
      </c>
      <c r="B56" s="135">
        <v>82072</v>
      </c>
      <c r="C56" s="228">
        <v>71685</v>
      </c>
      <c r="D56" s="228">
        <v>153757</v>
      </c>
      <c r="E56" s="167">
        <f>B56/D56</f>
        <v>0.53377732395923438</v>
      </c>
      <c r="F56" s="167">
        <f>C56/D56</f>
        <v>0.46622267604076562</v>
      </c>
    </row>
    <row r="57" spans="1:9" x14ac:dyDescent="0.25">
      <c r="A57" s="132" t="s">
        <v>190</v>
      </c>
      <c r="B57" s="135">
        <v>171901</v>
      </c>
      <c r="C57" s="228">
        <v>10244</v>
      </c>
      <c r="D57" s="228">
        <v>182145</v>
      </c>
      <c r="E57" s="167">
        <f>B57/D57</f>
        <v>0.94375909303027805</v>
      </c>
      <c r="F57" s="167">
        <f>C57/D57</f>
        <v>5.6240906969721928E-2</v>
      </c>
    </row>
    <row r="58" spans="1:9" x14ac:dyDescent="0.25">
      <c r="A58" s="132" t="s">
        <v>165</v>
      </c>
      <c r="B58" s="135">
        <f>B49</f>
        <v>8050</v>
      </c>
      <c r="C58" s="228">
        <f>F22</f>
        <v>10285</v>
      </c>
      <c r="D58" s="228">
        <v>18089</v>
      </c>
      <c r="E58" s="167">
        <f>B58/D58</f>
        <v>0.44502183647520593</v>
      </c>
      <c r="F58" s="167">
        <f>C58/D58</f>
        <v>0.56857758858975072</v>
      </c>
    </row>
    <row r="59" spans="1:9" x14ac:dyDescent="0.25">
      <c r="A59" s="132" t="s">
        <v>15</v>
      </c>
      <c r="B59" s="228">
        <f>SUM(B56:B58)</f>
        <v>262023</v>
      </c>
      <c r="C59" s="228">
        <f>SUM(C56:C58)</f>
        <v>92214</v>
      </c>
      <c r="D59" s="228">
        <f>SUM(D56:D58)</f>
        <v>353991</v>
      </c>
      <c r="E59" s="167">
        <f>B59/D59</f>
        <v>0.74019678466401684</v>
      </c>
      <c r="F59" s="167">
        <f>C59/D59</f>
        <v>0.26049814825800655</v>
      </c>
    </row>
    <row r="60" spans="1:9" x14ac:dyDescent="0.25">
      <c r="B60" s="120"/>
      <c r="D60" s="120"/>
    </row>
    <row r="61" spans="1:9" x14ac:dyDescent="0.25">
      <c r="D61" s="120"/>
    </row>
    <row r="69" spans="1:6" x14ac:dyDescent="0.25">
      <c r="D69" s="229"/>
    </row>
    <row r="79" spans="1:6" x14ac:dyDescent="0.25">
      <c r="A79" s="12" t="s">
        <v>30</v>
      </c>
      <c r="F79" s="14" t="s">
        <v>31</v>
      </c>
    </row>
  </sheetData>
  <sortState ref="D14:E22">
    <sortCondition descending="1" ref="E14:E22"/>
  </sortState>
  <mergeCells count="6">
    <mergeCell ref="A2:G2"/>
    <mergeCell ref="A3:G3"/>
    <mergeCell ref="A4:G8"/>
    <mergeCell ref="A1:G1"/>
    <mergeCell ref="B54:D54"/>
    <mergeCell ref="E54:F54"/>
  </mergeCells>
  <hyperlinks>
    <hyperlink ref="F79" location="Contents!A1" display="Back to Contents"/>
  </hyperlinks>
  <pageMargins left="0.25" right="0.25" top="0.75" bottom="0.75" header="0.3" footer="0.3"/>
  <pageSetup scale="5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4"/>
  <sheetViews>
    <sheetView topLeftCell="A22" zoomScaleNormal="100" zoomScaleSheetLayoutView="100" workbookViewId="0">
      <selection activeCell="A2" sqref="A2:H2"/>
    </sheetView>
  </sheetViews>
  <sheetFormatPr defaultRowHeight="15" x14ac:dyDescent="0.25"/>
  <cols>
    <col min="1" max="8" width="15.7109375" style="12" customWidth="1"/>
    <col min="9" max="9" width="14.7109375" style="12" customWidth="1"/>
    <col min="10" max="12" width="9.140625" style="12"/>
  </cols>
  <sheetData>
    <row r="1" spans="1:12" ht="15" customHeight="1" x14ac:dyDescent="0.25">
      <c r="A1" s="578" t="s">
        <v>24</v>
      </c>
      <c r="B1" s="579"/>
      <c r="C1" s="579"/>
      <c r="D1" s="579"/>
      <c r="E1" s="579"/>
      <c r="F1" s="579"/>
      <c r="G1" s="579"/>
      <c r="H1" s="580"/>
      <c r="I1" s="15"/>
    </row>
    <row r="2" spans="1:12" ht="15" customHeight="1" x14ac:dyDescent="0.25">
      <c r="A2" s="581"/>
      <c r="B2" s="582"/>
      <c r="C2" s="582"/>
      <c r="D2" s="582"/>
      <c r="E2" s="582"/>
      <c r="F2" s="582"/>
      <c r="G2" s="582"/>
      <c r="H2" s="583"/>
      <c r="I2" s="93"/>
      <c r="J2" s="93"/>
      <c r="K2" s="93"/>
      <c r="L2" s="93"/>
    </row>
    <row r="3" spans="1:12" ht="15" customHeight="1" x14ac:dyDescent="0.25">
      <c r="A3" s="584" t="s">
        <v>218</v>
      </c>
      <c r="B3" s="585"/>
      <c r="C3" s="585"/>
      <c r="D3" s="585"/>
      <c r="E3" s="585"/>
      <c r="F3" s="585"/>
      <c r="G3" s="585"/>
      <c r="H3" s="586"/>
      <c r="I3" s="94"/>
    </row>
    <row r="4" spans="1:12" ht="15" customHeight="1" x14ac:dyDescent="0.25">
      <c r="A4" s="565" t="s">
        <v>380</v>
      </c>
      <c r="B4" s="566"/>
      <c r="C4" s="566"/>
      <c r="D4" s="566"/>
      <c r="E4" s="566"/>
      <c r="F4" s="566"/>
      <c r="G4" s="566"/>
      <c r="H4" s="567"/>
    </row>
    <row r="5" spans="1:12" s="24" customFormat="1" x14ac:dyDescent="0.25">
      <c r="A5" s="568"/>
      <c r="B5" s="569"/>
      <c r="C5" s="569"/>
      <c r="D5" s="569"/>
      <c r="E5" s="569"/>
      <c r="F5" s="569"/>
      <c r="G5" s="569"/>
      <c r="H5" s="570"/>
      <c r="I5" s="12"/>
      <c r="J5" s="12"/>
      <c r="K5" s="12"/>
      <c r="L5" s="12"/>
    </row>
    <row r="6" spans="1:12" s="24" customFormat="1" x14ac:dyDescent="0.25">
      <c r="A6" s="568"/>
      <c r="B6" s="569"/>
      <c r="C6" s="569"/>
      <c r="D6" s="569"/>
      <c r="E6" s="569"/>
      <c r="F6" s="569"/>
      <c r="G6" s="569"/>
      <c r="H6" s="570"/>
      <c r="I6" s="12"/>
      <c r="J6" s="12"/>
      <c r="K6" s="12"/>
      <c r="L6" s="12"/>
    </row>
    <row r="7" spans="1:12" s="24" customFormat="1" x14ac:dyDescent="0.25">
      <c r="A7" s="568"/>
      <c r="B7" s="569"/>
      <c r="C7" s="569"/>
      <c r="D7" s="569"/>
      <c r="E7" s="569"/>
      <c r="F7" s="569"/>
      <c r="G7" s="569"/>
      <c r="H7" s="570"/>
      <c r="I7" s="12"/>
      <c r="J7" s="12"/>
      <c r="K7" s="12"/>
      <c r="L7" s="12"/>
    </row>
    <row r="8" spans="1:12" s="24" customFormat="1" x14ac:dyDescent="0.25">
      <c r="A8" s="571"/>
      <c r="B8" s="572"/>
      <c r="C8" s="572"/>
      <c r="D8" s="572"/>
      <c r="E8" s="572"/>
      <c r="F8" s="572"/>
      <c r="G8" s="572"/>
      <c r="H8" s="573"/>
      <c r="I8" s="12"/>
      <c r="J8" s="12"/>
      <c r="K8" s="12"/>
      <c r="L8" s="12"/>
    </row>
    <row r="44" spans="8:8" x14ac:dyDescent="0.25">
      <c r="H44" s="14" t="s">
        <v>31</v>
      </c>
    </row>
  </sheetData>
  <mergeCells count="4">
    <mergeCell ref="A4:H8"/>
    <mergeCell ref="A1:H1"/>
    <mergeCell ref="A2:H2"/>
    <mergeCell ref="A3:H3"/>
  </mergeCells>
  <hyperlinks>
    <hyperlink ref="H44" location="Contents!A1" display="Back to Contents"/>
  </hyperlinks>
  <pageMargins left="0.25" right="0.25" top="0.75" bottom="0.75" header="0.3" footer="0.3"/>
  <pageSetup scale="8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7"/>
  <sheetViews>
    <sheetView zoomScaleNormal="100" zoomScaleSheetLayoutView="100" workbookViewId="0">
      <selection activeCell="A2" sqref="A2:G2"/>
    </sheetView>
  </sheetViews>
  <sheetFormatPr defaultRowHeight="15" customHeight="1" x14ac:dyDescent="0.25"/>
  <cols>
    <col min="1" max="1" width="49.85546875" customWidth="1"/>
    <col min="2" max="5" width="14.7109375" customWidth="1"/>
    <col min="6" max="6" width="12.85546875" customWidth="1"/>
    <col min="7" max="7" width="11.7109375" customWidth="1"/>
    <col min="8" max="8" width="14.7109375" customWidth="1"/>
  </cols>
  <sheetData>
    <row r="1" spans="1:13" ht="15" customHeight="1" x14ac:dyDescent="0.25">
      <c r="A1" s="578" t="s">
        <v>24</v>
      </c>
      <c r="B1" s="579"/>
      <c r="C1" s="579"/>
      <c r="D1" s="579"/>
      <c r="E1" s="579"/>
      <c r="F1" s="579"/>
      <c r="G1" s="580"/>
    </row>
    <row r="2" spans="1:13" ht="15" customHeight="1" x14ac:dyDescent="0.25">
      <c r="A2" s="609"/>
      <c r="B2" s="610"/>
      <c r="C2" s="610"/>
      <c r="D2" s="610"/>
      <c r="E2" s="610"/>
      <c r="F2" s="610"/>
      <c r="G2" s="611"/>
      <c r="H2" s="11"/>
    </row>
    <row r="3" spans="1:13" s="11" customFormat="1" ht="15" customHeight="1" x14ac:dyDescent="0.25">
      <c r="A3" s="559" t="s">
        <v>217</v>
      </c>
      <c r="B3" s="560"/>
      <c r="C3" s="560"/>
      <c r="D3" s="560"/>
      <c r="E3" s="560"/>
      <c r="F3" s="560"/>
      <c r="G3" s="561"/>
      <c r="H3" s="70"/>
      <c r="I3" s="9"/>
      <c r="J3" s="9"/>
      <c r="K3" s="9"/>
      <c r="L3" s="9"/>
    </row>
    <row r="4" spans="1:13" s="11" customFormat="1" ht="15" customHeight="1" x14ac:dyDescent="0.25">
      <c r="A4" s="596" t="s">
        <v>388</v>
      </c>
      <c r="B4" s="597"/>
      <c r="C4" s="597"/>
      <c r="D4" s="597"/>
      <c r="E4" s="597"/>
      <c r="F4" s="597"/>
      <c r="G4" s="598"/>
      <c r="H4" s="69"/>
      <c r="I4" s="9"/>
      <c r="J4" s="9"/>
      <c r="K4" s="9"/>
      <c r="L4" s="9"/>
    </row>
    <row r="5" spans="1:13" s="11" customFormat="1" ht="15" customHeight="1" x14ac:dyDescent="0.25">
      <c r="A5" s="599"/>
      <c r="B5" s="600"/>
      <c r="C5" s="600"/>
      <c r="D5" s="600"/>
      <c r="E5" s="600"/>
      <c r="F5" s="600"/>
      <c r="G5" s="601"/>
      <c r="H5" s="69"/>
      <c r="I5" s="9"/>
      <c r="J5" s="9"/>
      <c r="K5" s="9"/>
      <c r="L5" s="9"/>
    </row>
    <row r="6" spans="1:13" s="11" customFormat="1" ht="15" customHeight="1" x14ac:dyDescent="0.25">
      <c r="A6" s="599"/>
      <c r="B6" s="600"/>
      <c r="C6" s="600"/>
      <c r="D6" s="600"/>
      <c r="E6" s="600"/>
      <c r="F6" s="600"/>
      <c r="G6" s="601"/>
      <c r="H6" s="69"/>
      <c r="I6" s="9"/>
      <c r="J6" s="9"/>
      <c r="K6" s="9"/>
      <c r="L6" s="9"/>
    </row>
    <row r="7" spans="1:13" s="11" customFormat="1" ht="15" customHeight="1" x14ac:dyDescent="0.25">
      <c r="A7" s="599"/>
      <c r="B7" s="600"/>
      <c r="C7" s="600"/>
      <c r="D7" s="600"/>
      <c r="E7" s="600"/>
      <c r="F7" s="600"/>
      <c r="G7" s="601"/>
      <c r="H7" s="69"/>
      <c r="I7" s="9"/>
      <c r="J7" s="9"/>
      <c r="K7" s="9"/>
      <c r="L7" s="9"/>
    </row>
    <row r="8" spans="1:13" s="11" customFormat="1" ht="15" customHeight="1" x14ac:dyDescent="0.25">
      <c r="A8" s="602"/>
      <c r="B8" s="603"/>
      <c r="C8" s="603"/>
      <c r="D8" s="603"/>
      <c r="E8" s="603"/>
      <c r="F8" s="603"/>
      <c r="G8" s="604"/>
      <c r="H8" s="69"/>
      <c r="I8" s="9"/>
      <c r="J8" s="9"/>
      <c r="K8" s="9"/>
      <c r="L8" s="9"/>
    </row>
    <row r="9" spans="1:13" s="11" customFormat="1" ht="15" customHeight="1" x14ac:dyDescent="0.25">
      <c r="A9" s="68"/>
      <c r="B9" s="67"/>
      <c r="C9" s="67"/>
      <c r="D9" s="67"/>
      <c r="E9" s="67"/>
      <c r="F9" s="67"/>
      <c r="G9" s="67"/>
      <c r="H9" s="67"/>
      <c r="I9" s="67"/>
      <c r="J9" s="9"/>
      <c r="K9" s="9"/>
      <c r="L9" s="9"/>
      <c r="M9" s="9"/>
    </row>
    <row r="10" spans="1:13" ht="15" customHeight="1" x14ac:dyDescent="0.25">
      <c r="A10" s="606" t="s">
        <v>364</v>
      </c>
      <c r="B10" s="606"/>
      <c r="C10" s="606"/>
      <c r="D10" s="606"/>
      <c r="E10" s="606"/>
      <c r="F10" s="606"/>
      <c r="G10" s="606"/>
    </row>
    <row r="11" spans="1:13" ht="15" customHeight="1" x14ac:dyDescent="0.25">
      <c r="A11" s="607" t="s">
        <v>32</v>
      </c>
      <c r="B11" s="608" t="s">
        <v>33</v>
      </c>
      <c r="C11" s="608"/>
      <c r="D11" s="607" t="s">
        <v>34</v>
      </c>
      <c r="E11" s="607"/>
      <c r="F11" s="607" t="s">
        <v>35</v>
      </c>
      <c r="G11" s="607" t="s">
        <v>36</v>
      </c>
    </row>
    <row r="12" spans="1:13" ht="15" customHeight="1" x14ac:dyDescent="0.25">
      <c r="A12" s="607"/>
      <c r="B12" s="418" t="s">
        <v>34</v>
      </c>
      <c r="C12" s="418" t="s">
        <v>37</v>
      </c>
      <c r="D12" s="418">
        <v>2014</v>
      </c>
      <c r="E12" s="418">
        <v>2024</v>
      </c>
      <c r="F12" s="607"/>
      <c r="G12" s="607"/>
    </row>
    <row r="13" spans="1:13" ht="15" customHeight="1" x14ac:dyDescent="0.25">
      <c r="A13" s="56" t="s">
        <v>59</v>
      </c>
      <c r="B13" s="56"/>
      <c r="C13" s="56"/>
      <c r="D13" s="57">
        <v>3121710</v>
      </c>
      <c r="E13" s="57">
        <v>3821030</v>
      </c>
      <c r="F13" s="57">
        <v>699320</v>
      </c>
      <c r="G13" s="58">
        <v>0.22</v>
      </c>
    </row>
    <row r="14" spans="1:13" ht="15" customHeight="1" x14ac:dyDescent="0.25">
      <c r="A14" s="605" t="s">
        <v>149</v>
      </c>
      <c r="B14" s="605"/>
      <c r="C14" s="605"/>
      <c r="D14" s="605"/>
      <c r="E14" s="605"/>
      <c r="F14" s="605"/>
      <c r="G14" s="605"/>
    </row>
    <row r="15" spans="1:13" ht="15" customHeight="1" x14ac:dyDescent="0.25">
      <c r="A15" s="56" t="s">
        <v>38</v>
      </c>
      <c r="B15" s="21" t="s">
        <v>42</v>
      </c>
      <c r="C15" s="56"/>
      <c r="D15" s="57">
        <v>46340</v>
      </c>
      <c r="E15" s="57">
        <v>61920</v>
      </c>
      <c r="F15" s="57">
        <v>15580</v>
      </c>
      <c r="G15" s="58">
        <v>0.34</v>
      </c>
    </row>
    <row r="16" spans="1:13" ht="15" customHeight="1" x14ac:dyDescent="0.25">
      <c r="A16" s="56" t="s">
        <v>299</v>
      </c>
      <c r="B16" s="21" t="s">
        <v>42</v>
      </c>
      <c r="C16" s="56"/>
      <c r="D16" s="57">
        <v>47300</v>
      </c>
      <c r="E16" s="57">
        <v>57500</v>
      </c>
      <c r="F16" s="57">
        <v>10200</v>
      </c>
      <c r="G16" s="58">
        <v>0.22</v>
      </c>
    </row>
    <row r="17" spans="1:7" ht="15" customHeight="1" x14ac:dyDescent="0.25">
      <c r="A17" s="56" t="s">
        <v>269</v>
      </c>
      <c r="B17" s="21" t="s">
        <v>42</v>
      </c>
      <c r="C17" s="56"/>
      <c r="D17" s="57">
        <v>33980</v>
      </c>
      <c r="E17" s="57">
        <v>43150</v>
      </c>
      <c r="F17" s="57">
        <v>9170</v>
      </c>
      <c r="G17" s="58">
        <v>0.27</v>
      </c>
    </row>
    <row r="18" spans="1:7" ht="15" customHeight="1" x14ac:dyDescent="0.25">
      <c r="A18" s="56" t="s">
        <v>321</v>
      </c>
      <c r="B18" s="21" t="s">
        <v>42</v>
      </c>
      <c r="C18" s="56"/>
      <c r="D18" s="57">
        <v>39640</v>
      </c>
      <c r="E18" s="57">
        <v>48220</v>
      </c>
      <c r="F18" s="57">
        <v>8580</v>
      </c>
      <c r="G18" s="58">
        <v>0.22</v>
      </c>
    </row>
    <row r="19" spans="1:7" ht="15" customHeight="1" x14ac:dyDescent="0.25">
      <c r="A19" s="56" t="s">
        <v>306</v>
      </c>
      <c r="B19" s="21" t="s">
        <v>42</v>
      </c>
      <c r="C19" s="56"/>
      <c r="D19" s="57">
        <v>22550</v>
      </c>
      <c r="E19" s="57">
        <v>28640</v>
      </c>
      <c r="F19" s="57">
        <v>6090</v>
      </c>
      <c r="G19" s="58">
        <v>0.27</v>
      </c>
    </row>
    <row r="20" spans="1:7" ht="15" customHeight="1" x14ac:dyDescent="0.25">
      <c r="A20" s="56" t="s">
        <v>365</v>
      </c>
      <c r="B20" s="56"/>
      <c r="C20" s="21" t="s">
        <v>42</v>
      </c>
      <c r="D20" s="57">
        <v>1750</v>
      </c>
      <c r="E20" s="57">
        <v>2600</v>
      </c>
      <c r="F20" s="56">
        <v>850</v>
      </c>
      <c r="G20" s="58">
        <v>0.49</v>
      </c>
    </row>
    <row r="21" spans="1:7" ht="15" customHeight="1" x14ac:dyDescent="0.25">
      <c r="A21" s="56" t="s">
        <v>366</v>
      </c>
      <c r="B21" s="56"/>
      <c r="C21" s="21" t="s">
        <v>42</v>
      </c>
      <c r="D21" s="57">
        <v>1250</v>
      </c>
      <c r="E21" s="57">
        <v>1840</v>
      </c>
      <c r="F21" s="56">
        <v>590</v>
      </c>
      <c r="G21" s="58">
        <v>0.47</v>
      </c>
    </row>
    <row r="22" spans="1:7" ht="15" customHeight="1" x14ac:dyDescent="0.25">
      <c r="A22" s="56" t="s">
        <v>367</v>
      </c>
      <c r="B22" s="56"/>
      <c r="C22" s="21" t="s">
        <v>42</v>
      </c>
      <c r="D22" s="57">
        <v>1840</v>
      </c>
      <c r="E22" s="57">
        <v>2690</v>
      </c>
      <c r="F22" s="56">
        <v>850</v>
      </c>
      <c r="G22" s="58">
        <v>0.46</v>
      </c>
    </row>
    <row r="23" spans="1:7" ht="15" customHeight="1" x14ac:dyDescent="0.25">
      <c r="A23" s="56" t="s">
        <v>368</v>
      </c>
      <c r="B23" s="56"/>
      <c r="C23" s="21" t="s">
        <v>42</v>
      </c>
      <c r="D23" s="57">
        <v>1540</v>
      </c>
      <c r="E23" s="57">
        <v>2240</v>
      </c>
      <c r="F23" s="56">
        <v>700</v>
      </c>
      <c r="G23" s="58">
        <v>0.45</v>
      </c>
    </row>
    <row r="24" spans="1:7" ht="15" customHeight="1" x14ac:dyDescent="0.25">
      <c r="A24" s="56" t="s">
        <v>369</v>
      </c>
      <c r="B24" s="56"/>
      <c r="C24" s="21" t="s">
        <v>42</v>
      </c>
      <c r="D24" s="57">
        <v>1290</v>
      </c>
      <c r="E24" s="57">
        <v>1830</v>
      </c>
      <c r="F24" s="56">
        <v>540</v>
      </c>
      <c r="G24" s="58">
        <v>0.42</v>
      </c>
    </row>
    <row r="25" spans="1:7" ht="15" customHeight="1" x14ac:dyDescent="0.25">
      <c r="A25" s="593" t="s">
        <v>150</v>
      </c>
      <c r="B25" s="594"/>
      <c r="C25" s="594"/>
      <c r="D25" s="594"/>
      <c r="E25" s="594"/>
      <c r="F25" s="594"/>
      <c r="G25" s="595"/>
    </row>
    <row r="26" spans="1:7" ht="15" customHeight="1" x14ac:dyDescent="0.25">
      <c r="A26" s="417" t="s">
        <v>43</v>
      </c>
      <c r="B26" s="131"/>
      <c r="C26" s="131"/>
      <c r="D26" s="131"/>
      <c r="E26" s="131"/>
      <c r="F26" s="131"/>
    </row>
    <row r="27" spans="1:7" ht="15" customHeight="1" x14ac:dyDescent="0.25">
      <c r="A27" s="11"/>
      <c r="B27" s="11"/>
      <c r="C27" s="11"/>
      <c r="D27" s="11"/>
      <c r="E27" s="11"/>
      <c r="F27" s="11"/>
      <c r="G27" s="11"/>
    </row>
    <row r="29" spans="1:7" ht="15" customHeight="1" x14ac:dyDescent="0.25">
      <c r="A29" s="587" t="s">
        <v>406</v>
      </c>
      <c r="B29" s="588"/>
      <c r="C29" s="588"/>
      <c r="D29" s="588"/>
      <c r="E29" s="588"/>
      <c r="F29" s="589"/>
    </row>
    <row r="30" spans="1:7" ht="15" customHeight="1" x14ac:dyDescent="0.25">
      <c r="A30" s="527"/>
      <c r="B30" s="590" t="s">
        <v>407</v>
      </c>
      <c r="C30" s="590"/>
      <c r="D30" s="590"/>
      <c r="E30" s="591" t="s">
        <v>408</v>
      </c>
      <c r="F30" s="592" t="s">
        <v>409</v>
      </c>
    </row>
    <row r="31" spans="1:7" ht="15" customHeight="1" x14ac:dyDescent="0.25">
      <c r="A31" s="528" t="s">
        <v>410</v>
      </c>
      <c r="B31" s="523" t="s">
        <v>417</v>
      </c>
      <c r="C31" s="523" t="s">
        <v>411</v>
      </c>
      <c r="D31" s="523" t="s">
        <v>412</v>
      </c>
      <c r="E31" s="591"/>
      <c r="F31" s="592"/>
    </row>
    <row r="32" spans="1:7" ht="15" customHeight="1" x14ac:dyDescent="0.25">
      <c r="A32" s="529" t="s">
        <v>39</v>
      </c>
      <c r="B32" s="524">
        <v>36941.405244690701</v>
      </c>
      <c r="C32" s="524">
        <v>47769.617682291799</v>
      </c>
      <c r="D32" s="524">
        <v>59119.015451433501</v>
      </c>
      <c r="E32" s="534">
        <v>2311</v>
      </c>
      <c r="F32" s="530">
        <v>0.78104716572912158</v>
      </c>
    </row>
    <row r="33" spans="1:6" ht="15" customHeight="1" x14ac:dyDescent="0.25">
      <c r="A33" s="529" t="s">
        <v>163</v>
      </c>
      <c r="B33" s="524">
        <v>42166.718262032096</v>
      </c>
      <c r="C33" s="524">
        <v>53635.194877820701</v>
      </c>
      <c r="D33" s="524">
        <v>67947.278718799993</v>
      </c>
      <c r="E33" s="534">
        <v>3900</v>
      </c>
      <c r="F33" s="530">
        <v>0.76717948717948714</v>
      </c>
    </row>
    <row r="34" spans="1:6" ht="15" customHeight="1" x14ac:dyDescent="0.25">
      <c r="A34" s="529" t="s">
        <v>413</v>
      </c>
      <c r="B34" s="524">
        <v>41547.778267961199</v>
      </c>
      <c r="C34" s="524">
        <v>55336.1866072681</v>
      </c>
      <c r="D34" s="524">
        <v>74297.778020267506</v>
      </c>
      <c r="E34" s="534">
        <v>9915</v>
      </c>
      <c r="F34" s="530">
        <v>0.77912254160363081</v>
      </c>
    </row>
    <row r="35" spans="1:6" ht="15" customHeight="1" x14ac:dyDescent="0.25">
      <c r="A35" s="529" t="s">
        <v>157</v>
      </c>
      <c r="B35" s="524">
        <v>61333.170746436997</v>
      </c>
      <c r="C35" s="524">
        <v>75120.604448664802</v>
      </c>
      <c r="D35" s="524">
        <v>93064.167464857601</v>
      </c>
      <c r="E35" s="534">
        <v>4072</v>
      </c>
      <c r="F35" s="530">
        <v>0.79837917485265231</v>
      </c>
    </row>
    <row r="36" spans="1:6" ht="15" customHeight="1" x14ac:dyDescent="0.25">
      <c r="A36" s="529" t="s">
        <v>414</v>
      </c>
      <c r="B36" s="524">
        <v>68665.648907103896</v>
      </c>
      <c r="C36" s="524">
        <v>83480.622563176803</v>
      </c>
      <c r="D36" s="524">
        <v>101567.816639118</v>
      </c>
      <c r="E36" s="534">
        <v>547</v>
      </c>
      <c r="F36" s="530">
        <v>0.55758683729433267</v>
      </c>
    </row>
    <row r="37" spans="1:6" ht="15" customHeight="1" x14ac:dyDescent="0.25">
      <c r="A37" s="531" t="s">
        <v>415</v>
      </c>
      <c r="B37" s="526">
        <v>73893.167222221993</v>
      </c>
      <c r="C37" s="526">
        <v>123527.073073541</v>
      </c>
      <c r="D37" s="526">
        <v>202158.387212851</v>
      </c>
      <c r="E37" s="535">
        <v>1459</v>
      </c>
      <c r="F37" s="532">
        <v>0.62097326936257713</v>
      </c>
    </row>
    <row r="38" spans="1:6" ht="15" customHeight="1" x14ac:dyDescent="0.25">
      <c r="A38" s="199"/>
      <c r="B38" s="199"/>
      <c r="C38" s="199"/>
      <c r="D38" s="199"/>
      <c r="E38" s="199"/>
      <c r="F38" s="199"/>
    </row>
    <row r="39" spans="1:6" ht="15" customHeight="1" x14ac:dyDescent="0.25">
      <c r="A39" s="199"/>
      <c r="B39" s="199"/>
      <c r="C39" s="199"/>
      <c r="D39" s="199"/>
      <c r="E39" s="199"/>
      <c r="F39" s="199"/>
    </row>
    <row r="40" spans="1:6" ht="15" customHeight="1" x14ac:dyDescent="0.25">
      <c r="A40" s="199"/>
      <c r="B40" s="199"/>
      <c r="C40" s="199"/>
      <c r="D40" s="199"/>
      <c r="E40" s="199"/>
      <c r="F40" s="199"/>
    </row>
    <row r="41" spans="1:6" ht="15" customHeight="1" x14ac:dyDescent="0.25">
      <c r="A41" s="199"/>
      <c r="B41" s="199"/>
      <c r="C41" s="199"/>
      <c r="D41" s="199"/>
      <c r="E41" s="199"/>
      <c r="F41" s="199"/>
    </row>
    <row r="42" spans="1:6" ht="15" customHeight="1" x14ac:dyDescent="0.25">
      <c r="A42" s="199"/>
      <c r="B42" s="199"/>
      <c r="C42" s="199"/>
      <c r="D42" s="199"/>
      <c r="E42" s="199"/>
      <c r="F42" s="199"/>
    </row>
    <row r="43" spans="1:6" ht="15" customHeight="1" x14ac:dyDescent="0.25">
      <c r="A43" s="199"/>
      <c r="B43" s="199"/>
      <c r="C43" s="199"/>
      <c r="D43" s="199"/>
      <c r="E43" s="199"/>
      <c r="F43" s="199"/>
    </row>
    <row r="44" spans="1:6" ht="15" customHeight="1" x14ac:dyDescent="0.25">
      <c r="A44" s="199"/>
      <c r="B44" s="199"/>
      <c r="C44" s="199"/>
      <c r="D44" s="199"/>
      <c r="E44" s="199"/>
      <c r="F44" s="199"/>
    </row>
    <row r="45" spans="1:6" ht="15" customHeight="1" x14ac:dyDescent="0.25">
      <c r="A45" s="199"/>
      <c r="B45" s="199"/>
      <c r="C45" s="199"/>
      <c r="D45" s="199"/>
      <c r="E45" s="199"/>
      <c r="F45" s="199"/>
    </row>
    <row r="46" spans="1:6" ht="15" customHeight="1" x14ac:dyDescent="0.25">
      <c r="A46" s="199"/>
      <c r="B46" s="199"/>
      <c r="C46" s="199"/>
      <c r="D46" s="199"/>
      <c r="E46" s="199"/>
      <c r="F46" s="199"/>
    </row>
    <row r="47" spans="1:6" ht="15" customHeight="1" x14ac:dyDescent="0.25">
      <c r="A47" s="199"/>
      <c r="B47" s="199"/>
      <c r="C47" s="199"/>
      <c r="D47" s="199"/>
      <c r="E47" s="199"/>
      <c r="F47" s="199"/>
    </row>
    <row r="48" spans="1:6" ht="15" customHeight="1" x14ac:dyDescent="0.25">
      <c r="A48" s="199"/>
      <c r="B48" s="199"/>
      <c r="C48" s="199"/>
      <c r="D48" s="199"/>
      <c r="E48" s="199"/>
      <c r="F48" s="199"/>
    </row>
    <row r="49" spans="1:6" ht="15" customHeight="1" x14ac:dyDescent="0.25">
      <c r="A49" s="199"/>
      <c r="B49" s="199"/>
      <c r="C49" s="199"/>
      <c r="D49" s="199"/>
      <c r="E49" s="199"/>
      <c r="F49" s="199"/>
    </row>
    <row r="50" spans="1:6" ht="15" customHeight="1" x14ac:dyDescent="0.25">
      <c r="A50" s="199"/>
      <c r="B50" s="199"/>
      <c r="C50" s="199"/>
      <c r="D50" s="199"/>
      <c r="E50" s="199"/>
      <c r="F50" s="199"/>
    </row>
    <row r="51" spans="1:6" ht="15" customHeight="1" x14ac:dyDescent="0.25">
      <c r="A51" s="199"/>
      <c r="B51" s="199"/>
      <c r="C51" s="199"/>
      <c r="D51" s="199"/>
      <c r="E51" s="199"/>
      <c r="F51" s="199"/>
    </row>
    <row r="52" spans="1:6" ht="15" customHeight="1" x14ac:dyDescent="0.25">
      <c r="A52" s="199"/>
      <c r="B52" s="199"/>
      <c r="C52" s="199"/>
      <c r="D52" s="199"/>
      <c r="E52" s="199"/>
      <c r="F52" s="199"/>
    </row>
    <row r="53" spans="1:6" ht="15" customHeight="1" x14ac:dyDescent="0.25">
      <c r="A53" s="199"/>
      <c r="B53" s="199"/>
      <c r="C53" s="199"/>
      <c r="D53" s="199"/>
      <c r="E53" s="199"/>
      <c r="F53" s="199"/>
    </row>
    <row r="54" spans="1:6" ht="15" customHeight="1" x14ac:dyDescent="0.25">
      <c r="A54" s="199"/>
      <c r="B54" s="199"/>
      <c r="C54" s="199"/>
      <c r="D54" s="199"/>
      <c r="E54" s="199"/>
      <c r="F54" s="199"/>
    </row>
    <row r="55" spans="1:6" ht="15" customHeight="1" x14ac:dyDescent="0.25">
      <c r="A55" s="199"/>
      <c r="B55" s="199"/>
      <c r="C55" s="199"/>
      <c r="D55" s="199"/>
      <c r="E55" s="199"/>
      <c r="F55" s="199"/>
    </row>
    <row r="56" spans="1:6" ht="15" customHeight="1" x14ac:dyDescent="0.25">
      <c r="A56" s="199"/>
      <c r="B56" s="199"/>
      <c r="C56" s="199"/>
      <c r="D56" s="199"/>
      <c r="E56" s="199"/>
      <c r="F56" s="199"/>
    </row>
    <row r="57" spans="1:6" ht="15" customHeight="1" x14ac:dyDescent="0.25">
      <c r="A57" s="525" t="s">
        <v>416</v>
      </c>
      <c r="B57" s="199"/>
      <c r="C57" s="199"/>
      <c r="D57" s="199"/>
      <c r="E57" s="14" t="s">
        <v>31</v>
      </c>
    </row>
  </sheetData>
  <mergeCells count="16">
    <mergeCell ref="A1:G1"/>
    <mergeCell ref="A3:G3"/>
    <mergeCell ref="A4:G8"/>
    <mergeCell ref="A14:G14"/>
    <mergeCell ref="A10:G10"/>
    <mergeCell ref="A11:A12"/>
    <mergeCell ref="B11:C11"/>
    <mergeCell ref="D11:E11"/>
    <mergeCell ref="F11:F12"/>
    <mergeCell ref="G11:G12"/>
    <mergeCell ref="A2:G2"/>
    <mergeCell ref="A29:F29"/>
    <mergeCell ref="B30:D30"/>
    <mergeCell ref="E30:E31"/>
    <mergeCell ref="F30:F31"/>
    <mergeCell ref="A25:G25"/>
  </mergeCells>
  <hyperlinks>
    <hyperlink ref="E57" location="Contents!A1" display="Back to Contents"/>
  </hyperlinks>
  <pageMargins left="0.25" right="0.25" top="0.75" bottom="0.75" header="0.3" footer="0.3"/>
  <pageSetup scale="9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7"/>
  <sheetViews>
    <sheetView zoomScaleNormal="100" zoomScaleSheetLayoutView="100" workbookViewId="0">
      <selection activeCell="A2" sqref="A2:K2"/>
    </sheetView>
  </sheetViews>
  <sheetFormatPr defaultRowHeight="15" x14ac:dyDescent="0.25"/>
  <cols>
    <col min="1" max="11" width="11.7109375" style="12" customWidth="1"/>
    <col min="12" max="12" width="10.5703125" style="12" bestFit="1" customWidth="1"/>
    <col min="13" max="22" width="9.140625" style="12"/>
  </cols>
  <sheetData>
    <row r="1" spans="1:24" ht="15" customHeight="1" x14ac:dyDescent="0.25">
      <c r="A1" s="616" t="s">
        <v>24</v>
      </c>
      <c r="B1" s="617"/>
      <c r="C1" s="617"/>
      <c r="D1" s="617"/>
      <c r="E1" s="617"/>
      <c r="F1" s="617"/>
      <c r="G1" s="617"/>
      <c r="H1" s="617"/>
      <c r="I1" s="617"/>
      <c r="J1" s="617"/>
      <c r="K1" s="618"/>
      <c r="M1" s="15"/>
      <c r="N1" s="15"/>
      <c r="O1" s="15"/>
      <c r="W1" s="12"/>
      <c r="X1" s="12"/>
    </row>
    <row r="2" spans="1:24" ht="15" customHeight="1" x14ac:dyDescent="0.25">
      <c r="A2" s="619"/>
      <c r="B2" s="620"/>
      <c r="C2" s="620"/>
      <c r="D2" s="620"/>
      <c r="E2" s="620"/>
      <c r="F2" s="620"/>
      <c r="G2" s="620"/>
      <c r="H2" s="620"/>
      <c r="I2" s="620"/>
      <c r="J2" s="620"/>
      <c r="K2" s="621"/>
      <c r="M2" s="93"/>
      <c r="N2" s="93"/>
      <c r="O2" s="93"/>
      <c r="W2" s="12"/>
      <c r="X2" s="12"/>
    </row>
    <row r="3" spans="1:24" s="24" customFormat="1" ht="15" customHeight="1" x14ac:dyDescent="0.25">
      <c r="A3" s="622" t="s">
        <v>214</v>
      </c>
      <c r="B3" s="623"/>
      <c r="C3" s="623"/>
      <c r="D3" s="623"/>
      <c r="E3" s="623"/>
      <c r="F3" s="623"/>
      <c r="G3" s="623"/>
      <c r="H3" s="623"/>
      <c r="I3" s="623"/>
      <c r="J3" s="623"/>
      <c r="K3" s="623"/>
      <c r="L3" s="12"/>
      <c r="M3" s="12"/>
      <c r="N3" s="12"/>
      <c r="O3" s="12"/>
      <c r="P3" s="12"/>
      <c r="Q3" s="12"/>
      <c r="R3" s="12"/>
      <c r="S3" s="12"/>
      <c r="T3" s="12"/>
      <c r="U3" s="12"/>
      <c r="V3" s="12"/>
      <c r="W3" s="12"/>
      <c r="X3" s="12"/>
    </row>
    <row r="4" spans="1:24" s="24" customFormat="1" ht="15" customHeight="1" x14ac:dyDescent="0.25">
      <c r="A4" s="624" t="s">
        <v>381</v>
      </c>
      <c r="B4" s="625"/>
      <c r="C4" s="625"/>
      <c r="D4" s="625"/>
      <c r="E4" s="625"/>
      <c r="F4" s="625"/>
      <c r="G4" s="625"/>
      <c r="H4" s="625"/>
      <c r="I4" s="625"/>
      <c r="J4" s="625"/>
      <c r="K4" s="626"/>
      <c r="L4" s="12"/>
      <c r="M4" s="12"/>
      <c r="N4" s="12"/>
      <c r="O4" s="12"/>
      <c r="P4" s="12"/>
      <c r="Q4" s="12"/>
      <c r="R4" s="12"/>
      <c r="S4" s="12"/>
      <c r="T4" s="12"/>
      <c r="U4" s="12"/>
      <c r="V4" s="12"/>
      <c r="W4" s="12"/>
      <c r="X4" s="12"/>
    </row>
    <row r="5" spans="1:24" s="24" customFormat="1" x14ac:dyDescent="0.25">
      <c r="A5" s="627"/>
      <c r="B5" s="569"/>
      <c r="C5" s="569"/>
      <c r="D5" s="569"/>
      <c r="E5" s="569"/>
      <c r="F5" s="569"/>
      <c r="G5" s="569"/>
      <c r="H5" s="569"/>
      <c r="I5" s="569"/>
      <c r="J5" s="569"/>
      <c r="K5" s="628"/>
      <c r="L5" s="12"/>
      <c r="M5" s="12"/>
      <c r="N5" s="12"/>
      <c r="O5" s="12"/>
      <c r="P5" s="12"/>
      <c r="Q5" s="12"/>
      <c r="R5" s="12"/>
      <c r="S5" s="12"/>
      <c r="T5" s="12"/>
      <c r="U5" s="12"/>
      <c r="V5" s="12"/>
      <c r="W5" s="12"/>
      <c r="X5" s="12"/>
    </row>
    <row r="6" spans="1:24" s="24" customFormat="1" x14ac:dyDescent="0.25">
      <c r="A6" s="627"/>
      <c r="B6" s="569"/>
      <c r="C6" s="569"/>
      <c r="D6" s="569"/>
      <c r="E6" s="569"/>
      <c r="F6" s="569"/>
      <c r="G6" s="569"/>
      <c r="H6" s="569"/>
      <c r="I6" s="569"/>
      <c r="J6" s="569"/>
      <c r="K6" s="628"/>
      <c r="L6" s="12"/>
      <c r="M6" s="12"/>
      <c r="N6" s="12"/>
      <c r="O6" s="12"/>
      <c r="P6" s="12"/>
      <c r="Q6" s="12"/>
      <c r="R6" s="12"/>
      <c r="S6" s="12"/>
      <c r="T6" s="12"/>
      <c r="U6" s="12"/>
      <c r="V6" s="12"/>
      <c r="W6" s="12"/>
      <c r="X6" s="12"/>
    </row>
    <row r="7" spans="1:24" s="24" customFormat="1" x14ac:dyDescent="0.25">
      <c r="A7" s="627"/>
      <c r="B7" s="569"/>
      <c r="C7" s="569"/>
      <c r="D7" s="569"/>
      <c r="E7" s="569"/>
      <c r="F7" s="569"/>
      <c r="G7" s="569"/>
      <c r="H7" s="569"/>
      <c r="I7" s="569"/>
      <c r="J7" s="569"/>
      <c r="K7" s="628"/>
      <c r="L7" s="12"/>
      <c r="M7" s="12"/>
      <c r="N7" s="12"/>
      <c r="O7" s="12"/>
      <c r="P7" s="12"/>
      <c r="Q7" s="12"/>
      <c r="R7" s="12"/>
      <c r="S7" s="12"/>
      <c r="T7" s="12"/>
      <c r="U7" s="12"/>
      <c r="V7" s="12"/>
      <c r="W7" s="12"/>
      <c r="X7" s="12"/>
    </row>
    <row r="8" spans="1:24" s="24" customFormat="1" x14ac:dyDescent="0.25">
      <c r="A8" s="629"/>
      <c r="B8" s="630"/>
      <c r="C8" s="630"/>
      <c r="D8" s="630"/>
      <c r="E8" s="630"/>
      <c r="F8" s="630"/>
      <c r="G8" s="630"/>
      <c r="H8" s="630"/>
      <c r="I8" s="630"/>
      <c r="J8" s="630"/>
      <c r="K8" s="631"/>
      <c r="L8" s="12"/>
      <c r="M8" s="12"/>
      <c r="N8" s="12"/>
      <c r="O8" s="12"/>
      <c r="P8" s="12"/>
      <c r="Q8" s="12"/>
      <c r="R8" s="12"/>
      <c r="S8" s="12"/>
      <c r="T8" s="12"/>
      <c r="U8" s="12"/>
      <c r="V8" s="12"/>
      <c r="W8" s="12"/>
      <c r="X8" s="12"/>
    </row>
    <row r="9" spans="1:24" s="24" customFormat="1" x14ac:dyDescent="0.25">
      <c r="A9" s="12"/>
      <c r="B9" s="12"/>
      <c r="C9" s="12"/>
      <c r="D9" s="12"/>
      <c r="E9" s="12"/>
      <c r="F9" s="12"/>
      <c r="G9" s="12"/>
      <c r="H9" s="12"/>
      <c r="I9" s="12"/>
      <c r="J9" s="12"/>
      <c r="K9" s="12"/>
      <c r="L9" s="12"/>
      <c r="M9" s="12"/>
      <c r="N9" s="12"/>
      <c r="O9" s="12"/>
      <c r="P9" s="12"/>
      <c r="Q9" s="12"/>
      <c r="R9" s="12"/>
      <c r="S9" s="12"/>
      <c r="T9" s="12"/>
      <c r="U9" s="12"/>
      <c r="V9" s="12"/>
    </row>
    <row r="22" spans="1:26" s="24" customFormat="1" x14ac:dyDescent="0.25">
      <c r="A22" s="12"/>
      <c r="B22" s="12"/>
      <c r="C22" s="12"/>
      <c r="D22" s="12"/>
      <c r="E22" s="12"/>
      <c r="F22" s="12"/>
      <c r="G22" s="12"/>
      <c r="H22" s="12"/>
      <c r="I22" s="12"/>
      <c r="J22" s="12"/>
      <c r="K22" s="12"/>
      <c r="L22" s="12"/>
      <c r="M22" s="12"/>
      <c r="N22" s="12"/>
      <c r="O22" s="12"/>
      <c r="P22" s="12"/>
      <c r="Q22" s="12"/>
      <c r="R22" s="12"/>
      <c r="S22" s="12"/>
      <c r="T22" s="12"/>
      <c r="U22" s="12"/>
      <c r="V22" s="12"/>
    </row>
    <row r="23" spans="1:26" s="24" customFormat="1" x14ac:dyDescent="0.25">
      <c r="A23" s="12"/>
      <c r="B23" s="12"/>
      <c r="C23" s="12"/>
      <c r="D23" s="12"/>
      <c r="E23" s="12"/>
      <c r="F23" s="12"/>
      <c r="G23" s="12"/>
      <c r="H23" s="12"/>
      <c r="I23" s="12"/>
      <c r="J23" s="12"/>
      <c r="K23" s="12"/>
      <c r="L23" s="12"/>
      <c r="M23" s="12"/>
      <c r="N23" s="12"/>
      <c r="O23" s="12"/>
      <c r="P23" s="12"/>
      <c r="Q23" s="12"/>
      <c r="R23" s="12"/>
      <c r="S23" s="12"/>
      <c r="T23" s="12"/>
      <c r="U23" s="12"/>
      <c r="V23" s="12"/>
    </row>
    <row r="24" spans="1:26" s="24" customFormat="1" x14ac:dyDescent="0.25">
      <c r="A24" s="12"/>
      <c r="B24" s="12"/>
      <c r="C24" s="12"/>
      <c r="D24" s="12"/>
      <c r="E24" s="12"/>
      <c r="F24" s="12"/>
      <c r="G24" s="12"/>
      <c r="H24" s="12"/>
      <c r="I24" s="12"/>
      <c r="J24" s="12"/>
      <c r="K24" s="12"/>
      <c r="L24" s="12"/>
      <c r="M24" s="12"/>
      <c r="N24" s="12"/>
      <c r="O24" s="12"/>
      <c r="P24" s="12"/>
      <c r="Q24" s="12"/>
      <c r="R24" s="12"/>
      <c r="S24" s="12"/>
      <c r="T24" s="12"/>
      <c r="U24" s="12"/>
      <c r="V24" s="12"/>
    </row>
    <row r="25" spans="1:26" s="24" customFormat="1" x14ac:dyDescent="0.25">
      <c r="A25" s="12"/>
      <c r="B25" s="12"/>
      <c r="C25" s="12"/>
      <c r="D25" s="12"/>
      <c r="E25" s="12"/>
      <c r="F25" s="12"/>
      <c r="G25" s="12"/>
      <c r="H25" s="12"/>
      <c r="I25" s="12"/>
      <c r="J25" s="12"/>
      <c r="K25" s="12"/>
      <c r="L25" s="12"/>
      <c r="M25" s="12"/>
      <c r="N25" s="12"/>
      <c r="O25" s="12"/>
      <c r="P25" s="12"/>
      <c r="Q25" s="12"/>
      <c r="R25" s="12"/>
      <c r="S25" s="12"/>
      <c r="T25" s="12"/>
      <c r="U25" s="12"/>
      <c r="V25" s="12"/>
    </row>
    <row r="26" spans="1:26" s="24" customFormat="1" x14ac:dyDescent="0.25">
      <c r="A26" s="12"/>
      <c r="B26" s="12"/>
      <c r="C26" s="12"/>
      <c r="D26" s="12"/>
      <c r="E26" s="12"/>
      <c r="F26" s="12"/>
      <c r="G26" s="12"/>
      <c r="H26" s="12"/>
      <c r="I26" s="12"/>
      <c r="J26" s="12"/>
      <c r="K26" s="12"/>
      <c r="L26" s="12"/>
      <c r="M26" s="12"/>
      <c r="N26" s="12"/>
      <c r="O26" s="12"/>
      <c r="P26" s="12"/>
      <c r="Q26" s="12"/>
      <c r="R26" s="12"/>
      <c r="S26" s="12"/>
      <c r="T26" s="12"/>
      <c r="U26" s="12"/>
      <c r="V26" s="12"/>
    </row>
    <row r="27" spans="1:26" s="24" customFormat="1" x14ac:dyDescent="0.25">
      <c r="A27" s="12"/>
      <c r="B27" s="12"/>
      <c r="C27" s="12"/>
      <c r="D27" s="12"/>
      <c r="E27" s="12"/>
      <c r="F27" s="12"/>
      <c r="G27" s="12"/>
      <c r="H27" s="12"/>
      <c r="I27" s="12"/>
      <c r="J27" s="12"/>
      <c r="K27" s="12"/>
      <c r="L27" s="12"/>
      <c r="M27" s="12"/>
      <c r="N27" s="12"/>
      <c r="O27" s="12"/>
      <c r="P27" s="12"/>
      <c r="Q27" s="12"/>
      <c r="R27" s="12"/>
      <c r="S27" s="12"/>
      <c r="T27" s="12"/>
      <c r="U27" s="12"/>
      <c r="V27" s="12"/>
    </row>
    <row r="29" spans="1:26" ht="26.25" customHeight="1" x14ac:dyDescent="0.25">
      <c r="A29" s="612" t="s">
        <v>178</v>
      </c>
      <c r="B29" s="614" t="s">
        <v>6</v>
      </c>
      <c r="C29" s="634" t="s">
        <v>3</v>
      </c>
      <c r="D29" s="635"/>
      <c r="E29" s="634" t="s">
        <v>5</v>
      </c>
      <c r="F29" s="635"/>
      <c r="G29" s="634" t="s">
        <v>4</v>
      </c>
      <c r="H29" s="635"/>
      <c r="I29" s="634" t="s">
        <v>177</v>
      </c>
      <c r="J29" s="635"/>
      <c r="K29" s="632" t="s">
        <v>15</v>
      </c>
      <c r="W29" s="12"/>
      <c r="X29" s="12"/>
      <c r="Y29" s="12"/>
    </row>
    <row r="30" spans="1:26" s="24" customFormat="1" ht="15" customHeight="1" thickBot="1" x14ac:dyDescent="0.3">
      <c r="A30" s="613"/>
      <c r="B30" s="615"/>
      <c r="C30" s="118" t="s">
        <v>222</v>
      </c>
      <c r="D30" s="119" t="s">
        <v>223</v>
      </c>
      <c r="E30" s="118" t="s">
        <v>222</v>
      </c>
      <c r="F30" s="119" t="s">
        <v>223</v>
      </c>
      <c r="G30" s="118" t="s">
        <v>222</v>
      </c>
      <c r="H30" s="119" t="s">
        <v>223</v>
      </c>
      <c r="I30" s="118" t="s">
        <v>222</v>
      </c>
      <c r="J30" s="119" t="s">
        <v>223</v>
      </c>
      <c r="K30" s="633"/>
      <c r="L30" s="12"/>
      <c r="M30" s="12"/>
      <c r="N30" s="12"/>
      <c r="O30" s="12"/>
      <c r="P30" s="12"/>
      <c r="Q30" s="12"/>
      <c r="R30" s="12"/>
      <c r="S30" s="12"/>
      <c r="T30" s="12"/>
      <c r="U30" s="12"/>
      <c r="V30" s="12"/>
      <c r="W30" s="12"/>
      <c r="X30" s="12"/>
      <c r="Y30" s="12"/>
      <c r="Z30" s="12"/>
    </row>
    <row r="31" spans="1:26" ht="15" customHeight="1" x14ac:dyDescent="0.25">
      <c r="A31" s="339" t="s">
        <v>173</v>
      </c>
      <c r="B31" s="340">
        <v>2017</v>
      </c>
      <c r="C31" s="395">
        <v>494988</v>
      </c>
      <c r="D31" s="396">
        <f>C31/K31</f>
        <v>0.27943716039799593</v>
      </c>
      <c r="E31" s="395">
        <v>838119</v>
      </c>
      <c r="F31" s="396">
        <f>E31/K31</f>
        <v>0.47314600239926613</v>
      </c>
      <c r="G31" s="397">
        <v>287365</v>
      </c>
      <c r="H31" s="396">
        <f>G31/K31</f>
        <v>0.1622270834803472</v>
      </c>
      <c r="I31" s="397">
        <v>150903</v>
      </c>
      <c r="J31" s="398">
        <f>I31/K31</f>
        <v>8.5189753722390793E-2</v>
      </c>
      <c r="K31" s="399">
        <f>C31+E31+G31+I31</f>
        <v>1771375</v>
      </c>
      <c r="L31" s="120"/>
      <c r="M31" s="227"/>
      <c r="W31" s="12"/>
      <c r="X31" s="12"/>
      <c r="Y31" s="12"/>
      <c r="Z31" s="12"/>
    </row>
    <row r="32" spans="1:26" x14ac:dyDescent="0.25">
      <c r="A32" s="230"/>
      <c r="B32" s="115">
        <v>2020</v>
      </c>
      <c r="C32" s="232">
        <v>487901</v>
      </c>
      <c r="D32" s="233">
        <f>C32/K32</f>
        <v>0.27187960422345908</v>
      </c>
      <c r="E32" s="232">
        <v>865892</v>
      </c>
      <c r="F32" s="233">
        <f>E32/K32</f>
        <v>0.48251258812804115</v>
      </c>
      <c r="G32" s="234">
        <v>285748</v>
      </c>
      <c r="H32" s="233">
        <f>G32/K32</f>
        <v>0.1592311824481708</v>
      </c>
      <c r="I32" s="234">
        <v>155007</v>
      </c>
      <c r="J32" s="393">
        <f>I32/K32</f>
        <v>8.6376625200329002E-2</v>
      </c>
      <c r="K32" s="235">
        <f t="shared" ref="K32:K44" si="0">C32+E32+G32+I32</f>
        <v>1794548</v>
      </c>
      <c r="L32" s="120"/>
      <c r="M32" s="227"/>
      <c r="W32" s="12"/>
      <c r="X32" s="12"/>
      <c r="Y32" s="12"/>
      <c r="Z32" s="12"/>
    </row>
    <row r="33" spans="1:26" x14ac:dyDescent="0.25">
      <c r="A33" s="230"/>
      <c r="B33" s="116">
        <v>2025</v>
      </c>
      <c r="C33" s="122">
        <v>475438</v>
      </c>
      <c r="D33" s="123">
        <f>C33/K33</f>
        <v>0.25888745013520531</v>
      </c>
      <c r="E33" s="122">
        <v>917699</v>
      </c>
      <c r="F33" s="123">
        <f>E33/K33</f>
        <v>0.49970922412938762</v>
      </c>
      <c r="G33" s="121">
        <v>284292</v>
      </c>
      <c r="H33" s="123">
        <f>G33/K33</f>
        <v>0.15480384608263917</v>
      </c>
      <c r="I33" s="121">
        <v>159037</v>
      </c>
      <c r="J33" s="394">
        <f>I33/K33</f>
        <v>8.6599479652767875E-2</v>
      </c>
      <c r="K33" s="124">
        <f t="shared" si="0"/>
        <v>1836466</v>
      </c>
      <c r="L33" s="120"/>
      <c r="M33" s="227"/>
      <c r="W33" s="12"/>
      <c r="X33" s="12"/>
      <c r="Y33" s="12"/>
      <c r="Z33" s="12"/>
    </row>
    <row r="34" spans="1:26" x14ac:dyDescent="0.25">
      <c r="A34" s="230"/>
      <c r="B34" s="116">
        <v>2030</v>
      </c>
      <c r="C34" s="232">
        <v>459465</v>
      </c>
      <c r="D34" s="233">
        <f>C34/K34</f>
        <v>0.24206740786908082</v>
      </c>
      <c r="E34" s="232">
        <v>990572</v>
      </c>
      <c r="F34" s="233">
        <f>E34/K34</f>
        <v>0.52187913409659303</v>
      </c>
      <c r="G34" s="234">
        <v>283888</v>
      </c>
      <c r="H34" s="233">
        <f>G34/K34</f>
        <v>0.14956532550931542</v>
      </c>
      <c r="I34" s="234">
        <v>164162</v>
      </c>
      <c r="J34" s="393">
        <f>I34/K34</f>
        <v>8.6488132525010711E-2</v>
      </c>
      <c r="K34" s="235">
        <f t="shared" si="0"/>
        <v>1898087</v>
      </c>
      <c r="L34" s="120"/>
      <c r="M34" s="227"/>
      <c r="N34" s="95"/>
      <c r="W34" s="12"/>
      <c r="X34" s="12"/>
      <c r="Y34" s="12"/>
      <c r="Z34" s="12"/>
    </row>
    <row r="35" spans="1:26" x14ac:dyDescent="0.25">
      <c r="A35" s="230"/>
      <c r="B35" s="116"/>
      <c r="C35" s="122"/>
      <c r="D35" s="125"/>
      <c r="E35" s="122"/>
      <c r="F35" s="125"/>
      <c r="G35" s="121"/>
      <c r="H35" s="125"/>
      <c r="I35" s="121"/>
      <c r="J35" s="125"/>
      <c r="K35" s="124"/>
      <c r="L35" s="120"/>
      <c r="M35" s="227"/>
      <c r="W35" s="12"/>
      <c r="X35" s="12"/>
      <c r="Y35" s="12"/>
      <c r="Z35" s="12"/>
    </row>
    <row r="36" spans="1:26" x14ac:dyDescent="0.25">
      <c r="A36" s="230" t="s">
        <v>174</v>
      </c>
      <c r="B36" s="115">
        <v>2017</v>
      </c>
      <c r="C36" s="122">
        <v>178933</v>
      </c>
      <c r="D36" s="123">
        <f>C36/K36</f>
        <v>0.28201563802742091</v>
      </c>
      <c r="E36" s="122">
        <v>286914</v>
      </c>
      <c r="F36" s="123">
        <f>E36/K36</f>
        <v>0.45220409186119637</v>
      </c>
      <c r="G36" s="121">
        <v>117594</v>
      </c>
      <c r="H36" s="123">
        <f>G36/K36</f>
        <v>0.18533946750010638</v>
      </c>
      <c r="I36" s="121">
        <v>51038</v>
      </c>
      <c r="J36" s="123">
        <f>I36/K36</f>
        <v>8.0440802611276341E-2</v>
      </c>
      <c r="K36" s="124">
        <f t="shared" si="0"/>
        <v>634479</v>
      </c>
      <c r="L36" s="120"/>
      <c r="M36" s="227"/>
      <c r="W36" s="12"/>
      <c r="X36" s="12"/>
      <c r="Y36" s="12"/>
      <c r="Z36" s="12"/>
    </row>
    <row r="37" spans="1:26" x14ac:dyDescent="0.25">
      <c r="A37" s="230"/>
      <c r="B37" s="115">
        <v>2020</v>
      </c>
      <c r="C37" s="232">
        <v>173529</v>
      </c>
      <c r="D37" s="233">
        <f>C37/K37</f>
        <v>0.26353924939555567</v>
      </c>
      <c r="E37" s="232">
        <v>312012</v>
      </c>
      <c r="F37" s="233">
        <f>E37/K37</f>
        <v>0.47385398568773007</v>
      </c>
      <c r="G37" s="234">
        <v>116998</v>
      </c>
      <c r="H37" s="233">
        <f>G37/K37</f>
        <v>0.17768537305453971</v>
      </c>
      <c r="I37" s="234">
        <v>55917</v>
      </c>
      <c r="J37" s="233">
        <f>I37/K37</f>
        <v>8.4921391862174539E-2</v>
      </c>
      <c r="K37" s="235">
        <f t="shared" si="0"/>
        <v>658456</v>
      </c>
      <c r="L37" s="120"/>
      <c r="M37" s="227"/>
      <c r="W37" s="12"/>
      <c r="X37" s="12"/>
      <c r="Y37" s="12"/>
      <c r="Z37" s="12"/>
    </row>
    <row r="38" spans="1:26" x14ac:dyDescent="0.25">
      <c r="A38" s="230"/>
      <c r="B38" s="116">
        <v>2025</v>
      </c>
      <c r="C38" s="122">
        <v>167362</v>
      </c>
      <c r="D38" s="123">
        <f>C38/K38</f>
        <v>0.23739627512446984</v>
      </c>
      <c r="E38" s="122">
        <v>354160</v>
      </c>
      <c r="F38" s="123">
        <f>E38/K38</f>
        <v>0.50236173562745567</v>
      </c>
      <c r="G38" s="121">
        <v>117665</v>
      </c>
      <c r="H38" s="123">
        <f>G38/K38</f>
        <v>0.16690307663938495</v>
      </c>
      <c r="I38" s="121">
        <v>65803</v>
      </c>
      <c r="J38" s="123">
        <f>I38/K38</f>
        <v>9.3338912608689484E-2</v>
      </c>
      <c r="K38" s="124">
        <f t="shared" si="0"/>
        <v>704990</v>
      </c>
      <c r="L38" s="120"/>
      <c r="M38" s="227"/>
      <c r="W38" s="12"/>
      <c r="X38" s="12"/>
      <c r="Y38" s="12"/>
      <c r="Z38" s="12"/>
    </row>
    <row r="39" spans="1:26" x14ac:dyDescent="0.25">
      <c r="A39" s="230"/>
      <c r="B39" s="116">
        <v>2030</v>
      </c>
      <c r="C39" s="232">
        <v>164523</v>
      </c>
      <c r="D39" s="233">
        <f>C39/K39</f>
        <v>0.22744842688520783</v>
      </c>
      <c r="E39" s="232">
        <v>370934</v>
      </c>
      <c r="F39" s="233">
        <f>E39/K39</f>
        <v>0.51280583734941421</v>
      </c>
      <c r="G39" s="234">
        <v>116577</v>
      </c>
      <c r="H39" s="233">
        <f>G39/K39</f>
        <v>0.16116442844463616</v>
      </c>
      <c r="I39" s="234">
        <v>71308</v>
      </c>
      <c r="J39" s="233">
        <f>I39/K39</f>
        <v>9.8581307320741773E-2</v>
      </c>
      <c r="K39" s="235">
        <f t="shared" si="0"/>
        <v>723342</v>
      </c>
      <c r="L39" s="120"/>
      <c r="M39" s="227"/>
      <c r="W39" s="12"/>
      <c r="X39" s="12"/>
      <c r="Y39" s="12"/>
      <c r="Z39" s="12"/>
    </row>
    <row r="40" spans="1:26" x14ac:dyDescent="0.25">
      <c r="A40" s="230"/>
      <c r="B40" s="116"/>
      <c r="C40" s="122"/>
      <c r="D40" s="125"/>
      <c r="E40" s="122"/>
      <c r="F40" s="125"/>
      <c r="G40" s="121"/>
      <c r="H40" s="125"/>
      <c r="I40" s="121"/>
      <c r="J40" s="125"/>
      <c r="K40" s="124"/>
      <c r="L40" s="120"/>
      <c r="M40" s="227"/>
      <c r="W40" s="12"/>
      <c r="X40" s="12"/>
      <c r="Y40" s="12"/>
      <c r="Z40" s="12"/>
    </row>
    <row r="41" spans="1:26" x14ac:dyDescent="0.25">
      <c r="A41" s="230" t="s">
        <v>175</v>
      </c>
      <c r="B41" s="115">
        <v>2017</v>
      </c>
      <c r="C41" s="122">
        <v>298095</v>
      </c>
      <c r="D41" s="123">
        <f>C41/K41</f>
        <v>0.30723588196007617</v>
      </c>
      <c r="E41" s="122">
        <v>422795</v>
      </c>
      <c r="F41" s="123">
        <f>E41/K41</f>
        <v>0.43575972328724205</v>
      </c>
      <c r="G41" s="121">
        <v>162520</v>
      </c>
      <c r="H41" s="123">
        <f>G41/K41</f>
        <v>0.16750356609856448</v>
      </c>
      <c r="I41" s="121">
        <v>86838</v>
      </c>
      <c r="J41" s="123">
        <f>I41/K41</f>
        <v>8.9500828654117293E-2</v>
      </c>
      <c r="K41" s="124">
        <f t="shared" si="0"/>
        <v>970248</v>
      </c>
      <c r="L41" s="120"/>
      <c r="M41" s="227"/>
      <c r="W41" s="12"/>
      <c r="X41" s="12"/>
      <c r="Y41" s="12"/>
      <c r="Z41" s="12"/>
    </row>
    <row r="42" spans="1:26" x14ac:dyDescent="0.25">
      <c r="A42" s="230"/>
      <c r="B42" s="115">
        <v>2020</v>
      </c>
      <c r="C42" s="232">
        <v>285687</v>
      </c>
      <c r="D42" s="233">
        <f>C42/K42</f>
        <v>0.28962884862985228</v>
      </c>
      <c r="E42" s="232">
        <v>443949</v>
      </c>
      <c r="F42" s="233">
        <f>E42/K42</f>
        <v>0.45007451413741018</v>
      </c>
      <c r="G42" s="234">
        <v>168589</v>
      </c>
      <c r="H42" s="233">
        <f>G42/K42</f>
        <v>0.17091515526313122</v>
      </c>
      <c r="I42" s="234">
        <v>88165</v>
      </c>
      <c r="J42" s="233">
        <f>I42/K42</f>
        <v>8.9381481969606338E-2</v>
      </c>
      <c r="K42" s="235">
        <f t="shared" si="0"/>
        <v>986390</v>
      </c>
      <c r="L42" s="120"/>
      <c r="M42" s="227"/>
      <c r="W42" s="12"/>
      <c r="X42" s="12"/>
      <c r="Y42" s="12"/>
      <c r="Z42" s="12"/>
    </row>
    <row r="43" spans="1:26" x14ac:dyDescent="0.25">
      <c r="A43" s="230"/>
      <c r="B43" s="116">
        <v>2025</v>
      </c>
      <c r="C43" s="122">
        <v>278121</v>
      </c>
      <c r="D43" s="123">
        <f>C43/K43</f>
        <v>0.26750609081054672</v>
      </c>
      <c r="E43" s="122">
        <v>491965</v>
      </c>
      <c r="F43" s="123">
        <f>E43/K43</f>
        <v>0.47318841067596695</v>
      </c>
      <c r="G43" s="121">
        <v>173487</v>
      </c>
      <c r="H43" s="123">
        <f>G43/K43</f>
        <v>0.16686560589257665</v>
      </c>
      <c r="I43" s="121">
        <v>96108</v>
      </c>
      <c r="J43" s="123">
        <f>I43/K43</f>
        <v>9.2439892620909681E-2</v>
      </c>
      <c r="K43" s="124">
        <f t="shared" si="0"/>
        <v>1039681</v>
      </c>
      <c r="L43" s="120"/>
      <c r="M43" s="227"/>
      <c r="W43" s="12"/>
      <c r="X43" s="12"/>
      <c r="Y43" s="12"/>
      <c r="Z43" s="12"/>
    </row>
    <row r="44" spans="1:26" ht="15.75" thickBot="1" x14ac:dyDescent="0.3">
      <c r="A44" s="231"/>
      <c r="B44" s="117">
        <v>2030</v>
      </c>
      <c r="C44" s="236">
        <v>269105</v>
      </c>
      <c r="D44" s="237">
        <f>C44/K44</f>
        <v>0.24319676249760513</v>
      </c>
      <c r="E44" s="236">
        <v>555064</v>
      </c>
      <c r="F44" s="237">
        <f>E44/K44</f>
        <v>0.50162489652355291</v>
      </c>
      <c r="G44" s="238">
        <v>171270</v>
      </c>
      <c r="H44" s="237">
        <f>G44/K44</f>
        <v>0.15478088297491621</v>
      </c>
      <c r="I44" s="238">
        <v>111093</v>
      </c>
      <c r="J44" s="237">
        <f>I44/K44</f>
        <v>0.10039745800392579</v>
      </c>
      <c r="K44" s="407">
        <f t="shared" si="0"/>
        <v>1106532</v>
      </c>
      <c r="L44" s="120"/>
      <c r="M44" s="227"/>
      <c r="W44" s="12"/>
      <c r="X44" s="12"/>
      <c r="Y44" s="12"/>
      <c r="Z44" s="12"/>
    </row>
    <row r="46" spans="1:26" x14ac:dyDescent="0.25">
      <c r="A46" s="12" t="s">
        <v>176</v>
      </c>
    </row>
    <row r="47" spans="1:26" x14ac:dyDescent="0.25">
      <c r="A47" s="12" t="s">
        <v>231</v>
      </c>
      <c r="J47" s="14" t="s">
        <v>31</v>
      </c>
    </row>
  </sheetData>
  <mergeCells count="11">
    <mergeCell ref="A29:A30"/>
    <mergeCell ref="B29:B30"/>
    <mergeCell ref="A1:K1"/>
    <mergeCell ref="A2:K2"/>
    <mergeCell ref="A3:K3"/>
    <mergeCell ref="A4:K8"/>
    <mergeCell ref="K29:K30"/>
    <mergeCell ref="C29:D29"/>
    <mergeCell ref="E29:F29"/>
    <mergeCell ref="G29:H29"/>
    <mergeCell ref="I29:J29"/>
  </mergeCells>
  <hyperlinks>
    <hyperlink ref="J47" location="Contents!A1" display="Back to Contents"/>
  </hyperlinks>
  <pageMargins left="0.25" right="0.25" top="0.75" bottom="0.75" header="0.3" footer="0.3"/>
  <pageSetup scale="7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53"/>
  <sheetViews>
    <sheetView zoomScaleNormal="100" zoomScaleSheetLayoutView="100" workbookViewId="0">
      <selection activeCell="I45" sqref="H45:I45"/>
    </sheetView>
  </sheetViews>
  <sheetFormatPr defaultColWidth="9.140625" defaultRowHeight="14.25" x14ac:dyDescent="0.2"/>
  <cols>
    <col min="1" max="1" width="9.140625" style="1"/>
    <col min="2" max="2" width="6.7109375" style="12" customWidth="1"/>
    <col min="3" max="3" width="67" style="12" customWidth="1"/>
    <col min="4" max="9" width="12.28515625" style="12" customWidth="1"/>
    <col min="10" max="10" width="9.140625" style="12"/>
    <col min="11" max="16384" width="9.140625" style="1"/>
  </cols>
  <sheetData>
    <row r="1" spans="1:10" ht="15" customHeight="1" x14ac:dyDescent="0.2">
      <c r="A1" s="643" t="s">
        <v>24</v>
      </c>
      <c r="B1" s="643"/>
      <c r="C1" s="643"/>
      <c r="D1" s="643"/>
      <c r="E1" s="643"/>
      <c r="F1" s="643"/>
      <c r="G1" s="1"/>
      <c r="H1" s="1"/>
      <c r="J1" s="1"/>
    </row>
    <row r="2" spans="1:10" ht="15" customHeight="1" x14ac:dyDescent="0.2">
      <c r="A2" s="644"/>
      <c r="B2" s="644"/>
      <c r="C2" s="644"/>
      <c r="D2" s="644"/>
      <c r="E2" s="644"/>
      <c r="F2" s="644"/>
      <c r="G2" s="1"/>
      <c r="H2" s="1"/>
      <c r="J2" s="1"/>
    </row>
    <row r="3" spans="1:10" ht="15" customHeight="1" x14ac:dyDescent="0.2">
      <c r="A3" s="643" t="s">
        <v>215</v>
      </c>
      <c r="B3" s="643"/>
      <c r="C3" s="643"/>
      <c r="D3" s="643"/>
      <c r="E3" s="643"/>
      <c r="F3" s="643"/>
      <c r="G3" s="1"/>
      <c r="H3" s="1"/>
      <c r="J3" s="1"/>
    </row>
    <row r="4" spans="1:10" ht="15" customHeight="1" x14ac:dyDescent="0.2">
      <c r="A4" s="645" t="s">
        <v>382</v>
      </c>
      <c r="B4" s="645"/>
      <c r="C4" s="645"/>
      <c r="D4" s="645"/>
      <c r="E4" s="645"/>
      <c r="F4" s="645"/>
      <c r="G4" s="1"/>
      <c r="H4" s="1"/>
      <c r="J4" s="1"/>
    </row>
    <row r="5" spans="1:10" x14ac:dyDescent="0.2">
      <c r="A5" s="645"/>
      <c r="B5" s="645"/>
      <c r="C5" s="645"/>
      <c r="D5" s="645"/>
      <c r="E5" s="645"/>
      <c r="F5" s="645"/>
      <c r="G5" s="1"/>
      <c r="H5" s="1"/>
      <c r="J5" s="1"/>
    </row>
    <row r="6" spans="1:10" x14ac:dyDescent="0.2">
      <c r="A6" s="645"/>
      <c r="B6" s="645"/>
      <c r="C6" s="645"/>
      <c r="D6" s="645"/>
      <c r="E6" s="645"/>
      <c r="F6" s="645"/>
      <c r="G6" s="1"/>
      <c r="H6" s="1"/>
      <c r="J6" s="1"/>
    </row>
    <row r="7" spans="1:10" x14ac:dyDescent="0.2">
      <c r="A7" s="645"/>
      <c r="B7" s="645"/>
      <c r="C7" s="645"/>
      <c r="D7" s="645"/>
      <c r="E7" s="645"/>
      <c r="F7" s="645"/>
      <c r="G7" s="1"/>
      <c r="H7" s="1"/>
      <c r="J7" s="1"/>
    </row>
    <row r="8" spans="1:10" x14ac:dyDescent="0.2">
      <c r="A8" s="645"/>
      <c r="B8" s="645"/>
      <c r="C8" s="645"/>
      <c r="D8" s="645"/>
      <c r="E8" s="645"/>
      <c r="F8" s="645"/>
      <c r="J8" s="1"/>
    </row>
    <row r="9" spans="1:10" x14ac:dyDescent="0.2">
      <c r="G9" s="1"/>
      <c r="H9" s="1"/>
      <c r="I9" s="1"/>
      <c r="J9" s="1"/>
    </row>
    <row r="10" spans="1:10" x14ac:dyDescent="0.2">
      <c r="F10" s="1"/>
      <c r="G10" s="1"/>
      <c r="H10" s="1"/>
      <c r="I10" s="1"/>
      <c r="J10" s="1"/>
    </row>
    <row r="11" spans="1:10" ht="75" customHeight="1" x14ac:dyDescent="0.2">
      <c r="A11" s="12"/>
      <c r="B11" s="646" t="s">
        <v>390</v>
      </c>
      <c r="C11" s="647"/>
      <c r="D11" s="647"/>
      <c r="E11" s="648"/>
      <c r="F11" s="1"/>
      <c r="G11" s="1"/>
      <c r="H11" s="1"/>
      <c r="I11" s="1"/>
      <c r="J11" s="1"/>
    </row>
    <row r="12" spans="1:10" x14ac:dyDescent="0.2">
      <c r="A12" s="12"/>
      <c r="B12" s="649"/>
      <c r="C12" s="650"/>
      <c r="D12" s="452"/>
      <c r="E12" s="543" t="s">
        <v>144</v>
      </c>
      <c r="F12" s="1"/>
      <c r="G12" s="1"/>
      <c r="H12" s="1"/>
      <c r="I12" s="1"/>
      <c r="J12" s="1"/>
    </row>
    <row r="13" spans="1:10" ht="25.5" x14ac:dyDescent="0.2">
      <c r="A13" s="12"/>
      <c r="B13" s="651"/>
      <c r="C13" s="652"/>
      <c r="D13" s="453" t="s">
        <v>11</v>
      </c>
      <c r="E13" s="544" t="s">
        <v>143</v>
      </c>
      <c r="G13" s="1"/>
      <c r="H13" s="1"/>
      <c r="I13" s="1"/>
      <c r="J13" s="1"/>
    </row>
    <row r="14" spans="1:10" x14ac:dyDescent="0.2">
      <c r="A14" s="12"/>
      <c r="B14" s="636">
        <v>2016</v>
      </c>
      <c r="C14" s="454" t="s">
        <v>145</v>
      </c>
      <c r="D14" s="97">
        <v>1721152</v>
      </c>
      <c r="E14" s="97">
        <v>460134</v>
      </c>
      <c r="G14" s="1"/>
      <c r="H14" s="1"/>
      <c r="I14" s="1"/>
      <c r="J14" s="1"/>
    </row>
    <row r="15" spans="1:10" x14ac:dyDescent="0.2">
      <c r="A15" s="12"/>
      <c r="B15" s="636"/>
      <c r="C15" s="96" t="s">
        <v>146</v>
      </c>
      <c r="D15" s="98">
        <v>4069422</v>
      </c>
      <c r="E15" s="98">
        <v>1034732</v>
      </c>
      <c r="G15" s="1"/>
      <c r="H15" s="1"/>
      <c r="I15" s="1"/>
      <c r="J15" s="1"/>
    </row>
    <row r="16" spans="1:10" x14ac:dyDescent="0.2">
      <c r="A16" s="12"/>
      <c r="B16" s="636"/>
      <c r="C16" s="96" t="s">
        <v>158</v>
      </c>
      <c r="D16" s="99">
        <v>0.42299999999999999</v>
      </c>
      <c r="E16" s="99">
        <v>0.44500000000000001</v>
      </c>
      <c r="G16" s="1"/>
      <c r="H16" s="1"/>
      <c r="I16" s="1"/>
      <c r="J16" s="1"/>
    </row>
    <row r="17" spans="1:10" s="12" customFormat="1" ht="15" thickBot="1" x14ac:dyDescent="0.25">
      <c r="B17" s="636"/>
      <c r="C17" s="100"/>
      <c r="D17" s="101"/>
      <c r="E17" s="101"/>
      <c r="G17" s="1"/>
      <c r="H17" s="1"/>
      <c r="I17" s="1"/>
      <c r="J17" s="1"/>
    </row>
    <row r="18" spans="1:10" s="12" customFormat="1" x14ac:dyDescent="0.2">
      <c r="B18" s="637">
        <v>2020</v>
      </c>
      <c r="C18" s="444" t="s">
        <v>237</v>
      </c>
      <c r="D18" s="445">
        <v>1897087.4171666331</v>
      </c>
      <c r="E18" s="446">
        <v>501340.82880141295</v>
      </c>
      <c r="G18" s="1"/>
      <c r="H18" s="1"/>
      <c r="I18" s="1"/>
      <c r="J18" s="1"/>
    </row>
    <row r="19" spans="1:10" s="12" customFormat="1" x14ac:dyDescent="0.2">
      <c r="B19" s="638"/>
      <c r="C19" s="102" t="s">
        <v>179</v>
      </c>
      <c r="D19" s="103">
        <v>3976856</v>
      </c>
      <c r="E19" s="447">
        <v>986390</v>
      </c>
      <c r="G19" s="1"/>
      <c r="H19" s="1"/>
      <c r="I19" s="1"/>
      <c r="J19" s="1"/>
    </row>
    <row r="20" spans="1:10" s="12" customFormat="1" x14ac:dyDescent="0.2">
      <c r="B20" s="638"/>
      <c r="C20" s="102" t="s">
        <v>391</v>
      </c>
      <c r="D20" s="104">
        <v>0.47703196121927299</v>
      </c>
      <c r="E20" s="448">
        <v>0.50825822321942937</v>
      </c>
      <c r="G20" s="1"/>
      <c r="H20" s="1"/>
      <c r="I20" s="1"/>
      <c r="J20" s="1"/>
    </row>
    <row r="21" spans="1:10" s="12" customFormat="1" x14ac:dyDescent="0.2">
      <c r="B21" s="639"/>
      <c r="C21" s="105"/>
      <c r="D21" s="104"/>
      <c r="E21" s="448"/>
      <c r="G21" s="1"/>
      <c r="H21" s="1"/>
      <c r="I21" s="1"/>
      <c r="J21" s="1"/>
    </row>
    <row r="22" spans="1:10" s="12" customFormat="1" x14ac:dyDescent="0.2">
      <c r="B22" s="640">
        <v>2025</v>
      </c>
      <c r="C22" s="106" t="s">
        <v>238</v>
      </c>
      <c r="D22" s="103">
        <v>2262464.9595403941</v>
      </c>
      <c r="E22" s="447">
        <v>605244.60239639389</v>
      </c>
      <c r="G22" s="1"/>
      <c r="H22" s="1"/>
      <c r="I22" s="1"/>
      <c r="J22" s="1"/>
    </row>
    <row r="23" spans="1:10" s="12" customFormat="1" x14ac:dyDescent="0.2">
      <c r="B23" s="638"/>
      <c r="C23" s="102" t="s">
        <v>179</v>
      </c>
      <c r="D23" s="103">
        <v>4225965</v>
      </c>
      <c r="E23" s="447">
        <v>1039681</v>
      </c>
      <c r="G23" s="1"/>
      <c r="H23" s="1"/>
      <c r="I23" s="1"/>
      <c r="J23" s="1"/>
    </row>
    <row r="24" spans="1:10" s="12" customFormat="1" x14ac:dyDescent="0.2">
      <c r="B24" s="638"/>
      <c r="C24" s="102" t="s">
        <v>391</v>
      </c>
      <c r="D24" s="104">
        <v>0.53537238466016501</v>
      </c>
      <c r="E24" s="448">
        <v>0.58214452548079065</v>
      </c>
      <c r="G24" s="1"/>
      <c r="H24" s="1"/>
      <c r="I24" s="1"/>
      <c r="J24" s="1"/>
    </row>
    <row r="25" spans="1:10" s="12" customFormat="1" x14ac:dyDescent="0.2">
      <c r="B25" s="639"/>
      <c r="C25" s="102"/>
      <c r="D25" s="104"/>
      <c r="E25" s="448"/>
      <c r="G25" s="1"/>
      <c r="H25" s="1"/>
      <c r="I25" s="1"/>
      <c r="J25" s="1"/>
    </row>
    <row r="26" spans="1:10" s="12" customFormat="1" x14ac:dyDescent="0.2">
      <c r="B26" s="641">
        <v>2030</v>
      </c>
      <c r="C26" s="102" t="s">
        <v>180</v>
      </c>
      <c r="D26" s="103">
        <v>2690822.1421688553</v>
      </c>
      <c r="E26" s="447">
        <v>720094.72804911586</v>
      </c>
      <c r="G26" s="1"/>
      <c r="H26" s="1"/>
      <c r="I26" s="1"/>
      <c r="J26" s="1"/>
    </row>
    <row r="27" spans="1:10" s="12" customFormat="1" x14ac:dyDescent="0.2">
      <c r="B27" s="641"/>
      <c r="C27" s="102" t="s">
        <v>179</v>
      </c>
      <c r="D27" s="107">
        <v>4484352</v>
      </c>
      <c r="E27" s="447">
        <v>1106532</v>
      </c>
      <c r="G27" s="1"/>
      <c r="H27" s="1"/>
      <c r="I27" s="1"/>
      <c r="J27" s="1"/>
    </row>
    <row r="28" spans="1:10" s="12" customFormat="1" ht="15" thickBot="1" x14ac:dyDescent="0.25">
      <c r="B28" s="642"/>
      <c r="C28" s="449" t="s">
        <v>391</v>
      </c>
      <c r="D28" s="450">
        <v>0.600047039609927</v>
      </c>
      <c r="E28" s="451">
        <v>0.65076719701654884</v>
      </c>
      <c r="G28" s="1"/>
      <c r="H28" s="1"/>
      <c r="I28" s="1"/>
      <c r="J28" s="1"/>
    </row>
    <row r="29" spans="1:10" s="12" customFormat="1" x14ac:dyDescent="0.2">
      <c r="A29" s="1"/>
      <c r="C29" s="94"/>
    </row>
    <row r="52" spans="3:9" s="12" customFormat="1" ht="12.75" x14ac:dyDescent="0.2">
      <c r="C52" s="12" t="s">
        <v>193</v>
      </c>
      <c r="I52" s="14" t="s">
        <v>31</v>
      </c>
    </row>
    <row r="53" spans="3:9" s="12" customFormat="1" ht="15" x14ac:dyDescent="0.25">
      <c r="C53" s="467" t="s">
        <v>402</v>
      </c>
    </row>
  </sheetData>
  <mergeCells count="10">
    <mergeCell ref="B14:B17"/>
    <mergeCell ref="B18:B21"/>
    <mergeCell ref="B22:B25"/>
    <mergeCell ref="B26:B28"/>
    <mergeCell ref="A1:F1"/>
    <mergeCell ref="A2:F2"/>
    <mergeCell ref="A3:F3"/>
    <mergeCell ref="A4:F8"/>
    <mergeCell ref="B11:E11"/>
    <mergeCell ref="B12:C13"/>
  </mergeCells>
  <hyperlinks>
    <hyperlink ref="I52" location="Contents!A1" display="Back to Contents"/>
    <hyperlink ref="C53" r:id="rId1"/>
  </hyperlinks>
  <pageMargins left="0.25" right="0.25" top="0.75" bottom="0.75" header="0.3" footer="0.3"/>
  <pageSetup scale="63" orientation="landscape"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98"/>
  <sheetViews>
    <sheetView zoomScaleNormal="100" zoomScaleSheetLayoutView="100" workbookViewId="0">
      <selection activeCell="B50" sqref="B50"/>
    </sheetView>
  </sheetViews>
  <sheetFormatPr defaultColWidth="9.140625" defaultRowHeight="12.75" x14ac:dyDescent="0.2"/>
  <cols>
    <col min="1" max="1" width="47" style="12" customWidth="1"/>
    <col min="2" max="8" width="11.5703125" style="12" customWidth="1"/>
    <col min="9" max="9" width="4.28515625" style="12" customWidth="1"/>
    <col min="10" max="10" width="15.7109375" style="12" customWidth="1"/>
    <col min="11" max="11" width="4.28515625" style="12" customWidth="1"/>
    <col min="12" max="13" width="11.5703125" style="12" customWidth="1"/>
    <col min="14" max="14" width="11.5703125" style="23" customWidth="1"/>
    <col min="15" max="16384" width="9.140625" style="23"/>
  </cols>
  <sheetData>
    <row r="1" spans="1:14" ht="15" customHeight="1" x14ac:dyDescent="0.2">
      <c r="A1" s="622" t="s">
        <v>24</v>
      </c>
      <c r="B1" s="623"/>
      <c r="C1" s="623"/>
      <c r="D1" s="623"/>
      <c r="E1" s="623"/>
      <c r="F1" s="623"/>
      <c r="G1" s="623"/>
      <c r="H1" s="623"/>
      <c r="I1" s="623"/>
      <c r="J1" s="623"/>
      <c r="K1" s="623"/>
      <c r="L1" s="623"/>
      <c r="M1" s="623"/>
      <c r="N1" s="623"/>
    </row>
    <row r="2" spans="1:14" ht="15" customHeight="1" x14ac:dyDescent="0.2">
      <c r="A2" s="656"/>
      <c r="B2" s="657"/>
      <c r="C2" s="657"/>
      <c r="D2" s="657"/>
      <c r="E2" s="657"/>
      <c r="F2" s="657"/>
      <c r="G2" s="657"/>
      <c r="H2" s="657"/>
      <c r="I2" s="657"/>
      <c r="J2" s="657"/>
      <c r="K2" s="657"/>
      <c r="L2" s="657"/>
      <c r="M2" s="657"/>
      <c r="N2" s="657"/>
    </row>
    <row r="3" spans="1:14" ht="28.5" customHeight="1" x14ac:dyDescent="0.2">
      <c r="A3" s="622" t="s">
        <v>251</v>
      </c>
      <c r="B3" s="623"/>
      <c r="C3" s="623"/>
      <c r="D3" s="623"/>
      <c r="E3" s="623"/>
      <c r="F3" s="623"/>
      <c r="G3" s="623"/>
      <c r="H3" s="623"/>
      <c r="I3" s="623"/>
      <c r="J3" s="623"/>
      <c r="K3" s="623"/>
      <c r="L3" s="623"/>
      <c r="M3" s="623"/>
      <c r="N3" s="623"/>
    </row>
    <row r="4" spans="1:14" ht="15" customHeight="1" x14ac:dyDescent="0.2">
      <c r="A4" s="568" t="s">
        <v>422</v>
      </c>
      <c r="B4" s="569"/>
      <c r="C4" s="569"/>
      <c r="D4" s="569"/>
      <c r="E4" s="569"/>
      <c r="F4" s="569"/>
      <c r="G4" s="569"/>
      <c r="H4" s="569"/>
      <c r="I4" s="569"/>
      <c r="J4" s="569"/>
      <c r="K4" s="569"/>
      <c r="L4" s="569"/>
      <c r="M4" s="569"/>
      <c r="N4" s="569"/>
    </row>
    <row r="5" spans="1:14" x14ac:dyDescent="0.2">
      <c r="A5" s="568"/>
      <c r="B5" s="569"/>
      <c r="C5" s="569"/>
      <c r="D5" s="569"/>
      <c r="E5" s="569"/>
      <c r="F5" s="569"/>
      <c r="G5" s="569"/>
      <c r="H5" s="569"/>
      <c r="I5" s="569"/>
      <c r="J5" s="569"/>
      <c r="K5" s="569"/>
      <c r="L5" s="569"/>
      <c r="M5" s="569"/>
      <c r="N5" s="569"/>
    </row>
    <row r="6" spans="1:14" x14ac:dyDescent="0.2">
      <c r="A6" s="568"/>
      <c r="B6" s="569"/>
      <c r="C6" s="569"/>
      <c r="D6" s="569"/>
      <c r="E6" s="569"/>
      <c r="F6" s="569"/>
      <c r="G6" s="569"/>
      <c r="H6" s="569"/>
      <c r="I6" s="569"/>
      <c r="J6" s="569"/>
      <c r="K6" s="569"/>
      <c r="L6" s="569"/>
      <c r="M6" s="569"/>
      <c r="N6" s="569"/>
    </row>
    <row r="7" spans="1:14" x14ac:dyDescent="0.2">
      <c r="A7" s="568"/>
      <c r="B7" s="569"/>
      <c r="C7" s="569"/>
      <c r="D7" s="569"/>
      <c r="E7" s="569"/>
      <c r="F7" s="569"/>
      <c r="G7" s="569"/>
      <c r="H7" s="569"/>
      <c r="I7" s="569"/>
      <c r="J7" s="569"/>
      <c r="K7" s="569"/>
      <c r="L7" s="569"/>
      <c r="M7" s="569"/>
      <c r="N7" s="569"/>
    </row>
    <row r="8" spans="1:14" ht="51.75" customHeight="1" x14ac:dyDescent="0.2">
      <c r="A8" s="568"/>
      <c r="B8" s="569"/>
      <c r="C8" s="569"/>
      <c r="D8" s="569"/>
      <c r="E8" s="569"/>
      <c r="F8" s="569"/>
      <c r="G8" s="569"/>
      <c r="H8" s="569"/>
      <c r="I8" s="569"/>
      <c r="J8" s="569"/>
      <c r="K8" s="569"/>
      <c r="L8" s="569"/>
      <c r="M8" s="569"/>
      <c r="N8" s="569"/>
    </row>
    <row r="9" spans="1:14" x14ac:dyDescent="0.2">
      <c r="A9" s="536"/>
      <c r="B9" s="536"/>
      <c r="C9" s="536"/>
      <c r="D9" s="536"/>
      <c r="E9" s="536"/>
      <c r="F9" s="536"/>
      <c r="G9" s="536"/>
      <c r="H9" s="536"/>
      <c r="I9" s="536"/>
      <c r="J9" s="536"/>
      <c r="K9" s="536"/>
      <c r="L9" s="536"/>
      <c r="M9" s="536"/>
      <c r="N9" s="536"/>
    </row>
    <row r="10" spans="1:14" x14ac:dyDescent="0.2">
      <c r="A10" s="487" t="s">
        <v>252</v>
      </c>
      <c r="B10" s="488"/>
      <c r="C10" s="488"/>
      <c r="D10" s="488"/>
      <c r="E10" s="489"/>
      <c r="F10" s="479"/>
      <c r="G10" s="479"/>
      <c r="H10" s="479"/>
      <c r="I10" s="479"/>
      <c r="L10" s="120"/>
    </row>
    <row r="11" spans="1:14" x14ac:dyDescent="0.2">
      <c r="A11" s="482" t="s">
        <v>184</v>
      </c>
      <c r="B11" s="483"/>
      <c r="C11" s="483"/>
      <c r="D11" s="483"/>
      <c r="E11" s="484"/>
      <c r="F11" s="479"/>
      <c r="G11" s="479"/>
      <c r="H11" s="479"/>
      <c r="I11" s="479"/>
      <c r="L11" s="120"/>
    </row>
    <row r="12" spans="1:14" ht="13.5" thickBot="1" x14ac:dyDescent="0.25">
      <c r="A12" s="493"/>
      <c r="B12" s="494"/>
      <c r="C12" s="494"/>
      <c r="D12" s="494"/>
      <c r="E12" s="495"/>
      <c r="F12" s="479"/>
      <c r="G12" s="479"/>
      <c r="H12" s="479"/>
      <c r="I12" s="479"/>
      <c r="L12" s="120"/>
    </row>
    <row r="13" spans="1:14" ht="13.5" thickTop="1" x14ac:dyDescent="0.2">
      <c r="A13" s="126"/>
      <c r="B13" s="127">
        <v>2017</v>
      </c>
      <c r="C13" s="307">
        <v>2020</v>
      </c>
      <c r="D13" s="308">
        <v>2025</v>
      </c>
      <c r="E13" s="309">
        <v>2030</v>
      </c>
      <c r="F13" s="479"/>
      <c r="G13" s="479"/>
      <c r="H13" s="479"/>
      <c r="I13" s="479"/>
      <c r="J13" s="479"/>
      <c r="L13" s="120"/>
    </row>
    <row r="14" spans="1:14" ht="16.5" customHeight="1" x14ac:dyDescent="0.2">
      <c r="A14" s="132" t="s">
        <v>262</v>
      </c>
      <c r="B14" s="128">
        <v>58548</v>
      </c>
      <c r="C14" s="310">
        <v>80866.063756896241</v>
      </c>
      <c r="D14" s="129">
        <v>97861.378136679137</v>
      </c>
      <c r="E14" s="311">
        <v>118309.96627513791</v>
      </c>
      <c r="F14" s="479"/>
      <c r="G14" s="479"/>
      <c r="H14" s="479"/>
      <c r="I14" s="479"/>
      <c r="J14" s="479"/>
    </row>
    <row r="15" spans="1:14" ht="16.5" customHeight="1" x14ac:dyDescent="0.2">
      <c r="A15" s="132" t="s">
        <v>239</v>
      </c>
      <c r="B15" s="128">
        <v>333920</v>
      </c>
      <c r="C15" s="310">
        <v>376000</v>
      </c>
      <c r="D15" s="129">
        <v>455000</v>
      </c>
      <c r="E15" s="311">
        <v>550000</v>
      </c>
      <c r="F15" s="479"/>
      <c r="G15" s="479"/>
      <c r="H15" s="479"/>
      <c r="I15" s="479"/>
      <c r="J15" s="479"/>
    </row>
    <row r="16" spans="1:14" ht="16.5" customHeight="1" x14ac:dyDescent="0.2">
      <c r="A16" s="262" t="s">
        <v>225</v>
      </c>
      <c r="B16" s="128">
        <v>111344</v>
      </c>
      <c r="C16" s="310">
        <v>138000</v>
      </c>
      <c r="D16" s="129">
        <v>198000</v>
      </c>
      <c r="E16" s="311">
        <v>285000</v>
      </c>
      <c r="F16" s="479"/>
      <c r="G16" s="479"/>
      <c r="H16" s="479"/>
      <c r="I16" s="479"/>
      <c r="J16" s="479"/>
    </row>
    <row r="17" spans="1:14" ht="16.5" customHeight="1" x14ac:dyDescent="0.2">
      <c r="A17" s="262" t="s">
        <v>226</v>
      </c>
      <c r="B17" s="128">
        <v>41027</v>
      </c>
      <c r="C17" s="310">
        <v>48000</v>
      </c>
      <c r="D17" s="129">
        <v>59000</v>
      </c>
      <c r="E17" s="311">
        <v>76000</v>
      </c>
      <c r="F17" s="479"/>
      <c r="G17" s="479"/>
      <c r="H17" s="479"/>
      <c r="I17" s="479"/>
      <c r="J17" s="479"/>
    </row>
    <row r="18" spans="1:14" ht="16.5" customHeight="1" x14ac:dyDescent="0.2">
      <c r="A18" s="262" t="s">
        <v>228</v>
      </c>
      <c r="B18" s="128">
        <v>141564</v>
      </c>
      <c r="C18" s="310">
        <v>168000</v>
      </c>
      <c r="D18" s="129">
        <v>215000</v>
      </c>
      <c r="E18" s="311">
        <v>275000</v>
      </c>
      <c r="F18" s="479"/>
      <c r="G18" s="479"/>
      <c r="H18" s="479"/>
      <c r="I18" s="479"/>
      <c r="J18" s="479"/>
      <c r="N18" s="12"/>
    </row>
    <row r="19" spans="1:14" ht="16.5" customHeight="1" thickBot="1" x14ac:dyDescent="0.25">
      <c r="A19" s="262" t="s">
        <v>227</v>
      </c>
      <c r="B19" s="128">
        <v>124177</v>
      </c>
      <c r="C19" s="312">
        <v>146000</v>
      </c>
      <c r="D19" s="313">
        <v>190000</v>
      </c>
      <c r="E19" s="314">
        <v>246000</v>
      </c>
      <c r="F19" s="479"/>
      <c r="G19" s="479"/>
      <c r="H19" s="479"/>
      <c r="I19" s="479"/>
      <c r="J19" s="479"/>
      <c r="N19" s="12"/>
    </row>
    <row r="20" spans="1:14" ht="13.5" thickTop="1" x14ac:dyDescent="0.2">
      <c r="C20" s="139"/>
      <c r="D20" s="139"/>
      <c r="N20" s="12"/>
    </row>
    <row r="21" spans="1:14" ht="46.5" customHeight="1" x14ac:dyDescent="0.2">
      <c r="A21" s="658" t="s">
        <v>394</v>
      </c>
      <c r="B21" s="659"/>
      <c r="C21" s="659"/>
      <c r="D21" s="659"/>
      <c r="E21" s="659"/>
      <c r="F21" s="659"/>
      <c r="G21" s="659"/>
      <c r="H21" s="660"/>
      <c r="I21" s="140"/>
      <c r="J21" s="140"/>
      <c r="L21" s="653" t="s">
        <v>423</v>
      </c>
      <c r="M21" s="654"/>
      <c r="N21" s="655"/>
    </row>
    <row r="22" spans="1:14" ht="12.75" customHeight="1" thickBot="1" x14ac:dyDescent="0.25">
      <c r="A22" s="490"/>
      <c r="B22" s="491"/>
      <c r="C22" s="491"/>
      <c r="D22" s="491"/>
      <c r="E22" s="491"/>
      <c r="F22" s="491"/>
      <c r="G22" s="491"/>
      <c r="H22" s="492"/>
      <c r="I22" s="140"/>
      <c r="J22" s="140"/>
      <c r="N22" s="12"/>
    </row>
    <row r="23" spans="1:14" ht="29.25" customHeight="1" thickTop="1" x14ac:dyDescent="0.2">
      <c r="A23" s="400" t="s">
        <v>154</v>
      </c>
      <c r="B23" s="457" t="s">
        <v>15</v>
      </c>
      <c r="C23" s="239" t="s">
        <v>151</v>
      </c>
      <c r="D23" s="239" t="s">
        <v>5</v>
      </c>
      <c r="E23" s="240" t="s">
        <v>4</v>
      </c>
      <c r="F23" s="239" t="s">
        <v>16</v>
      </c>
      <c r="G23" s="239" t="s">
        <v>152</v>
      </c>
      <c r="H23" s="241" t="s">
        <v>2</v>
      </c>
      <c r="I23" s="242"/>
      <c r="J23" s="362" t="s">
        <v>198</v>
      </c>
      <c r="L23" s="307">
        <v>2020</v>
      </c>
      <c r="M23" s="308">
        <v>2025</v>
      </c>
      <c r="N23" s="309">
        <v>2030</v>
      </c>
    </row>
    <row r="24" spans="1:14" ht="15" customHeight="1" x14ac:dyDescent="0.25">
      <c r="A24" s="345" t="s">
        <v>286</v>
      </c>
      <c r="B24" s="440">
        <v>1194</v>
      </c>
      <c r="C24" s="408">
        <v>638</v>
      </c>
      <c r="D24" s="408">
        <v>310</v>
      </c>
      <c r="E24" s="408">
        <v>152</v>
      </c>
      <c r="F24" s="408">
        <v>94</v>
      </c>
      <c r="G24" s="408">
        <v>572</v>
      </c>
      <c r="H24" s="469">
        <v>622</v>
      </c>
      <c r="I24" s="142"/>
      <c r="J24" s="500">
        <v>373</v>
      </c>
      <c r="K24" s="95"/>
      <c r="L24" s="537">
        <v>1338</v>
      </c>
      <c r="M24" s="538">
        <v>1477</v>
      </c>
      <c r="N24" s="539">
        <v>1631</v>
      </c>
    </row>
    <row r="25" spans="1:14" ht="15" customHeight="1" x14ac:dyDescent="0.25">
      <c r="A25" s="344" t="s">
        <v>322</v>
      </c>
      <c r="B25" s="441">
        <v>1091</v>
      </c>
      <c r="C25" s="409">
        <v>525</v>
      </c>
      <c r="D25" s="409">
        <v>409</v>
      </c>
      <c r="E25" s="409">
        <v>95</v>
      </c>
      <c r="F25" s="409">
        <v>62</v>
      </c>
      <c r="G25" s="409">
        <v>736</v>
      </c>
      <c r="H25" s="470">
        <v>355</v>
      </c>
      <c r="I25" s="142"/>
      <c r="J25" s="501">
        <v>339</v>
      </c>
      <c r="K25" s="95"/>
      <c r="L25" s="537">
        <v>800</v>
      </c>
      <c r="M25" s="538">
        <v>900</v>
      </c>
      <c r="N25" s="539">
        <v>1000</v>
      </c>
    </row>
    <row r="26" spans="1:14" ht="15" customHeight="1" x14ac:dyDescent="0.25">
      <c r="A26" s="344" t="s">
        <v>319</v>
      </c>
      <c r="B26" s="441">
        <v>694</v>
      </c>
      <c r="C26" s="409">
        <v>336</v>
      </c>
      <c r="D26" s="409">
        <v>209</v>
      </c>
      <c r="E26" s="409">
        <v>128</v>
      </c>
      <c r="F26" s="409">
        <v>21</v>
      </c>
      <c r="G26" s="409">
        <v>306</v>
      </c>
      <c r="H26" s="470">
        <v>388</v>
      </c>
      <c r="I26" s="142"/>
      <c r="J26" s="501">
        <v>336</v>
      </c>
      <c r="K26" s="95"/>
      <c r="L26" s="537">
        <v>1168</v>
      </c>
      <c r="M26" s="538">
        <v>1414</v>
      </c>
      <c r="N26" s="539">
        <v>1709</v>
      </c>
    </row>
    <row r="27" spans="1:14" ht="15" x14ac:dyDescent="0.25">
      <c r="A27" s="344" t="s">
        <v>312</v>
      </c>
      <c r="B27" s="441">
        <v>569</v>
      </c>
      <c r="C27" s="409">
        <v>233</v>
      </c>
      <c r="D27" s="409">
        <v>203</v>
      </c>
      <c r="E27" s="409">
        <v>93</v>
      </c>
      <c r="F27" s="409">
        <v>40</v>
      </c>
      <c r="G27" s="409">
        <v>242</v>
      </c>
      <c r="H27" s="470">
        <v>327</v>
      </c>
      <c r="I27" s="142"/>
      <c r="J27" s="501">
        <v>288</v>
      </c>
      <c r="K27" s="95"/>
      <c r="L27" s="537">
        <v>606</v>
      </c>
      <c r="M27" s="538">
        <v>734</v>
      </c>
      <c r="N27" s="539">
        <v>887</v>
      </c>
    </row>
    <row r="28" spans="1:14" ht="15" x14ac:dyDescent="0.25">
      <c r="A28" s="344" t="s">
        <v>125</v>
      </c>
      <c r="B28" s="441">
        <v>7423</v>
      </c>
      <c r="C28" s="409">
        <v>1003</v>
      </c>
      <c r="D28" s="409">
        <v>2406</v>
      </c>
      <c r="E28" s="409">
        <v>2126</v>
      </c>
      <c r="F28" s="409">
        <v>1888</v>
      </c>
      <c r="G28" s="409">
        <v>2942</v>
      </c>
      <c r="H28" s="470">
        <v>4481</v>
      </c>
      <c r="I28" s="142"/>
      <c r="J28" s="501">
        <v>4020</v>
      </c>
      <c r="K28" s="95"/>
      <c r="L28" s="537">
        <v>8949</v>
      </c>
      <c r="M28" s="538">
        <v>11639</v>
      </c>
      <c r="N28" s="539">
        <v>12539</v>
      </c>
    </row>
    <row r="29" spans="1:14" ht="15" x14ac:dyDescent="0.25">
      <c r="A29" s="344" t="s">
        <v>289</v>
      </c>
      <c r="B29" s="441">
        <v>2590</v>
      </c>
      <c r="C29" s="409">
        <v>1045</v>
      </c>
      <c r="D29" s="409">
        <v>928</v>
      </c>
      <c r="E29" s="409">
        <v>513</v>
      </c>
      <c r="F29" s="409">
        <v>104</v>
      </c>
      <c r="G29" s="409">
        <v>1836</v>
      </c>
      <c r="H29" s="470">
        <v>754</v>
      </c>
      <c r="I29" s="142"/>
      <c r="J29" s="501">
        <v>829</v>
      </c>
      <c r="K29" s="95"/>
      <c r="L29" s="537">
        <v>2581</v>
      </c>
      <c r="M29" s="538">
        <v>3293</v>
      </c>
      <c r="N29" s="539">
        <v>4203</v>
      </c>
    </row>
    <row r="30" spans="1:14" ht="15" x14ac:dyDescent="0.25">
      <c r="A30" s="344" t="s">
        <v>291</v>
      </c>
      <c r="B30" s="441">
        <v>2159</v>
      </c>
      <c r="C30" s="409">
        <v>617</v>
      </c>
      <c r="D30" s="409">
        <v>871</v>
      </c>
      <c r="E30" s="409">
        <v>230</v>
      </c>
      <c r="F30" s="409">
        <v>441</v>
      </c>
      <c r="G30" s="409">
        <v>912</v>
      </c>
      <c r="H30" s="470">
        <v>1247</v>
      </c>
      <c r="I30" s="142"/>
      <c r="J30" s="501">
        <v>1163</v>
      </c>
      <c r="K30" s="95"/>
      <c r="L30" s="537"/>
      <c r="M30" s="538"/>
      <c r="N30" s="539"/>
    </row>
    <row r="31" spans="1:14" ht="15" x14ac:dyDescent="0.25">
      <c r="A31" s="344" t="s">
        <v>292</v>
      </c>
      <c r="B31" s="441">
        <v>1427</v>
      </c>
      <c r="C31" s="409">
        <v>677</v>
      </c>
      <c r="D31" s="409">
        <v>447</v>
      </c>
      <c r="E31" s="409">
        <v>147</v>
      </c>
      <c r="F31" s="409">
        <v>156</v>
      </c>
      <c r="G31" s="409">
        <v>459</v>
      </c>
      <c r="H31" s="470">
        <v>968</v>
      </c>
      <c r="I31" s="142"/>
      <c r="J31" s="501">
        <v>659</v>
      </c>
      <c r="K31" s="95"/>
      <c r="L31" s="537"/>
      <c r="M31" s="538"/>
      <c r="N31" s="539"/>
    </row>
    <row r="32" spans="1:14" ht="15" x14ac:dyDescent="0.25">
      <c r="A32" s="344" t="s">
        <v>313</v>
      </c>
      <c r="B32" s="441">
        <v>1395</v>
      </c>
      <c r="C32" s="409">
        <v>769</v>
      </c>
      <c r="D32" s="409">
        <v>325</v>
      </c>
      <c r="E32" s="409">
        <v>137</v>
      </c>
      <c r="F32" s="409">
        <v>164</v>
      </c>
      <c r="G32" s="409">
        <v>443</v>
      </c>
      <c r="H32" s="470">
        <v>952</v>
      </c>
      <c r="I32" s="142"/>
      <c r="J32" s="501">
        <v>699</v>
      </c>
      <c r="K32" s="95"/>
      <c r="L32" s="537"/>
      <c r="M32" s="538"/>
      <c r="N32" s="539"/>
    </row>
    <row r="33" spans="1:14" ht="15" x14ac:dyDescent="0.25">
      <c r="A33" s="344" t="s">
        <v>293</v>
      </c>
      <c r="B33" s="441">
        <v>2150</v>
      </c>
      <c r="C33" s="409">
        <v>400</v>
      </c>
      <c r="D33" s="409">
        <v>915</v>
      </c>
      <c r="E33" s="409">
        <v>467</v>
      </c>
      <c r="F33" s="409">
        <v>368</v>
      </c>
      <c r="G33" s="409">
        <v>967</v>
      </c>
      <c r="H33" s="470">
        <v>1183</v>
      </c>
      <c r="I33" s="142"/>
      <c r="J33" s="502">
        <v>1235</v>
      </c>
      <c r="K33" s="95"/>
      <c r="L33" s="537"/>
      <c r="M33" s="538"/>
      <c r="N33" s="539"/>
    </row>
    <row r="34" spans="1:14" ht="15" x14ac:dyDescent="0.25">
      <c r="A34" s="344" t="s">
        <v>323</v>
      </c>
      <c r="B34" s="441">
        <v>631</v>
      </c>
      <c r="C34" s="409">
        <v>346</v>
      </c>
      <c r="D34" s="409">
        <v>165</v>
      </c>
      <c r="E34" s="409">
        <v>55</v>
      </c>
      <c r="F34" s="409">
        <v>65</v>
      </c>
      <c r="G34" s="409">
        <v>208</v>
      </c>
      <c r="H34" s="470">
        <v>423</v>
      </c>
      <c r="I34" s="142"/>
      <c r="J34" s="501">
        <v>305</v>
      </c>
      <c r="K34" s="95"/>
      <c r="L34" s="537"/>
      <c r="M34" s="538"/>
      <c r="N34" s="539"/>
    </row>
    <row r="35" spans="1:14" ht="15" x14ac:dyDescent="0.25">
      <c r="A35" s="344" t="s">
        <v>324</v>
      </c>
      <c r="B35" s="441">
        <v>691</v>
      </c>
      <c r="C35" s="409">
        <v>196</v>
      </c>
      <c r="D35" s="409">
        <v>239</v>
      </c>
      <c r="E35" s="409">
        <v>90</v>
      </c>
      <c r="F35" s="409">
        <v>166</v>
      </c>
      <c r="G35" s="409">
        <v>318</v>
      </c>
      <c r="H35" s="470">
        <v>373</v>
      </c>
      <c r="I35" s="142"/>
      <c r="J35" s="501">
        <v>374</v>
      </c>
      <c r="K35" s="95"/>
      <c r="L35" s="537"/>
      <c r="M35" s="538"/>
      <c r="N35" s="539"/>
    </row>
    <row r="36" spans="1:14" ht="15" x14ac:dyDescent="0.25">
      <c r="A36" s="344" t="s">
        <v>424</v>
      </c>
      <c r="B36" s="441"/>
      <c r="C36" s="409"/>
      <c r="D36" s="409"/>
      <c r="E36" s="409"/>
      <c r="F36" s="409"/>
      <c r="G36" s="409"/>
      <c r="H36" s="470"/>
      <c r="I36" s="142"/>
      <c r="J36" s="501"/>
      <c r="K36" s="95"/>
      <c r="L36" s="537">
        <v>9804</v>
      </c>
      <c r="M36" s="538">
        <v>12561</v>
      </c>
      <c r="N36" s="539">
        <v>15402</v>
      </c>
    </row>
    <row r="37" spans="1:14" ht="15" x14ac:dyDescent="0.25">
      <c r="A37" s="344" t="s">
        <v>425</v>
      </c>
      <c r="B37" s="441"/>
      <c r="C37" s="409"/>
      <c r="D37" s="409"/>
      <c r="E37" s="409"/>
      <c r="F37" s="409"/>
      <c r="G37" s="409"/>
      <c r="H37" s="470"/>
      <c r="I37" s="142"/>
      <c r="J37" s="501">
        <v>46</v>
      </c>
      <c r="K37" s="95"/>
      <c r="L37" s="537">
        <v>8698</v>
      </c>
      <c r="M37" s="538">
        <v>11186</v>
      </c>
      <c r="N37" s="539">
        <v>13673</v>
      </c>
    </row>
    <row r="38" spans="1:14" ht="15" x14ac:dyDescent="0.25">
      <c r="A38" s="344" t="s">
        <v>315</v>
      </c>
      <c r="B38" s="441">
        <v>3478</v>
      </c>
      <c r="C38" s="409">
        <v>1157</v>
      </c>
      <c r="D38" s="409">
        <v>1758</v>
      </c>
      <c r="E38" s="409">
        <v>271</v>
      </c>
      <c r="F38" s="409">
        <v>292</v>
      </c>
      <c r="G38" s="409">
        <v>1913</v>
      </c>
      <c r="H38" s="470">
        <v>1565</v>
      </c>
      <c r="I38" s="142"/>
      <c r="J38" s="501">
        <v>1267</v>
      </c>
      <c r="K38" s="95"/>
      <c r="L38" s="537"/>
      <c r="M38" s="538"/>
      <c r="N38" s="539"/>
    </row>
    <row r="39" spans="1:14" ht="15" x14ac:dyDescent="0.25">
      <c r="A39" s="344" t="s">
        <v>316</v>
      </c>
      <c r="B39" s="441">
        <v>1940</v>
      </c>
      <c r="C39" s="409">
        <v>339</v>
      </c>
      <c r="D39" s="409">
        <v>1192</v>
      </c>
      <c r="E39" s="409">
        <v>317</v>
      </c>
      <c r="F39" s="409">
        <v>92</v>
      </c>
      <c r="G39" s="409">
        <v>958</v>
      </c>
      <c r="H39" s="470">
        <v>982</v>
      </c>
      <c r="I39" s="142"/>
      <c r="J39" s="501">
        <v>693</v>
      </c>
      <c r="K39" s="95"/>
      <c r="L39" s="537"/>
      <c r="M39" s="538"/>
      <c r="N39" s="539"/>
    </row>
    <row r="40" spans="1:14" ht="15" x14ac:dyDescent="0.25">
      <c r="A40" s="345" t="s">
        <v>296</v>
      </c>
      <c r="B40" s="441">
        <v>2082</v>
      </c>
      <c r="C40" s="409">
        <v>667</v>
      </c>
      <c r="D40" s="409">
        <v>807</v>
      </c>
      <c r="E40" s="409">
        <v>248</v>
      </c>
      <c r="F40" s="409">
        <v>360</v>
      </c>
      <c r="G40" s="409">
        <v>946</v>
      </c>
      <c r="H40" s="470">
        <v>1136</v>
      </c>
      <c r="I40" s="142"/>
      <c r="J40" s="501">
        <v>849</v>
      </c>
      <c r="K40" s="95"/>
      <c r="L40" s="537"/>
      <c r="M40" s="538"/>
      <c r="N40" s="539"/>
    </row>
    <row r="41" spans="1:14" ht="15" x14ac:dyDescent="0.25">
      <c r="A41" s="345" t="s">
        <v>325</v>
      </c>
      <c r="B41" s="441">
        <v>87</v>
      </c>
      <c r="C41" s="409">
        <v>24</v>
      </c>
      <c r="D41" s="409">
        <v>50</v>
      </c>
      <c r="E41" s="409">
        <v>9</v>
      </c>
      <c r="F41" s="409">
        <v>4</v>
      </c>
      <c r="G41" s="409">
        <v>85</v>
      </c>
      <c r="H41" s="470">
        <v>2</v>
      </c>
      <c r="I41" s="142"/>
      <c r="J41" s="501"/>
      <c r="K41" s="95"/>
      <c r="L41" s="537">
        <v>201</v>
      </c>
      <c r="M41" s="538">
        <v>282</v>
      </c>
      <c r="N41" s="539">
        <v>294</v>
      </c>
    </row>
    <row r="42" spans="1:14" ht="15" x14ac:dyDescent="0.25">
      <c r="A42" s="360" t="s">
        <v>320</v>
      </c>
      <c r="B42" s="442">
        <v>1060</v>
      </c>
      <c r="C42" s="471">
        <v>456</v>
      </c>
      <c r="D42" s="471">
        <v>405</v>
      </c>
      <c r="E42" s="471">
        <v>110</v>
      </c>
      <c r="F42" s="471">
        <v>89</v>
      </c>
      <c r="G42" s="471">
        <v>513</v>
      </c>
      <c r="H42" s="472">
        <v>547</v>
      </c>
      <c r="I42" s="142"/>
      <c r="J42" s="503">
        <v>455</v>
      </c>
      <c r="K42" s="95"/>
      <c r="L42" s="537">
        <v>1160</v>
      </c>
      <c r="M42" s="538">
        <v>1345</v>
      </c>
      <c r="N42" s="539">
        <v>1560</v>
      </c>
    </row>
    <row r="43" spans="1:14" ht="15" customHeight="1" thickBot="1" x14ac:dyDescent="0.25">
      <c r="A43" s="175" t="s">
        <v>62</v>
      </c>
      <c r="B43" s="421">
        <v>30661</v>
      </c>
      <c r="C43" s="145">
        <v>9428</v>
      </c>
      <c r="D43" s="145">
        <v>11639</v>
      </c>
      <c r="E43" s="145">
        <v>5188</v>
      </c>
      <c r="F43" s="145">
        <v>4406</v>
      </c>
      <c r="G43" s="145">
        <v>14356</v>
      </c>
      <c r="H43" s="473">
        <v>16305</v>
      </c>
      <c r="I43" s="142"/>
      <c r="J43" s="476">
        <v>13930</v>
      </c>
      <c r="K43" s="95"/>
      <c r="L43" s="540">
        <f>SUM(L24:L42)</f>
        <v>35305</v>
      </c>
      <c r="M43" s="541">
        <f t="shared" ref="M43:N43" si="0">SUM(M24:M42)</f>
        <v>44831</v>
      </c>
      <c r="N43" s="542">
        <f t="shared" si="0"/>
        <v>52898</v>
      </c>
    </row>
    <row r="44" spans="1:14" ht="15" customHeight="1" thickTop="1" x14ac:dyDescent="0.2">
      <c r="B44" s="147"/>
      <c r="C44" s="551"/>
      <c r="D44" s="147"/>
      <c r="E44" s="147"/>
      <c r="F44" s="147"/>
      <c r="G44" s="147"/>
      <c r="H44" s="147"/>
      <c r="I44" s="147"/>
      <c r="J44" s="147"/>
      <c r="K44" s="95"/>
    </row>
    <row r="45" spans="1:14" ht="15" customHeight="1" thickBot="1" x14ac:dyDescent="0.25">
      <c r="A45" s="149"/>
      <c r="B45" s="150"/>
      <c r="C45" s="150"/>
      <c r="D45" s="150"/>
      <c r="E45" s="150"/>
      <c r="F45" s="150"/>
      <c r="G45" s="150"/>
      <c r="H45" s="120"/>
      <c r="I45" s="148"/>
      <c r="J45" s="120"/>
      <c r="K45" s="95"/>
    </row>
    <row r="46" spans="1:14" ht="26.25" thickTop="1" x14ac:dyDescent="0.2">
      <c r="A46" s="400" t="s">
        <v>155</v>
      </c>
      <c r="B46" s="354" t="s">
        <v>15</v>
      </c>
      <c r="C46" s="354" t="s">
        <v>151</v>
      </c>
      <c r="D46" s="354" t="s">
        <v>5</v>
      </c>
      <c r="E46" s="355" t="s">
        <v>4</v>
      </c>
      <c r="F46" s="354" t="s">
        <v>16</v>
      </c>
      <c r="G46" s="354" t="s">
        <v>152</v>
      </c>
      <c r="H46" s="356" t="s">
        <v>2</v>
      </c>
      <c r="I46" s="242"/>
      <c r="J46" s="362" t="s">
        <v>198</v>
      </c>
      <c r="K46" s="95"/>
      <c r="L46" s="307">
        <v>2020</v>
      </c>
      <c r="M46" s="308">
        <v>2025</v>
      </c>
      <c r="N46" s="309">
        <v>2030</v>
      </c>
    </row>
    <row r="47" spans="1:14" ht="15" x14ac:dyDescent="0.25">
      <c r="A47" s="341" t="s">
        <v>113</v>
      </c>
      <c r="B47" s="440">
        <v>8652</v>
      </c>
      <c r="C47" s="408">
        <v>2516</v>
      </c>
      <c r="D47" s="408">
        <v>2358</v>
      </c>
      <c r="E47" s="408">
        <v>851</v>
      </c>
      <c r="F47" s="408">
        <v>2927</v>
      </c>
      <c r="G47" s="408">
        <v>4136</v>
      </c>
      <c r="H47" s="469">
        <v>4516</v>
      </c>
      <c r="I47" s="142"/>
      <c r="J47" s="474">
        <v>3667</v>
      </c>
      <c r="K47" s="95"/>
      <c r="L47" s="537">
        <v>12569</v>
      </c>
      <c r="M47" s="538">
        <v>13255</v>
      </c>
      <c r="N47" s="539">
        <v>13941</v>
      </c>
    </row>
    <row r="48" spans="1:14" ht="15" x14ac:dyDescent="0.25">
      <c r="A48" s="344" t="s">
        <v>87</v>
      </c>
      <c r="B48" s="441">
        <v>4642</v>
      </c>
      <c r="C48" s="409">
        <v>2658</v>
      </c>
      <c r="D48" s="409">
        <v>928</v>
      </c>
      <c r="E48" s="409">
        <v>691</v>
      </c>
      <c r="F48" s="409">
        <v>365</v>
      </c>
      <c r="G48" s="409">
        <v>1752</v>
      </c>
      <c r="H48" s="470">
        <v>2890</v>
      </c>
      <c r="I48" s="142"/>
      <c r="J48" s="475">
        <v>1957</v>
      </c>
      <c r="K48" s="95"/>
      <c r="L48" s="537">
        <v>5147</v>
      </c>
      <c r="M48" s="538">
        <v>6113</v>
      </c>
      <c r="N48" s="539">
        <v>7225</v>
      </c>
    </row>
    <row r="49" spans="1:14" ht="15" x14ac:dyDescent="0.25">
      <c r="A49" s="344" t="s">
        <v>284</v>
      </c>
      <c r="B49" s="441">
        <v>3185</v>
      </c>
      <c r="C49" s="409">
        <v>635</v>
      </c>
      <c r="D49" s="409">
        <v>1302</v>
      </c>
      <c r="E49" s="409">
        <v>764</v>
      </c>
      <c r="F49" s="409">
        <v>484</v>
      </c>
      <c r="G49" s="409">
        <v>1219</v>
      </c>
      <c r="H49" s="470">
        <v>1966</v>
      </c>
      <c r="I49" s="142"/>
      <c r="J49" s="475">
        <v>2060</v>
      </c>
      <c r="K49" s="95"/>
      <c r="L49" s="537">
        <v>3415</v>
      </c>
      <c r="M49" s="538">
        <v>3708</v>
      </c>
      <c r="N49" s="539">
        <v>4000</v>
      </c>
    </row>
    <row r="50" spans="1:14" ht="15" x14ac:dyDescent="0.25">
      <c r="A50" s="344" t="s">
        <v>283</v>
      </c>
      <c r="B50" s="441">
        <v>2547</v>
      </c>
      <c r="C50" s="409">
        <v>797</v>
      </c>
      <c r="D50" s="409">
        <v>630</v>
      </c>
      <c r="E50" s="409">
        <v>190</v>
      </c>
      <c r="F50" s="409">
        <v>930</v>
      </c>
      <c r="G50" s="409">
        <v>1026</v>
      </c>
      <c r="H50" s="470">
        <v>1521</v>
      </c>
      <c r="I50" s="142"/>
      <c r="J50" s="475">
        <v>834</v>
      </c>
      <c r="K50" s="95"/>
      <c r="L50" s="537">
        <v>2624</v>
      </c>
      <c r="M50" s="538">
        <v>2897</v>
      </c>
      <c r="N50" s="539">
        <v>3359</v>
      </c>
    </row>
    <row r="51" spans="1:14" ht="15" x14ac:dyDescent="0.25">
      <c r="A51" s="344" t="s">
        <v>85</v>
      </c>
      <c r="B51" s="441">
        <v>1577</v>
      </c>
      <c r="C51" s="409">
        <v>65</v>
      </c>
      <c r="D51" s="409">
        <v>118</v>
      </c>
      <c r="E51" s="409">
        <v>1218</v>
      </c>
      <c r="F51" s="409">
        <v>176</v>
      </c>
      <c r="G51" s="409">
        <v>587</v>
      </c>
      <c r="H51" s="470">
        <v>990</v>
      </c>
      <c r="I51" s="142"/>
      <c r="J51" s="475">
        <v>841</v>
      </c>
      <c r="K51" s="95"/>
      <c r="L51" s="537">
        <v>1577</v>
      </c>
      <c r="M51" s="538">
        <v>1828</v>
      </c>
      <c r="N51" s="539">
        <v>2224</v>
      </c>
    </row>
    <row r="52" spans="1:14" ht="15" x14ac:dyDescent="0.25">
      <c r="A52" s="344" t="s">
        <v>282</v>
      </c>
      <c r="B52" s="441">
        <v>1360</v>
      </c>
      <c r="C52" s="409">
        <v>36</v>
      </c>
      <c r="D52" s="409">
        <v>73</v>
      </c>
      <c r="E52" s="409">
        <v>1050</v>
      </c>
      <c r="F52" s="409">
        <v>201</v>
      </c>
      <c r="G52" s="409">
        <v>578</v>
      </c>
      <c r="H52" s="470">
        <v>782</v>
      </c>
      <c r="I52" s="142"/>
      <c r="J52" s="475">
        <v>753</v>
      </c>
      <c r="K52" s="95"/>
      <c r="L52" s="537">
        <v>1420</v>
      </c>
      <c r="M52" s="538">
        <v>1874</v>
      </c>
      <c r="N52" s="539">
        <v>2473</v>
      </c>
    </row>
    <row r="53" spans="1:14" ht="15" x14ac:dyDescent="0.25">
      <c r="A53" s="360" t="s">
        <v>96</v>
      </c>
      <c r="B53" s="442">
        <v>464</v>
      </c>
      <c r="C53" s="471">
        <v>353</v>
      </c>
      <c r="D53" s="471">
        <v>58</v>
      </c>
      <c r="E53" s="471">
        <v>17</v>
      </c>
      <c r="F53" s="471">
        <v>36</v>
      </c>
      <c r="G53" s="471">
        <v>280</v>
      </c>
      <c r="H53" s="472">
        <v>184</v>
      </c>
      <c r="I53" s="142"/>
      <c r="J53" s="477">
        <v>162</v>
      </c>
      <c r="K53" s="95"/>
      <c r="L53" s="537">
        <v>550</v>
      </c>
      <c r="M53" s="538">
        <v>700</v>
      </c>
      <c r="N53" s="539">
        <v>800</v>
      </c>
    </row>
    <row r="54" spans="1:14" ht="13.5" thickBot="1" x14ac:dyDescent="0.25">
      <c r="A54" s="144" t="s">
        <v>15</v>
      </c>
      <c r="B54" s="143">
        <v>22427</v>
      </c>
      <c r="C54" s="143">
        <v>7060</v>
      </c>
      <c r="D54" s="143">
        <v>5467</v>
      </c>
      <c r="E54" s="143">
        <v>4781</v>
      </c>
      <c r="F54" s="143">
        <v>5119</v>
      </c>
      <c r="G54" s="143">
        <v>9578</v>
      </c>
      <c r="H54" s="146">
        <v>12849</v>
      </c>
      <c r="I54" s="142"/>
      <c r="J54" s="476">
        <v>10274</v>
      </c>
      <c r="K54" s="95"/>
      <c r="L54" s="540">
        <f>SUM(L47:L53)</f>
        <v>27302</v>
      </c>
      <c r="M54" s="541">
        <f t="shared" ref="M54:N54" si="1">SUM(M47:M53)</f>
        <v>30375</v>
      </c>
      <c r="N54" s="542">
        <f t="shared" si="1"/>
        <v>34022</v>
      </c>
    </row>
    <row r="55" spans="1:14" ht="14.25" thickTop="1" thickBot="1" x14ac:dyDescent="0.25">
      <c r="B55" s="120"/>
      <c r="C55" s="120"/>
      <c r="D55" s="120"/>
      <c r="E55" s="120"/>
      <c r="F55" s="120"/>
      <c r="G55" s="120"/>
      <c r="H55" s="120"/>
      <c r="I55" s="120"/>
      <c r="J55" s="120"/>
      <c r="K55" s="95"/>
    </row>
    <row r="56" spans="1:14" ht="26.25" thickTop="1" x14ac:dyDescent="0.2">
      <c r="A56" s="400" t="s">
        <v>153</v>
      </c>
      <c r="B56" s="354" t="s">
        <v>15</v>
      </c>
      <c r="C56" s="354" t="s">
        <v>151</v>
      </c>
      <c r="D56" s="354" t="s">
        <v>5</v>
      </c>
      <c r="E56" s="355" t="s">
        <v>4</v>
      </c>
      <c r="F56" s="354" t="s">
        <v>16</v>
      </c>
      <c r="G56" s="354" t="s">
        <v>152</v>
      </c>
      <c r="H56" s="356" t="s">
        <v>2</v>
      </c>
      <c r="I56" s="242"/>
      <c r="J56" s="243" t="s">
        <v>198</v>
      </c>
      <c r="K56" s="95"/>
      <c r="L56" s="307">
        <v>2020</v>
      </c>
      <c r="M56" s="308">
        <v>2025</v>
      </c>
      <c r="N56" s="309">
        <v>2030</v>
      </c>
    </row>
    <row r="57" spans="1:14" ht="15" x14ac:dyDescent="0.25">
      <c r="A57" s="347" t="s">
        <v>310</v>
      </c>
      <c r="B57" s="440">
        <v>966</v>
      </c>
      <c r="C57" s="408">
        <v>357</v>
      </c>
      <c r="D57" s="408">
        <v>198</v>
      </c>
      <c r="E57" s="408">
        <v>119</v>
      </c>
      <c r="F57" s="408">
        <v>292</v>
      </c>
      <c r="G57" s="408">
        <v>190</v>
      </c>
      <c r="H57" s="469">
        <v>776</v>
      </c>
      <c r="I57" s="151"/>
      <c r="J57" s="504">
        <v>215</v>
      </c>
      <c r="K57" s="95"/>
      <c r="L57" s="537">
        <v>998</v>
      </c>
      <c r="M57" s="538">
        <v>1059</v>
      </c>
      <c r="N57" s="539">
        <v>1125</v>
      </c>
    </row>
    <row r="58" spans="1:14" ht="15" x14ac:dyDescent="0.25">
      <c r="A58" s="365" t="s">
        <v>275</v>
      </c>
      <c r="B58" s="441">
        <v>778</v>
      </c>
      <c r="C58" s="409">
        <v>416</v>
      </c>
      <c r="D58" s="409">
        <v>143</v>
      </c>
      <c r="E58" s="409">
        <v>63</v>
      </c>
      <c r="F58" s="409">
        <v>156</v>
      </c>
      <c r="G58" s="409">
        <v>115</v>
      </c>
      <c r="H58" s="470">
        <v>663</v>
      </c>
      <c r="I58" s="151"/>
      <c r="J58" s="504">
        <v>183</v>
      </c>
      <c r="K58" s="95"/>
      <c r="L58" s="537">
        <v>771</v>
      </c>
      <c r="M58" s="538">
        <v>811</v>
      </c>
      <c r="N58" s="539">
        <v>852</v>
      </c>
    </row>
    <row r="59" spans="1:14" ht="15" x14ac:dyDescent="0.25">
      <c r="A59" s="420" t="s">
        <v>326</v>
      </c>
      <c r="B59" s="442">
        <v>154</v>
      </c>
      <c r="C59" s="471">
        <v>43</v>
      </c>
      <c r="D59" s="471">
        <v>34</v>
      </c>
      <c r="E59" s="471">
        <v>19</v>
      </c>
      <c r="F59" s="471">
        <v>58</v>
      </c>
      <c r="G59" s="471">
        <v>53</v>
      </c>
      <c r="H59" s="472">
        <v>101</v>
      </c>
      <c r="I59" s="152"/>
      <c r="J59" s="504">
        <v>75</v>
      </c>
      <c r="K59" s="95"/>
      <c r="L59" s="537">
        <v>80</v>
      </c>
      <c r="M59" s="538">
        <v>85</v>
      </c>
      <c r="N59" s="539">
        <v>90</v>
      </c>
    </row>
    <row r="60" spans="1:14" ht="13.5" thickBot="1" x14ac:dyDescent="0.25">
      <c r="A60" s="175" t="s">
        <v>15</v>
      </c>
      <c r="B60" s="421">
        <v>1898</v>
      </c>
      <c r="C60" s="145">
        <v>816</v>
      </c>
      <c r="D60" s="145">
        <v>375</v>
      </c>
      <c r="E60" s="145">
        <v>201</v>
      </c>
      <c r="F60" s="145">
        <v>506</v>
      </c>
      <c r="G60" s="145">
        <v>358</v>
      </c>
      <c r="H60" s="473">
        <v>1540</v>
      </c>
      <c r="I60" s="151"/>
      <c r="J60" s="98">
        <v>473</v>
      </c>
      <c r="K60" s="95"/>
      <c r="L60" s="540">
        <f>SUM(L57:L59)</f>
        <v>1849</v>
      </c>
      <c r="M60" s="541">
        <f t="shared" ref="M60:N60" si="2">SUM(M57:M59)</f>
        <v>1955</v>
      </c>
      <c r="N60" s="542">
        <f t="shared" si="2"/>
        <v>2067</v>
      </c>
    </row>
    <row r="61" spans="1:14" ht="14.25" thickTop="1" thickBot="1" x14ac:dyDescent="0.25">
      <c r="B61" s="389"/>
      <c r="C61" s="389"/>
      <c r="D61" s="389"/>
      <c r="E61" s="389"/>
      <c r="F61" s="389"/>
      <c r="G61" s="389"/>
      <c r="H61" s="389"/>
      <c r="I61" s="389"/>
      <c r="J61" s="389"/>
      <c r="K61" s="95"/>
    </row>
    <row r="62" spans="1:14" ht="26.25" thickTop="1" x14ac:dyDescent="0.2">
      <c r="A62" s="192" t="s">
        <v>29</v>
      </c>
      <c r="B62" s="354" t="s">
        <v>15</v>
      </c>
      <c r="C62" s="354" t="s">
        <v>151</v>
      </c>
      <c r="D62" s="354" t="s">
        <v>5</v>
      </c>
      <c r="E62" s="355" t="s">
        <v>4</v>
      </c>
      <c r="F62" s="354" t="s">
        <v>16</v>
      </c>
      <c r="G62" s="354" t="s">
        <v>152</v>
      </c>
      <c r="H62" s="356" t="s">
        <v>2</v>
      </c>
      <c r="I62" s="242"/>
      <c r="J62" s="243" t="s">
        <v>198</v>
      </c>
      <c r="K62" s="95"/>
      <c r="L62" s="307">
        <v>2020</v>
      </c>
      <c r="M62" s="308">
        <v>2025</v>
      </c>
      <c r="N62" s="309">
        <v>2030</v>
      </c>
    </row>
    <row r="63" spans="1:14" ht="15" x14ac:dyDescent="0.25">
      <c r="A63" s="341" t="s">
        <v>86</v>
      </c>
      <c r="B63" s="440">
        <v>1858</v>
      </c>
      <c r="C63" s="408"/>
      <c r="D63" s="408"/>
      <c r="E63" s="408"/>
      <c r="F63" s="408"/>
      <c r="G63" s="408"/>
      <c r="H63" s="469"/>
      <c r="I63" s="154"/>
      <c r="J63" s="505"/>
      <c r="K63" s="95"/>
      <c r="L63" s="537">
        <v>2200</v>
      </c>
      <c r="M63" s="538">
        <v>2500</v>
      </c>
      <c r="N63" s="539">
        <v>2800</v>
      </c>
    </row>
    <row r="64" spans="1:14" ht="15" x14ac:dyDescent="0.25">
      <c r="A64" s="344" t="s">
        <v>274</v>
      </c>
      <c r="B64" s="441">
        <v>902</v>
      </c>
      <c r="C64" s="409"/>
      <c r="D64" s="409"/>
      <c r="E64" s="409"/>
      <c r="F64" s="409"/>
      <c r="G64" s="409"/>
      <c r="H64" s="470"/>
      <c r="I64" s="154"/>
      <c r="J64" s="505"/>
      <c r="K64" s="95"/>
      <c r="L64" s="537">
        <v>850</v>
      </c>
      <c r="M64" s="538">
        <v>1200</v>
      </c>
      <c r="N64" s="539">
        <v>1900</v>
      </c>
    </row>
    <row r="65" spans="1:14" ht="15" x14ac:dyDescent="0.25">
      <c r="A65" s="344" t="s">
        <v>278</v>
      </c>
      <c r="B65" s="441">
        <v>727</v>
      </c>
      <c r="C65" s="409"/>
      <c r="D65" s="409"/>
      <c r="E65" s="409"/>
      <c r="F65" s="409"/>
      <c r="G65" s="409"/>
      <c r="H65" s="470"/>
      <c r="I65" s="154"/>
      <c r="J65" s="505"/>
      <c r="K65" s="95"/>
      <c r="L65" s="537">
        <v>810</v>
      </c>
      <c r="M65" s="538">
        <v>930</v>
      </c>
      <c r="N65" s="539">
        <v>1175</v>
      </c>
    </row>
    <row r="66" spans="1:14" ht="15" x14ac:dyDescent="0.25">
      <c r="A66" s="344" t="s">
        <v>426</v>
      </c>
      <c r="B66" s="441"/>
      <c r="C66" s="409"/>
      <c r="D66" s="409"/>
      <c r="E66" s="409"/>
      <c r="F66" s="409"/>
      <c r="G66" s="409"/>
      <c r="H66" s="470"/>
      <c r="I66" s="154"/>
      <c r="J66" s="505"/>
      <c r="K66" s="95"/>
      <c r="L66" s="537">
        <v>230</v>
      </c>
      <c r="M66" s="538">
        <v>230</v>
      </c>
      <c r="N66" s="539">
        <v>230</v>
      </c>
    </row>
    <row r="67" spans="1:14" ht="15" x14ac:dyDescent="0.25">
      <c r="A67" s="344" t="s">
        <v>327</v>
      </c>
      <c r="B67" s="442">
        <v>75</v>
      </c>
      <c r="C67" s="471"/>
      <c r="D67" s="471"/>
      <c r="E67" s="471"/>
      <c r="F67" s="471"/>
      <c r="G67" s="471"/>
      <c r="H67" s="472"/>
      <c r="I67" s="154"/>
      <c r="J67" s="505"/>
      <c r="K67" s="95"/>
      <c r="L67" s="537">
        <v>75</v>
      </c>
      <c r="M67" s="538">
        <v>75</v>
      </c>
      <c r="N67" s="539">
        <v>75</v>
      </c>
    </row>
    <row r="68" spans="1:14" ht="13.5" thickBot="1" x14ac:dyDescent="0.25">
      <c r="A68" s="144" t="s">
        <v>15</v>
      </c>
      <c r="B68" s="143">
        <v>3562</v>
      </c>
      <c r="C68" s="143">
        <v>1333</v>
      </c>
      <c r="D68" s="143">
        <v>687</v>
      </c>
      <c r="E68" s="143">
        <v>390</v>
      </c>
      <c r="F68" s="143">
        <v>1152</v>
      </c>
      <c r="G68" s="143">
        <v>1603</v>
      </c>
      <c r="H68" s="143">
        <v>1959</v>
      </c>
      <c r="I68" s="151"/>
      <c r="J68" s="146">
        <v>556</v>
      </c>
      <c r="K68" s="95"/>
      <c r="L68" s="540">
        <f>SUM(L63:L67)</f>
        <v>4165</v>
      </c>
      <c r="M68" s="540">
        <f t="shared" ref="M68:N68" si="3">SUM(M63:M67)</f>
        <v>4935</v>
      </c>
      <c r="N68" s="540">
        <f t="shared" si="3"/>
        <v>6180</v>
      </c>
    </row>
    <row r="69" spans="1:14" ht="14.25" thickTop="1" thickBot="1" x14ac:dyDescent="0.25">
      <c r="A69" s="156"/>
      <c r="B69" s="155"/>
      <c r="C69" s="155"/>
      <c r="D69" s="155"/>
      <c r="E69" s="155"/>
      <c r="F69" s="155"/>
      <c r="G69" s="155"/>
      <c r="H69" s="155"/>
      <c r="I69" s="155"/>
      <c r="J69" s="155"/>
      <c r="K69" s="95"/>
    </row>
    <row r="70" spans="1:14" ht="26.25" thickTop="1" x14ac:dyDescent="0.2">
      <c r="A70" s="35" t="s">
        <v>24</v>
      </c>
      <c r="B70" s="239" t="s">
        <v>15</v>
      </c>
      <c r="C70" s="239" t="s">
        <v>151</v>
      </c>
      <c r="D70" s="239" t="s">
        <v>5</v>
      </c>
      <c r="E70" s="240" t="s">
        <v>4</v>
      </c>
      <c r="F70" s="239" t="s">
        <v>16</v>
      </c>
      <c r="G70" s="239" t="s">
        <v>152</v>
      </c>
      <c r="H70" s="241" t="s">
        <v>2</v>
      </c>
      <c r="I70" s="242"/>
      <c r="J70" s="243" t="s">
        <v>198</v>
      </c>
      <c r="K70" s="95"/>
      <c r="L70" s="307">
        <v>2020</v>
      </c>
      <c r="M70" s="308">
        <v>2025</v>
      </c>
      <c r="N70" s="309">
        <v>2030</v>
      </c>
    </row>
    <row r="71" spans="1:14" x14ac:dyDescent="0.2">
      <c r="A71" s="157" t="s">
        <v>183</v>
      </c>
      <c r="B71" s="348">
        <v>54986</v>
      </c>
      <c r="C71" s="153">
        <v>17304</v>
      </c>
      <c r="D71" s="153">
        <v>17481</v>
      </c>
      <c r="E71" s="153">
        <v>10170</v>
      </c>
      <c r="F71" s="153">
        <v>10031</v>
      </c>
      <c r="G71" s="153">
        <v>24292</v>
      </c>
      <c r="H71" s="478">
        <v>30694</v>
      </c>
      <c r="I71" s="151"/>
      <c r="J71" s="98">
        <f>SUM(J43,J54,J60)</f>
        <v>24677</v>
      </c>
      <c r="K71" s="95"/>
      <c r="L71" s="537">
        <f>L43+L54+L60</f>
        <v>64456</v>
      </c>
      <c r="M71" s="538">
        <f t="shared" ref="M71:N71" si="4">M43+M54+M60</f>
        <v>77161</v>
      </c>
      <c r="N71" s="539">
        <f t="shared" si="4"/>
        <v>88987</v>
      </c>
    </row>
    <row r="72" spans="1:14" ht="13.5" thickBot="1" x14ac:dyDescent="0.25">
      <c r="A72" s="157" t="s">
        <v>182</v>
      </c>
      <c r="B72" s="348">
        <v>58548</v>
      </c>
      <c r="C72" s="153">
        <v>18637</v>
      </c>
      <c r="D72" s="153">
        <v>18168</v>
      </c>
      <c r="E72" s="153">
        <v>10560</v>
      </c>
      <c r="F72" s="153">
        <v>11183</v>
      </c>
      <c r="G72" s="153">
        <v>25895</v>
      </c>
      <c r="H72" s="478">
        <v>32653</v>
      </c>
      <c r="I72" s="151"/>
      <c r="J72" s="98">
        <f>SUM(J68,J71)</f>
        <v>25233</v>
      </c>
      <c r="K72" s="95"/>
      <c r="L72" s="540">
        <f>L43+L54+L60+L68</f>
        <v>68621</v>
      </c>
      <c r="M72" s="541">
        <f>M43+M54+M60+M68</f>
        <v>82096</v>
      </c>
      <c r="N72" s="542">
        <f>N43+N54+N60+N68</f>
        <v>95167</v>
      </c>
    </row>
    <row r="73" spans="1:14" ht="12.75" customHeight="1" thickTop="1" x14ac:dyDescent="0.2">
      <c r="A73" s="158"/>
      <c r="B73" s="151"/>
      <c r="C73" s="151"/>
      <c r="D73" s="151"/>
      <c r="E73" s="151"/>
      <c r="F73" s="151"/>
      <c r="G73" s="151"/>
      <c r="H73" s="151"/>
      <c r="I73" s="151"/>
      <c r="J73" s="151"/>
      <c r="M73" s="389"/>
    </row>
    <row r="74" spans="1:14" ht="12.75" customHeight="1" x14ac:dyDescent="0.55000000000000004">
      <c r="A74" s="545"/>
      <c r="B74" s="546"/>
      <c r="C74" s="546"/>
      <c r="D74" s="546"/>
      <c r="E74" s="546"/>
      <c r="F74" s="546"/>
      <c r="G74" s="546"/>
      <c r="H74" s="546"/>
      <c r="I74" s="546"/>
      <c r="J74" s="546"/>
      <c r="K74" s="547"/>
      <c r="M74" s="412"/>
    </row>
    <row r="76" spans="1:14" x14ac:dyDescent="0.2">
      <c r="A76" s="667" t="s">
        <v>395</v>
      </c>
      <c r="B76" s="668"/>
      <c r="C76" s="668"/>
      <c r="D76" s="668"/>
      <c r="E76" s="668"/>
      <c r="F76" s="668"/>
      <c r="G76" s="668"/>
      <c r="H76" s="669"/>
    </row>
    <row r="77" spans="1:14" x14ac:dyDescent="0.2">
      <c r="A77" s="667" t="s">
        <v>253</v>
      </c>
      <c r="B77" s="668"/>
      <c r="C77" s="668"/>
      <c r="D77" s="668"/>
      <c r="E77" s="668"/>
      <c r="F77" s="668"/>
      <c r="G77" s="668"/>
      <c r="H77" s="669"/>
      <c r="I77" s="131"/>
    </row>
    <row r="78" spans="1:14" x14ac:dyDescent="0.2">
      <c r="A78" s="254"/>
      <c r="B78" s="174"/>
      <c r="C78" s="174"/>
      <c r="D78" s="174"/>
      <c r="E78" s="174"/>
      <c r="F78" s="255"/>
      <c r="G78" s="174"/>
      <c r="H78" s="256"/>
      <c r="I78" s="94"/>
    </row>
    <row r="79" spans="1:14" ht="25.5" x14ac:dyDescent="0.2">
      <c r="A79" s="126"/>
      <c r="B79" s="245" t="s">
        <v>15</v>
      </c>
      <c r="C79" s="245" t="s">
        <v>3</v>
      </c>
      <c r="D79" s="245" t="s">
        <v>5</v>
      </c>
      <c r="E79" s="244" t="s">
        <v>4</v>
      </c>
      <c r="F79" s="245" t="s">
        <v>16</v>
      </c>
      <c r="G79" s="245" t="s">
        <v>1</v>
      </c>
      <c r="H79" s="496" t="s">
        <v>2</v>
      </c>
      <c r="I79" s="75"/>
      <c r="J79" s="243" t="s">
        <v>159</v>
      </c>
      <c r="K79" s="506"/>
    </row>
    <row r="80" spans="1:14" x14ac:dyDescent="0.2">
      <c r="A80" s="132" t="s">
        <v>39</v>
      </c>
      <c r="B80" s="390">
        <v>9155</v>
      </c>
      <c r="C80" s="390">
        <v>3009</v>
      </c>
      <c r="D80" s="390">
        <v>3725</v>
      </c>
      <c r="E80" s="390">
        <v>1669</v>
      </c>
      <c r="F80" s="390">
        <v>752</v>
      </c>
      <c r="G80" s="390">
        <v>5857</v>
      </c>
      <c r="H80" s="390">
        <v>3298</v>
      </c>
      <c r="I80" s="134"/>
      <c r="J80" s="133">
        <v>2911</v>
      </c>
      <c r="K80" s="507"/>
    </row>
    <row r="81" spans="1:11" x14ac:dyDescent="0.2">
      <c r="A81" s="132" t="s">
        <v>156</v>
      </c>
      <c r="B81" s="390">
        <v>21463</v>
      </c>
      <c r="C81" s="189">
        <v>6392</v>
      </c>
      <c r="D81" s="189">
        <v>7902</v>
      </c>
      <c r="E81" s="189">
        <v>3517</v>
      </c>
      <c r="F81" s="189">
        <v>3652</v>
      </c>
      <c r="G81" s="189">
        <v>8482</v>
      </c>
      <c r="H81" s="189">
        <v>12981</v>
      </c>
      <c r="I81" s="134"/>
      <c r="J81" s="135">
        <v>10998</v>
      </c>
      <c r="K81" s="507"/>
    </row>
    <row r="82" spans="1:11" x14ac:dyDescent="0.2">
      <c r="A82" s="132" t="s">
        <v>40</v>
      </c>
      <c r="B82" s="390">
        <v>19959</v>
      </c>
      <c r="C82" s="189">
        <v>6600</v>
      </c>
      <c r="D82" s="189">
        <v>5431</v>
      </c>
      <c r="E82" s="189">
        <v>3998</v>
      </c>
      <c r="F82" s="189">
        <v>3930</v>
      </c>
      <c r="G82" s="189">
        <v>8159</v>
      </c>
      <c r="H82" s="189">
        <v>11800</v>
      </c>
      <c r="I82" s="134"/>
      <c r="J82" s="133">
        <v>11324</v>
      </c>
      <c r="K82" s="507"/>
    </row>
    <row r="83" spans="1:11" x14ac:dyDescent="0.2">
      <c r="A83" s="132" t="s">
        <v>157</v>
      </c>
      <c r="B83" s="390">
        <v>7971</v>
      </c>
      <c r="C83" s="189">
        <v>2636</v>
      </c>
      <c r="D83" s="189">
        <v>1110</v>
      </c>
      <c r="E83" s="189">
        <v>1376</v>
      </c>
      <c r="F83" s="189">
        <v>2849</v>
      </c>
      <c r="G83" s="189">
        <v>3397</v>
      </c>
      <c r="H83" s="189">
        <v>4574</v>
      </c>
      <c r="I83" s="134"/>
      <c r="J83" s="136" t="s">
        <v>161</v>
      </c>
      <c r="K83" s="508"/>
    </row>
    <row r="84" spans="1:11" x14ac:dyDescent="0.2">
      <c r="A84" s="257" t="s">
        <v>15</v>
      </c>
      <c r="B84" s="391">
        <v>58548</v>
      </c>
      <c r="C84" s="391">
        <v>18637</v>
      </c>
      <c r="D84" s="391">
        <v>18168</v>
      </c>
      <c r="E84" s="391">
        <v>10560</v>
      </c>
      <c r="F84" s="391">
        <v>11183</v>
      </c>
      <c r="G84" s="391">
        <v>25895</v>
      </c>
      <c r="H84" s="391">
        <v>32653</v>
      </c>
      <c r="I84" s="137"/>
      <c r="J84" s="391">
        <f>SUM(J80:J83)</f>
        <v>25233</v>
      </c>
      <c r="K84" s="507"/>
    </row>
    <row r="85" spans="1:11" x14ac:dyDescent="0.2">
      <c r="A85" s="138"/>
      <c r="B85" s="137"/>
      <c r="C85" s="137"/>
      <c r="D85" s="137"/>
      <c r="E85" s="137"/>
      <c r="F85" s="137"/>
      <c r="G85" s="137"/>
      <c r="H85" s="137"/>
      <c r="I85" s="137"/>
      <c r="J85" s="137"/>
      <c r="K85" s="134"/>
    </row>
    <row r="86" spans="1:11" x14ac:dyDescent="0.2">
      <c r="A86" s="670" t="s">
        <v>396</v>
      </c>
      <c r="B86" s="671"/>
      <c r="C86" s="671"/>
      <c r="D86" s="671"/>
      <c r="E86" s="672"/>
      <c r="F86" s="130"/>
      <c r="G86" s="131"/>
    </row>
    <row r="87" spans="1:11" x14ac:dyDescent="0.2">
      <c r="A87" s="661" t="s">
        <v>254</v>
      </c>
      <c r="B87" s="662"/>
      <c r="C87" s="662"/>
      <c r="D87" s="662"/>
      <c r="E87" s="663"/>
      <c r="F87" s="130"/>
      <c r="G87" s="93"/>
      <c r="J87" s="120"/>
    </row>
    <row r="88" spans="1:11" x14ac:dyDescent="0.2">
      <c r="A88" s="664" t="s">
        <v>255</v>
      </c>
      <c r="B88" s="665"/>
      <c r="C88" s="665"/>
      <c r="D88" s="665"/>
      <c r="E88" s="666"/>
      <c r="F88" s="130"/>
      <c r="G88" s="131"/>
      <c r="H88" s="131"/>
    </row>
    <row r="89" spans="1:11" x14ac:dyDescent="0.2">
      <c r="A89" s="193"/>
      <c r="B89" s="259"/>
      <c r="C89" s="260"/>
      <c r="D89" s="260"/>
      <c r="E89" s="261"/>
      <c r="F89" s="131"/>
      <c r="G89" s="131"/>
      <c r="H89" s="131"/>
    </row>
    <row r="90" spans="1:11" x14ac:dyDescent="0.2">
      <c r="A90" s="485"/>
      <c r="B90" s="486"/>
      <c r="C90" s="244" t="s">
        <v>15</v>
      </c>
      <c r="D90" s="245" t="s">
        <v>160</v>
      </c>
      <c r="E90" s="245" t="s">
        <v>37</v>
      </c>
    </row>
    <row r="91" spans="1:11" x14ac:dyDescent="0.2">
      <c r="A91" s="349" t="s">
        <v>11</v>
      </c>
      <c r="B91" s="350"/>
      <c r="C91" s="533">
        <v>233401</v>
      </c>
      <c r="D91" s="498">
        <v>124177</v>
      </c>
      <c r="E91" s="305">
        <v>0.5320328533296772</v>
      </c>
    </row>
    <row r="92" spans="1:11" ht="15" x14ac:dyDescent="0.25">
      <c r="A92" s="351" t="s">
        <v>270</v>
      </c>
      <c r="B92" s="352"/>
      <c r="C92" s="499">
        <v>55001</v>
      </c>
      <c r="D92" s="499">
        <v>28340</v>
      </c>
      <c r="E92" s="305">
        <v>0.51526335884802099</v>
      </c>
    </row>
    <row r="93" spans="1:11" ht="12.75" customHeight="1" x14ac:dyDescent="0.2">
      <c r="A93" s="480" t="s">
        <v>256</v>
      </c>
      <c r="B93" s="481"/>
      <c r="C93" s="497">
        <v>58548</v>
      </c>
      <c r="D93" s="419">
        <v>24960</v>
      </c>
      <c r="E93" s="258">
        <v>0.42631686821069892</v>
      </c>
    </row>
    <row r="94" spans="1:11" x14ac:dyDescent="0.2">
      <c r="A94" s="158"/>
      <c r="B94" s="151"/>
      <c r="C94" s="151"/>
      <c r="D94" s="151"/>
      <c r="E94" s="151"/>
      <c r="F94" s="151"/>
      <c r="G94" s="151"/>
      <c r="H94" s="151"/>
      <c r="I94" s="151"/>
      <c r="J94" s="151"/>
    </row>
    <row r="95" spans="1:11" x14ac:dyDescent="0.2">
      <c r="A95" s="159" t="s">
        <v>224</v>
      </c>
      <c r="G95" s="149"/>
      <c r="H95" s="149"/>
      <c r="I95" s="149"/>
      <c r="J95" s="160"/>
    </row>
    <row r="96" spans="1:11" x14ac:dyDescent="0.2">
      <c r="A96" s="159" t="s">
        <v>232</v>
      </c>
      <c r="G96" s="149"/>
      <c r="H96" s="149"/>
      <c r="I96" s="149"/>
      <c r="J96" s="160"/>
    </row>
    <row r="97" spans="1:10" x14ac:dyDescent="0.2">
      <c r="A97" s="12" t="s">
        <v>194</v>
      </c>
      <c r="G97" s="149"/>
      <c r="H97" s="149"/>
      <c r="I97" s="149"/>
      <c r="J97" s="149"/>
    </row>
    <row r="98" spans="1:10" x14ac:dyDescent="0.2">
      <c r="A98" s="12" t="s">
        <v>240</v>
      </c>
      <c r="J98" s="14" t="s">
        <v>31</v>
      </c>
    </row>
  </sheetData>
  <sortState ref="A24:N42">
    <sortCondition ref="A24"/>
  </sortState>
  <mergeCells count="11">
    <mergeCell ref="A87:E87"/>
    <mergeCell ref="A88:E88"/>
    <mergeCell ref="A76:H76"/>
    <mergeCell ref="A77:H77"/>
    <mergeCell ref="A86:E86"/>
    <mergeCell ref="L21:N21"/>
    <mergeCell ref="A1:N1"/>
    <mergeCell ref="A2:N2"/>
    <mergeCell ref="A3:N3"/>
    <mergeCell ref="A4:N8"/>
    <mergeCell ref="A21:H21"/>
  </mergeCells>
  <hyperlinks>
    <hyperlink ref="J98" location="Contents!A1" display="Back to Contents"/>
  </hyperlinks>
  <pageMargins left="0.25" right="0.25" top="0.75" bottom="0.75" header="0.3" footer="0.3"/>
  <pageSetup scale="47" orientation="portrait" r:id="rId1"/>
  <ignoredErrors>
    <ignoredError sqref="L43:N43 L54:N54 L60:N60 L68:N68"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89"/>
  <sheetViews>
    <sheetView zoomScaleNormal="100" zoomScaleSheetLayoutView="100" workbookViewId="0">
      <selection activeCell="K33" sqref="K33"/>
    </sheetView>
  </sheetViews>
  <sheetFormatPr defaultColWidth="9.140625" defaultRowHeight="14.25" x14ac:dyDescent="0.2"/>
  <cols>
    <col min="1" max="1" width="37.7109375" style="12" customWidth="1"/>
    <col min="2" max="8" width="15.7109375" style="12" customWidth="1"/>
    <col min="9" max="9" width="5.7109375" style="12" customWidth="1"/>
    <col min="10" max="10" width="15.5703125" style="12" customWidth="1"/>
    <col min="11" max="11" width="37.140625" style="12" customWidth="1"/>
    <col min="12" max="12" width="14.7109375" style="1" customWidth="1"/>
    <col min="13" max="17" width="10.7109375" style="1" customWidth="1"/>
    <col min="18" max="18" width="17.7109375" style="1" customWidth="1"/>
    <col min="19" max="20" width="14.85546875" style="1" customWidth="1"/>
    <col min="21" max="22" width="15.7109375" style="1" customWidth="1"/>
    <col min="23" max="23" width="11.5703125" style="1" bestFit="1" customWidth="1"/>
    <col min="24" max="16384" width="9.140625" style="1"/>
  </cols>
  <sheetData>
    <row r="1" spans="1:23" x14ac:dyDescent="0.2">
      <c r="A1" s="559" t="s">
        <v>24</v>
      </c>
      <c r="B1" s="560"/>
      <c r="C1" s="560"/>
      <c r="D1" s="560"/>
      <c r="E1" s="560"/>
      <c r="F1" s="560"/>
      <c r="G1" s="560"/>
      <c r="H1" s="560"/>
      <c r="I1" s="560"/>
      <c r="J1" s="560"/>
      <c r="K1" s="561"/>
      <c r="L1" s="162"/>
      <c r="M1" s="162"/>
      <c r="N1" s="91"/>
      <c r="O1" s="91"/>
      <c r="P1" s="91"/>
      <c r="Q1" s="91"/>
      <c r="R1" s="91"/>
      <c r="S1" s="91"/>
      <c r="T1" s="91"/>
      <c r="U1" s="91"/>
      <c r="V1" s="91"/>
      <c r="W1" s="91"/>
    </row>
    <row r="2" spans="1:23" x14ac:dyDescent="0.2">
      <c r="A2" s="682"/>
      <c r="B2" s="683"/>
      <c r="C2" s="683"/>
      <c r="D2" s="683"/>
      <c r="E2" s="683"/>
      <c r="F2" s="683"/>
      <c r="G2" s="683"/>
      <c r="H2" s="683"/>
      <c r="I2" s="683"/>
      <c r="J2" s="683"/>
      <c r="K2" s="684"/>
      <c r="L2" s="9"/>
      <c r="M2" s="9"/>
      <c r="N2" s="9"/>
      <c r="O2" s="9"/>
      <c r="P2" s="9"/>
      <c r="Q2" s="9"/>
      <c r="R2" s="9"/>
      <c r="S2" s="9"/>
      <c r="T2" s="9"/>
      <c r="U2" s="9"/>
      <c r="V2" s="9"/>
      <c r="W2" s="91"/>
    </row>
    <row r="3" spans="1:23" s="91" customFormat="1" ht="15" customHeight="1" x14ac:dyDescent="0.2">
      <c r="A3" s="559" t="s">
        <v>257</v>
      </c>
      <c r="B3" s="560"/>
      <c r="C3" s="560"/>
      <c r="D3" s="560"/>
      <c r="E3" s="560"/>
      <c r="F3" s="560"/>
      <c r="G3" s="560"/>
      <c r="H3" s="560"/>
      <c r="I3" s="560"/>
      <c r="J3" s="560"/>
      <c r="K3" s="561"/>
      <c r="L3" s="9"/>
      <c r="M3" s="9"/>
      <c r="N3" s="9"/>
      <c r="O3" s="9"/>
      <c r="P3" s="9"/>
      <c r="Q3" s="9"/>
      <c r="R3" s="9"/>
      <c r="S3" s="9"/>
      <c r="T3" s="9"/>
    </row>
    <row r="4" spans="1:23" s="91" customFormat="1" ht="15" customHeight="1" x14ac:dyDescent="0.2">
      <c r="A4" s="565" t="s">
        <v>383</v>
      </c>
      <c r="B4" s="566"/>
      <c r="C4" s="566"/>
      <c r="D4" s="566"/>
      <c r="E4" s="566"/>
      <c r="F4" s="566"/>
      <c r="G4" s="566"/>
      <c r="H4" s="566"/>
      <c r="I4" s="566"/>
      <c r="J4" s="566"/>
      <c r="K4" s="567"/>
      <c r="L4" s="9"/>
      <c r="M4" s="9"/>
      <c r="N4" s="9"/>
      <c r="O4" s="9"/>
      <c r="P4" s="9"/>
      <c r="Q4" s="9"/>
      <c r="R4" s="9"/>
      <c r="S4" s="9"/>
      <c r="T4" s="9"/>
    </row>
    <row r="5" spans="1:23" s="91" customFormat="1" x14ac:dyDescent="0.2">
      <c r="A5" s="568"/>
      <c r="B5" s="569"/>
      <c r="C5" s="569"/>
      <c r="D5" s="569"/>
      <c r="E5" s="569"/>
      <c r="F5" s="569"/>
      <c r="G5" s="569"/>
      <c r="H5" s="569"/>
      <c r="I5" s="569"/>
      <c r="J5" s="569"/>
      <c r="K5" s="570"/>
      <c r="L5" s="9"/>
      <c r="M5" s="9"/>
      <c r="N5" s="9"/>
      <c r="O5" s="9"/>
      <c r="P5" s="9"/>
      <c r="Q5" s="9"/>
      <c r="R5" s="9"/>
      <c r="S5" s="9"/>
      <c r="T5" s="9"/>
    </row>
    <row r="6" spans="1:23" s="91" customFormat="1" x14ac:dyDescent="0.2">
      <c r="A6" s="568"/>
      <c r="B6" s="569"/>
      <c r="C6" s="569"/>
      <c r="D6" s="569"/>
      <c r="E6" s="569"/>
      <c r="F6" s="569"/>
      <c r="G6" s="569"/>
      <c r="H6" s="569"/>
      <c r="I6" s="569"/>
      <c r="J6" s="569"/>
      <c r="K6" s="570"/>
      <c r="L6" s="9"/>
      <c r="M6" s="9"/>
      <c r="N6" s="9"/>
      <c r="O6" s="9"/>
      <c r="P6" s="9"/>
      <c r="Q6" s="9"/>
      <c r="R6" s="9"/>
      <c r="S6" s="9"/>
      <c r="T6" s="9"/>
    </row>
    <row r="7" spans="1:23" s="91" customFormat="1" x14ac:dyDescent="0.2">
      <c r="A7" s="568"/>
      <c r="B7" s="569"/>
      <c r="C7" s="569"/>
      <c r="D7" s="569"/>
      <c r="E7" s="569"/>
      <c r="F7" s="569"/>
      <c r="G7" s="569"/>
      <c r="H7" s="569"/>
      <c r="I7" s="569"/>
      <c r="J7" s="569"/>
      <c r="K7" s="570"/>
      <c r="L7" s="9"/>
      <c r="M7" s="9"/>
      <c r="N7" s="9"/>
      <c r="O7" s="9"/>
      <c r="P7" s="9"/>
      <c r="Q7" s="9"/>
      <c r="R7" s="9"/>
      <c r="S7" s="9"/>
      <c r="T7" s="9"/>
    </row>
    <row r="8" spans="1:23" s="91" customFormat="1" ht="31.15" customHeight="1" x14ac:dyDescent="0.2">
      <c r="A8" s="571"/>
      <c r="B8" s="572"/>
      <c r="C8" s="572"/>
      <c r="D8" s="572"/>
      <c r="E8" s="572"/>
      <c r="F8" s="572"/>
      <c r="G8" s="572"/>
      <c r="H8" s="572"/>
      <c r="I8" s="572"/>
      <c r="J8" s="572"/>
      <c r="K8" s="573"/>
      <c r="L8" s="9"/>
      <c r="M8" s="9"/>
      <c r="N8" s="9"/>
      <c r="O8" s="9"/>
      <c r="P8" s="9"/>
      <c r="Q8" s="9"/>
      <c r="R8" s="9"/>
    </row>
    <row r="9" spans="1:23" s="91" customFormat="1" x14ac:dyDescent="0.2">
      <c r="A9" s="113"/>
      <c r="B9" s="113"/>
      <c r="C9" s="113"/>
      <c r="D9" s="113"/>
      <c r="E9" s="113"/>
      <c r="F9" s="113"/>
      <c r="G9" s="113"/>
      <c r="H9" s="113"/>
      <c r="I9" s="113"/>
      <c r="J9" s="93"/>
      <c r="K9" s="131"/>
      <c r="L9" s="9"/>
      <c r="M9" s="9"/>
      <c r="N9" s="9"/>
      <c r="O9" s="9"/>
      <c r="P9" s="9"/>
      <c r="Q9" s="9"/>
      <c r="R9" s="9"/>
    </row>
    <row r="10" spans="1:23" s="91" customFormat="1" ht="14.25" customHeight="1" x14ac:dyDescent="0.2">
      <c r="A10" s="658" t="s">
        <v>394</v>
      </c>
      <c r="B10" s="659"/>
      <c r="C10" s="659"/>
      <c r="D10" s="659"/>
      <c r="E10" s="659"/>
      <c r="F10" s="659"/>
      <c r="G10" s="659"/>
      <c r="H10" s="660"/>
      <c r="I10" s="140"/>
      <c r="J10" s="140"/>
      <c r="K10" s="12"/>
      <c r="L10" s="9"/>
      <c r="M10" s="9"/>
      <c r="N10" s="9"/>
      <c r="O10" s="9"/>
      <c r="P10" s="9"/>
      <c r="Q10" s="9"/>
    </row>
    <row r="11" spans="1:23" s="91" customFormat="1" x14ac:dyDescent="0.2">
      <c r="A11" s="673"/>
      <c r="B11" s="674"/>
      <c r="C11" s="674"/>
      <c r="D11" s="674"/>
      <c r="E11" s="674"/>
      <c r="F11" s="674"/>
      <c r="G11" s="674"/>
      <c r="H11" s="675"/>
      <c r="I11" s="140"/>
      <c r="J11" s="140"/>
      <c r="K11" s="12"/>
      <c r="L11" s="9"/>
      <c r="M11" s="9"/>
      <c r="N11" s="9"/>
      <c r="O11" s="9"/>
      <c r="P11" s="9"/>
      <c r="Q11" s="9"/>
    </row>
    <row r="12" spans="1:23" s="91" customFormat="1" ht="25.5" x14ac:dyDescent="0.2">
      <c r="A12" s="400" t="s">
        <v>154</v>
      </c>
      <c r="B12" s="354" t="s">
        <v>15</v>
      </c>
      <c r="C12" s="354" t="s">
        <v>151</v>
      </c>
      <c r="D12" s="354" t="s">
        <v>5</v>
      </c>
      <c r="E12" s="355" t="s">
        <v>4</v>
      </c>
      <c r="F12" s="354" t="s">
        <v>16</v>
      </c>
      <c r="G12" s="354" t="s">
        <v>152</v>
      </c>
      <c r="H12" s="356" t="s">
        <v>2</v>
      </c>
      <c r="I12" s="242"/>
      <c r="J12" s="362" t="s">
        <v>198</v>
      </c>
      <c r="K12" s="9"/>
      <c r="L12" s="9"/>
      <c r="M12" s="9"/>
      <c r="N12" s="9"/>
      <c r="O12" s="9"/>
    </row>
    <row r="13" spans="1:23" s="91" customFormat="1" ht="15" x14ac:dyDescent="0.25">
      <c r="A13" s="548" t="s">
        <v>286</v>
      </c>
      <c r="B13" s="408">
        <f>'Comp by Inst Reg-counts'!B24</f>
        <v>1194</v>
      </c>
      <c r="C13" s="353">
        <f>'Comp by Inst Reg-counts'!C24/'Comp by Inst Reg-counts'!$B24</f>
        <v>0.53433835845896149</v>
      </c>
      <c r="D13" s="353">
        <f>'Comp by Inst Reg-counts'!D24/'Comp by Inst Reg-counts'!$B24</f>
        <v>0.25963149078726966</v>
      </c>
      <c r="E13" s="353">
        <f>'Comp by Inst Reg-counts'!E24/'Comp by Inst Reg-counts'!$B24</f>
        <v>0.12730318257956449</v>
      </c>
      <c r="F13" s="353">
        <f>'Comp by Inst Reg-counts'!F24/'Comp by Inst Reg-counts'!$B24</f>
        <v>7.8726968174204354E-2</v>
      </c>
      <c r="G13" s="353">
        <f>'Comp by Inst Reg-counts'!G24/'Comp by Inst Reg-counts'!$B24</f>
        <v>0.47906197654941374</v>
      </c>
      <c r="H13" s="358">
        <f>'Comp by Inst Reg-counts'!H24/'Comp by Inst Reg-counts'!$B24</f>
        <v>0.52093802345058626</v>
      </c>
      <c r="I13" s="142"/>
      <c r="J13" s="361">
        <f>'Comp by Inst Reg-counts'!J24/'Comp by Inst Reg-counts'!$B24</f>
        <v>0.31239530988274705</v>
      </c>
      <c r="K13" s="357"/>
      <c r="L13" s="409"/>
      <c r="M13" s="413"/>
      <c r="N13" s="9"/>
      <c r="O13" s="9"/>
    </row>
    <row r="14" spans="1:23" s="91" customFormat="1" ht="15" x14ac:dyDescent="0.25">
      <c r="A14" s="549" t="s">
        <v>322</v>
      </c>
      <c r="B14" s="409">
        <f>'Comp by Inst Reg-counts'!B25</f>
        <v>1091</v>
      </c>
      <c r="C14" s="357">
        <f>'Comp by Inst Reg-counts'!C25/'Comp by Inst Reg-counts'!$B25</f>
        <v>0.48120989917506873</v>
      </c>
      <c r="D14" s="357">
        <f>'Comp by Inst Reg-counts'!D25/'Comp by Inst Reg-counts'!$B25</f>
        <v>0.37488542621448212</v>
      </c>
      <c r="E14" s="357">
        <f>'Comp by Inst Reg-counts'!E25/'Comp by Inst Reg-counts'!$B25</f>
        <v>8.707607699358387E-2</v>
      </c>
      <c r="F14" s="357">
        <f>'Comp by Inst Reg-counts'!F25/'Comp by Inst Reg-counts'!$B25</f>
        <v>5.6828597616865262E-2</v>
      </c>
      <c r="G14" s="357">
        <f>'Comp by Inst Reg-counts'!G25/'Comp by Inst Reg-counts'!$B25</f>
        <v>0.67461044912923918</v>
      </c>
      <c r="H14" s="359">
        <f>'Comp by Inst Reg-counts'!H25/'Comp by Inst Reg-counts'!$B25</f>
        <v>0.32538955087076077</v>
      </c>
      <c r="I14" s="142"/>
      <c r="J14" s="363">
        <f>'Comp by Inst Reg-counts'!J25/'Comp by Inst Reg-counts'!$B25</f>
        <v>0.31072410632447295</v>
      </c>
      <c r="K14" s="357"/>
      <c r="L14" s="409"/>
      <c r="M14" s="413"/>
      <c r="N14" s="9"/>
      <c r="O14" s="9"/>
    </row>
    <row r="15" spans="1:23" s="91" customFormat="1" ht="15" x14ac:dyDescent="0.25">
      <c r="A15" s="549" t="s">
        <v>319</v>
      </c>
      <c r="B15" s="409">
        <f>'Comp by Inst Reg-counts'!B26</f>
        <v>694</v>
      </c>
      <c r="C15" s="357">
        <f>'Comp by Inst Reg-counts'!C26/'Comp by Inst Reg-counts'!$B26</f>
        <v>0.48414985590778098</v>
      </c>
      <c r="D15" s="357">
        <f>'Comp by Inst Reg-counts'!D26/'Comp by Inst Reg-counts'!$B26</f>
        <v>0.30115273775216139</v>
      </c>
      <c r="E15" s="357">
        <f>'Comp by Inst Reg-counts'!E26/'Comp by Inst Reg-counts'!$B26</f>
        <v>0.18443804034582131</v>
      </c>
      <c r="F15" s="357">
        <f>'Comp by Inst Reg-counts'!F26/'Comp by Inst Reg-counts'!$B26</f>
        <v>3.0259365994236311E-2</v>
      </c>
      <c r="G15" s="357">
        <f>'Comp by Inst Reg-counts'!G26/'Comp by Inst Reg-counts'!$B26</f>
        <v>0.44092219020172913</v>
      </c>
      <c r="H15" s="359">
        <f>'Comp by Inst Reg-counts'!H26/'Comp by Inst Reg-counts'!$B26</f>
        <v>0.55907780979827093</v>
      </c>
      <c r="I15" s="142"/>
      <c r="J15" s="363">
        <f>'Comp by Inst Reg-counts'!J26/'Comp by Inst Reg-counts'!$B26</f>
        <v>0.48414985590778098</v>
      </c>
      <c r="K15" s="357"/>
      <c r="L15" s="409"/>
      <c r="M15" s="413"/>
      <c r="N15" s="9"/>
      <c r="O15" s="9"/>
    </row>
    <row r="16" spans="1:23" s="91" customFormat="1" ht="15" x14ac:dyDescent="0.25">
      <c r="A16" s="549" t="s">
        <v>312</v>
      </c>
      <c r="B16" s="409">
        <f>'Comp by Inst Reg-counts'!B27</f>
        <v>569</v>
      </c>
      <c r="C16" s="357">
        <f>'Comp by Inst Reg-counts'!C27/'Comp by Inst Reg-counts'!$B27</f>
        <v>0.4094903339191564</v>
      </c>
      <c r="D16" s="357">
        <f>'Comp by Inst Reg-counts'!D27/'Comp by Inst Reg-counts'!$B27</f>
        <v>0.35676625659050965</v>
      </c>
      <c r="E16" s="357">
        <f>'Comp by Inst Reg-counts'!E27/'Comp by Inst Reg-counts'!$B27</f>
        <v>0.16344463971880491</v>
      </c>
      <c r="F16" s="357">
        <f>'Comp by Inst Reg-counts'!F27/'Comp by Inst Reg-counts'!$B27</f>
        <v>7.0298769771529004E-2</v>
      </c>
      <c r="G16" s="357">
        <f>'Comp by Inst Reg-counts'!G27/'Comp by Inst Reg-counts'!$B27</f>
        <v>0.42530755711775042</v>
      </c>
      <c r="H16" s="359">
        <f>'Comp by Inst Reg-counts'!H27/'Comp by Inst Reg-counts'!$B27</f>
        <v>0.57469244288224952</v>
      </c>
      <c r="I16" s="142"/>
      <c r="J16" s="363">
        <f>'Comp by Inst Reg-counts'!J27/'Comp by Inst Reg-counts'!$B27</f>
        <v>0.5061511423550088</v>
      </c>
      <c r="K16" s="357"/>
      <c r="L16" s="409"/>
      <c r="M16" s="413"/>
      <c r="N16" s="9"/>
      <c r="O16" s="9"/>
    </row>
    <row r="17" spans="1:15" s="91" customFormat="1" ht="15" x14ac:dyDescent="0.25">
      <c r="A17" s="549" t="s">
        <v>125</v>
      </c>
      <c r="B17" s="409">
        <f>'Comp by Inst Reg-counts'!B28</f>
        <v>7423</v>
      </c>
      <c r="C17" s="357">
        <f>'Comp by Inst Reg-counts'!C28/'Comp by Inst Reg-counts'!$B28</f>
        <v>0.13512057119762899</v>
      </c>
      <c r="D17" s="357">
        <f>'Comp by Inst Reg-counts'!D28/'Comp by Inst Reg-counts'!$B28</f>
        <v>0.32412771116799138</v>
      </c>
      <c r="E17" s="357">
        <f>'Comp by Inst Reg-counts'!E28/'Comp by Inst Reg-counts'!$B28</f>
        <v>0.286407113027078</v>
      </c>
      <c r="F17" s="357">
        <f>'Comp by Inst Reg-counts'!F28/'Comp by Inst Reg-counts'!$B28</f>
        <v>0.25434460460730163</v>
      </c>
      <c r="G17" s="357">
        <f>'Comp by Inst Reg-counts'!G28/'Comp by Inst Reg-counts'!$B28</f>
        <v>0.39633571332345413</v>
      </c>
      <c r="H17" s="359">
        <f>'Comp by Inst Reg-counts'!H28/'Comp by Inst Reg-counts'!$B28</f>
        <v>0.60366428667654592</v>
      </c>
      <c r="I17" s="142"/>
      <c r="J17" s="363">
        <f>'Comp by Inst Reg-counts'!J28/'Comp by Inst Reg-counts'!$B28</f>
        <v>0.5415600161659706</v>
      </c>
      <c r="K17" s="357"/>
      <c r="L17" s="409"/>
      <c r="M17" s="413"/>
      <c r="N17" s="9"/>
      <c r="O17" s="9"/>
    </row>
    <row r="18" spans="1:15" s="91" customFormat="1" ht="15" x14ac:dyDescent="0.25">
      <c r="A18" s="549" t="s">
        <v>289</v>
      </c>
      <c r="B18" s="409">
        <f>'Comp by Inst Reg-counts'!B29</f>
        <v>2590</v>
      </c>
      <c r="C18" s="357">
        <f>'Comp by Inst Reg-counts'!C29/'Comp by Inst Reg-counts'!$B29</f>
        <v>0.4034749034749035</v>
      </c>
      <c r="D18" s="357">
        <f>'Comp by Inst Reg-counts'!D29/'Comp by Inst Reg-counts'!$B29</f>
        <v>0.35830115830115827</v>
      </c>
      <c r="E18" s="357">
        <f>'Comp by Inst Reg-counts'!E29/'Comp by Inst Reg-counts'!$B29</f>
        <v>0.19806949806949806</v>
      </c>
      <c r="F18" s="357">
        <f>'Comp by Inst Reg-counts'!F29/'Comp by Inst Reg-counts'!$B29</f>
        <v>4.0154440154440155E-2</v>
      </c>
      <c r="G18" s="357">
        <f>'Comp by Inst Reg-counts'!G29/'Comp by Inst Reg-counts'!$B29</f>
        <v>0.70888030888030884</v>
      </c>
      <c r="H18" s="359">
        <f>'Comp by Inst Reg-counts'!H29/'Comp by Inst Reg-counts'!$B29</f>
        <v>0.2911196911196911</v>
      </c>
      <c r="I18" s="142"/>
      <c r="J18" s="363">
        <f>'Comp by Inst Reg-counts'!J29/'Comp by Inst Reg-counts'!$B29</f>
        <v>0.32007722007722006</v>
      </c>
      <c r="K18" s="357"/>
      <c r="L18" s="409"/>
      <c r="M18" s="413"/>
      <c r="N18" s="9"/>
      <c r="O18" s="9"/>
    </row>
    <row r="19" spans="1:15" s="91" customFormat="1" ht="15" x14ac:dyDescent="0.25">
      <c r="A19" s="549" t="s">
        <v>291</v>
      </c>
      <c r="B19" s="409">
        <f>'Comp by Inst Reg-counts'!B30</f>
        <v>2159</v>
      </c>
      <c r="C19" s="357">
        <f>'Comp by Inst Reg-counts'!C30/'Comp by Inst Reg-counts'!$B30</f>
        <v>0.28578045391384899</v>
      </c>
      <c r="D19" s="357">
        <f>'Comp by Inst Reg-counts'!D30/'Comp by Inst Reg-counts'!$B30</f>
        <v>0.40342751273737842</v>
      </c>
      <c r="E19" s="357">
        <f>'Comp by Inst Reg-counts'!E30/'Comp by Inst Reg-counts'!$B30</f>
        <v>0.10653080129689671</v>
      </c>
      <c r="F19" s="357">
        <f>'Comp by Inst Reg-counts'!F30/'Comp by Inst Reg-counts'!$B30</f>
        <v>0.20426123205187588</v>
      </c>
      <c r="G19" s="357">
        <f>'Comp by Inst Reg-counts'!G30/'Comp by Inst Reg-counts'!$B30</f>
        <v>0.42241778601204261</v>
      </c>
      <c r="H19" s="359">
        <f>'Comp by Inst Reg-counts'!H30/'Comp by Inst Reg-counts'!$B30</f>
        <v>0.57758221398795739</v>
      </c>
      <c r="I19" s="142"/>
      <c r="J19" s="363">
        <f>'Comp by Inst Reg-counts'!J30/'Comp by Inst Reg-counts'!$B30</f>
        <v>0.53867531264474289</v>
      </c>
      <c r="K19" s="357"/>
      <c r="L19" s="409"/>
      <c r="M19" s="413"/>
      <c r="N19" s="9"/>
      <c r="O19" s="9"/>
    </row>
    <row r="20" spans="1:15" s="91" customFormat="1" ht="15" x14ac:dyDescent="0.25">
      <c r="A20" s="549" t="s">
        <v>292</v>
      </c>
      <c r="B20" s="409">
        <f>'Comp by Inst Reg-counts'!B31</f>
        <v>1427</v>
      </c>
      <c r="C20" s="357">
        <f>'Comp by Inst Reg-counts'!C31/'Comp by Inst Reg-counts'!$B31</f>
        <v>0.4744218640504555</v>
      </c>
      <c r="D20" s="357">
        <f>'Comp by Inst Reg-counts'!D31/'Comp by Inst Reg-counts'!$B31</f>
        <v>0.31324456902592851</v>
      </c>
      <c r="E20" s="357">
        <f>'Comp by Inst Reg-counts'!E31/'Comp by Inst Reg-counts'!$B31</f>
        <v>0.10301331464611072</v>
      </c>
      <c r="F20" s="357">
        <f>'Comp by Inst Reg-counts'!F31/'Comp by Inst Reg-counts'!$B31</f>
        <v>0.10932025227750526</v>
      </c>
      <c r="G20" s="357">
        <f>'Comp by Inst Reg-counts'!G31/'Comp by Inst Reg-counts'!$B31</f>
        <v>0.32165381920112124</v>
      </c>
      <c r="H20" s="359">
        <f>'Comp by Inst Reg-counts'!H31/'Comp by Inst Reg-counts'!$B31</f>
        <v>0.67834618079887876</v>
      </c>
      <c r="I20" s="142"/>
      <c r="J20" s="363">
        <f>'Comp by Inst Reg-counts'!J31/'Comp by Inst Reg-counts'!$B31</f>
        <v>0.46180798878766643</v>
      </c>
      <c r="K20" s="357"/>
      <c r="L20" s="409"/>
      <c r="M20" s="413"/>
      <c r="N20" s="9"/>
      <c r="O20" s="9"/>
    </row>
    <row r="21" spans="1:15" s="91" customFormat="1" ht="15" x14ac:dyDescent="0.25">
      <c r="A21" s="549" t="s">
        <v>313</v>
      </c>
      <c r="B21" s="409">
        <f>'Comp by Inst Reg-counts'!B32</f>
        <v>1395</v>
      </c>
      <c r="C21" s="357">
        <f>'Comp by Inst Reg-counts'!C32/'Comp by Inst Reg-counts'!$B32</f>
        <v>0.5512544802867384</v>
      </c>
      <c r="D21" s="357">
        <f>'Comp by Inst Reg-counts'!D32/'Comp by Inst Reg-counts'!$B32</f>
        <v>0.23297491039426524</v>
      </c>
      <c r="E21" s="357">
        <f>'Comp by Inst Reg-counts'!E32/'Comp by Inst Reg-counts'!$B32</f>
        <v>9.8207885304659501E-2</v>
      </c>
      <c r="F21" s="357">
        <f>'Comp by Inst Reg-counts'!F32/'Comp by Inst Reg-counts'!$B32</f>
        <v>0.11756272401433691</v>
      </c>
      <c r="G21" s="357">
        <f>'Comp by Inst Reg-counts'!G32/'Comp by Inst Reg-counts'!$B32</f>
        <v>0.31756272401433694</v>
      </c>
      <c r="H21" s="359">
        <f>'Comp by Inst Reg-counts'!H32/'Comp by Inst Reg-counts'!$B32</f>
        <v>0.68243727598566306</v>
      </c>
      <c r="I21" s="142"/>
      <c r="J21" s="363">
        <f>'Comp by Inst Reg-counts'!J32/'Comp by Inst Reg-counts'!$B32</f>
        <v>0.50107526881720432</v>
      </c>
      <c r="K21" s="357"/>
      <c r="L21" s="409"/>
      <c r="M21" s="413"/>
      <c r="N21" s="9"/>
      <c r="O21" s="9"/>
    </row>
    <row r="22" spans="1:15" s="91" customFormat="1" ht="15" x14ac:dyDescent="0.25">
      <c r="A22" s="549" t="s">
        <v>293</v>
      </c>
      <c r="B22" s="409">
        <f>'Comp by Inst Reg-counts'!B33</f>
        <v>2150</v>
      </c>
      <c r="C22" s="357">
        <f>'Comp by Inst Reg-counts'!C33/'Comp by Inst Reg-counts'!$B33</f>
        <v>0.18604651162790697</v>
      </c>
      <c r="D22" s="357">
        <f>'Comp by Inst Reg-counts'!D33/'Comp by Inst Reg-counts'!$B33</f>
        <v>0.42558139534883721</v>
      </c>
      <c r="E22" s="357">
        <f>'Comp by Inst Reg-counts'!E33/'Comp by Inst Reg-counts'!$B33</f>
        <v>0.21720930232558139</v>
      </c>
      <c r="F22" s="357">
        <f>'Comp by Inst Reg-counts'!F33/'Comp by Inst Reg-counts'!$B33</f>
        <v>0.17116279069767443</v>
      </c>
      <c r="G22" s="357">
        <f>'Comp by Inst Reg-counts'!G33/'Comp by Inst Reg-counts'!$B33</f>
        <v>0.44976744186046513</v>
      </c>
      <c r="H22" s="359">
        <f>'Comp by Inst Reg-counts'!H33/'Comp by Inst Reg-counts'!$B33</f>
        <v>0.55023255813953487</v>
      </c>
      <c r="I22" s="142"/>
      <c r="J22" s="363">
        <f>'Comp by Inst Reg-counts'!J33/'Comp by Inst Reg-counts'!$B33</f>
        <v>0.57441860465116279</v>
      </c>
      <c r="K22" s="357"/>
      <c r="L22" s="409"/>
      <c r="M22" s="413"/>
      <c r="N22" s="9"/>
      <c r="O22" s="9"/>
    </row>
    <row r="23" spans="1:15" s="91" customFormat="1" ht="15" x14ac:dyDescent="0.25">
      <c r="A23" s="549" t="s">
        <v>323</v>
      </c>
      <c r="B23" s="409">
        <f>'Comp by Inst Reg-counts'!B34</f>
        <v>631</v>
      </c>
      <c r="C23" s="357">
        <f>'Comp by Inst Reg-counts'!C34/'Comp by Inst Reg-counts'!$B34</f>
        <v>0.5483359746434231</v>
      </c>
      <c r="D23" s="357">
        <f>'Comp by Inst Reg-counts'!D34/'Comp by Inst Reg-counts'!$B34</f>
        <v>0.26148969889064977</v>
      </c>
      <c r="E23" s="357">
        <f>'Comp by Inst Reg-counts'!E34/'Comp by Inst Reg-counts'!$B34</f>
        <v>8.7163232963549928E-2</v>
      </c>
      <c r="F23" s="357">
        <f>'Comp by Inst Reg-counts'!F34/'Comp by Inst Reg-counts'!$B34</f>
        <v>0.10301109350237718</v>
      </c>
      <c r="G23" s="357">
        <f>'Comp by Inst Reg-counts'!G34/'Comp by Inst Reg-counts'!$B34</f>
        <v>0.32963549920760699</v>
      </c>
      <c r="H23" s="359">
        <f>'Comp by Inst Reg-counts'!H34/'Comp by Inst Reg-counts'!$B34</f>
        <v>0.67036450079239307</v>
      </c>
      <c r="I23" s="142"/>
      <c r="J23" s="363">
        <f>'Comp by Inst Reg-counts'!J34/'Comp by Inst Reg-counts'!$B34</f>
        <v>0.48335974643423135</v>
      </c>
      <c r="K23" s="357"/>
      <c r="L23" s="409"/>
      <c r="M23" s="413"/>
      <c r="N23" s="9"/>
      <c r="O23" s="9"/>
    </row>
    <row r="24" spans="1:15" s="91" customFormat="1" ht="15" x14ac:dyDescent="0.25">
      <c r="A24" s="549" t="s">
        <v>324</v>
      </c>
      <c r="B24" s="409">
        <f>'Comp by Inst Reg-counts'!B35</f>
        <v>691</v>
      </c>
      <c r="C24" s="357">
        <f>'Comp by Inst Reg-counts'!C35/'Comp by Inst Reg-counts'!$B35</f>
        <v>0.28364688856729375</v>
      </c>
      <c r="D24" s="357">
        <f>'Comp by Inst Reg-counts'!D35/'Comp by Inst Reg-counts'!$B35</f>
        <v>0.34587554269175108</v>
      </c>
      <c r="E24" s="357">
        <f>'Comp by Inst Reg-counts'!E35/'Comp by Inst Reg-counts'!$B35</f>
        <v>0.13024602026049203</v>
      </c>
      <c r="F24" s="357">
        <f>'Comp by Inst Reg-counts'!F35/'Comp by Inst Reg-counts'!$B35</f>
        <v>0.2402315484804631</v>
      </c>
      <c r="G24" s="357">
        <f>'Comp by Inst Reg-counts'!G35/'Comp by Inst Reg-counts'!$B35</f>
        <v>0.46020260492040521</v>
      </c>
      <c r="H24" s="359">
        <f>'Comp by Inst Reg-counts'!H35/'Comp by Inst Reg-counts'!$B35</f>
        <v>0.53979739507959479</v>
      </c>
      <c r="I24" s="142"/>
      <c r="J24" s="363">
        <f>'Comp by Inst Reg-counts'!J35/'Comp by Inst Reg-counts'!$B35</f>
        <v>0.54124457308248919</v>
      </c>
      <c r="K24" s="357"/>
      <c r="L24" s="409"/>
      <c r="M24" s="413"/>
      <c r="N24" s="9"/>
      <c r="O24" s="9"/>
    </row>
    <row r="25" spans="1:15" s="91" customFormat="1" ht="15" x14ac:dyDescent="0.25">
      <c r="A25" s="549" t="s">
        <v>424</v>
      </c>
      <c r="B25" s="409"/>
      <c r="C25" s="357"/>
      <c r="D25" s="357"/>
      <c r="E25" s="357"/>
      <c r="F25" s="357"/>
      <c r="G25" s="357"/>
      <c r="H25" s="359"/>
      <c r="I25" s="142"/>
      <c r="J25" s="363"/>
      <c r="K25" s="357"/>
      <c r="L25" s="409"/>
      <c r="M25" s="413"/>
      <c r="N25" s="9"/>
      <c r="O25" s="9"/>
    </row>
    <row r="26" spans="1:15" s="91" customFormat="1" ht="15" x14ac:dyDescent="0.25">
      <c r="A26" s="549" t="s">
        <v>425</v>
      </c>
      <c r="B26" s="409"/>
      <c r="C26" s="357"/>
      <c r="D26" s="357"/>
      <c r="E26" s="357"/>
      <c r="F26" s="357"/>
      <c r="G26" s="357"/>
      <c r="H26" s="359"/>
      <c r="I26" s="142"/>
      <c r="J26" s="363"/>
      <c r="K26" s="357"/>
      <c r="L26" s="409"/>
      <c r="M26" s="413"/>
      <c r="N26" s="9"/>
      <c r="O26" s="9"/>
    </row>
    <row r="27" spans="1:15" s="91" customFormat="1" ht="15" x14ac:dyDescent="0.25">
      <c r="A27" s="549" t="s">
        <v>315</v>
      </c>
      <c r="B27" s="409">
        <f>'Comp by Inst Reg-counts'!B38</f>
        <v>3478</v>
      </c>
      <c r="C27" s="357">
        <f>'Comp by Inst Reg-counts'!C38/'Comp by Inst Reg-counts'!$B38</f>
        <v>0.33266244968372627</v>
      </c>
      <c r="D27" s="357">
        <f>'Comp by Inst Reg-counts'!D38/'Comp by Inst Reg-counts'!$B38</f>
        <v>0.50546290971822883</v>
      </c>
      <c r="E27" s="357">
        <f>'Comp by Inst Reg-counts'!E38/'Comp by Inst Reg-counts'!$B38</f>
        <v>7.7918343875790691E-2</v>
      </c>
      <c r="F27" s="357">
        <f>'Comp by Inst Reg-counts'!F38/'Comp by Inst Reg-counts'!$B38</f>
        <v>8.3956296722254173E-2</v>
      </c>
      <c r="G27" s="357">
        <f>'Comp by Inst Reg-counts'!G38/'Comp by Inst Reg-counts'!$B38</f>
        <v>0.55002875215641178</v>
      </c>
      <c r="H27" s="359">
        <f>'Comp by Inst Reg-counts'!H38/'Comp by Inst Reg-counts'!$B38</f>
        <v>0.44997124784358827</v>
      </c>
      <c r="I27" s="142"/>
      <c r="J27" s="363">
        <f>'Comp by Inst Reg-counts'!J38/'Comp by Inst Reg-counts'!$B38</f>
        <v>0.36428982173663027</v>
      </c>
      <c r="K27" s="357"/>
      <c r="L27" s="409"/>
      <c r="M27" s="413"/>
      <c r="N27" s="9"/>
      <c r="O27" s="9"/>
    </row>
    <row r="28" spans="1:15" s="91" customFormat="1" ht="15" x14ac:dyDescent="0.25">
      <c r="A28" s="549" t="s">
        <v>316</v>
      </c>
      <c r="B28" s="409">
        <f>'Comp by Inst Reg-counts'!B39</f>
        <v>1940</v>
      </c>
      <c r="C28" s="357">
        <f>'Comp by Inst Reg-counts'!C39/'Comp by Inst Reg-counts'!$B39</f>
        <v>0.1747422680412371</v>
      </c>
      <c r="D28" s="357">
        <f>'Comp by Inst Reg-counts'!D39/'Comp by Inst Reg-counts'!$B39</f>
        <v>0.61443298969072169</v>
      </c>
      <c r="E28" s="357">
        <f>'Comp by Inst Reg-counts'!E39/'Comp by Inst Reg-counts'!$B39</f>
        <v>0.16340206185567011</v>
      </c>
      <c r="F28" s="357">
        <f>'Comp by Inst Reg-counts'!F39/'Comp by Inst Reg-counts'!$B39</f>
        <v>4.7422680412371132E-2</v>
      </c>
      <c r="G28" s="357">
        <f>'Comp by Inst Reg-counts'!G39/'Comp by Inst Reg-counts'!$B39</f>
        <v>0.49381443298969074</v>
      </c>
      <c r="H28" s="359">
        <f>'Comp by Inst Reg-counts'!H39/'Comp by Inst Reg-counts'!$B39</f>
        <v>0.50618556701030926</v>
      </c>
      <c r="I28" s="142"/>
      <c r="J28" s="363">
        <f>'Comp by Inst Reg-counts'!J39/'Comp by Inst Reg-counts'!$B39</f>
        <v>0.35721649484536083</v>
      </c>
      <c r="K28" s="357"/>
      <c r="L28" s="409"/>
      <c r="M28" s="413"/>
      <c r="N28" s="9"/>
      <c r="O28" s="9"/>
    </row>
    <row r="29" spans="1:15" s="91" customFormat="1" ht="15" x14ac:dyDescent="0.25">
      <c r="A29" s="549" t="s">
        <v>296</v>
      </c>
      <c r="B29" s="409">
        <f>'Comp by Inst Reg-counts'!B40</f>
        <v>2082</v>
      </c>
      <c r="C29" s="357">
        <f>'Comp by Inst Reg-counts'!C40/'Comp by Inst Reg-counts'!$B40</f>
        <v>0.32036503362151775</v>
      </c>
      <c r="D29" s="357">
        <f>'Comp by Inst Reg-counts'!D40/'Comp by Inst Reg-counts'!$B40</f>
        <v>0.38760806916426516</v>
      </c>
      <c r="E29" s="357">
        <f>'Comp by Inst Reg-counts'!E40/'Comp by Inst Reg-counts'!$B40</f>
        <v>0.11911623439000961</v>
      </c>
      <c r="F29" s="357">
        <f>'Comp by Inst Reg-counts'!F40/'Comp by Inst Reg-counts'!$B40</f>
        <v>0.1729106628242075</v>
      </c>
      <c r="G29" s="357">
        <f>'Comp by Inst Reg-counts'!G40/'Comp by Inst Reg-counts'!$B40</f>
        <v>0.45437079731027857</v>
      </c>
      <c r="H29" s="359">
        <f>'Comp by Inst Reg-counts'!H40/'Comp by Inst Reg-counts'!$B40</f>
        <v>0.54562920268972137</v>
      </c>
      <c r="I29" s="142"/>
      <c r="J29" s="363">
        <f>'Comp by Inst Reg-counts'!J40/'Comp by Inst Reg-counts'!$B40</f>
        <v>0.40778097982708933</v>
      </c>
      <c r="K29" s="357"/>
      <c r="L29" s="409"/>
      <c r="M29" s="413"/>
      <c r="N29" s="9"/>
      <c r="O29" s="9"/>
    </row>
    <row r="30" spans="1:15" s="91" customFormat="1" ht="15" x14ac:dyDescent="0.25">
      <c r="A30" s="549" t="s">
        <v>325</v>
      </c>
      <c r="B30" s="409">
        <f>'Comp by Inst Reg-counts'!B41</f>
        <v>87</v>
      </c>
      <c r="C30" s="357">
        <f>'Comp by Inst Reg-counts'!C41/'Comp by Inst Reg-counts'!$B41</f>
        <v>0.27586206896551724</v>
      </c>
      <c r="D30" s="357">
        <f>'Comp by Inst Reg-counts'!D41/'Comp by Inst Reg-counts'!$B41</f>
        <v>0.57471264367816088</v>
      </c>
      <c r="E30" s="357">
        <f>'Comp by Inst Reg-counts'!E41/'Comp by Inst Reg-counts'!$B41</f>
        <v>0.10344827586206896</v>
      </c>
      <c r="F30" s="357">
        <f>'Comp by Inst Reg-counts'!F41/'Comp by Inst Reg-counts'!$B41</f>
        <v>4.5977011494252873E-2</v>
      </c>
      <c r="G30" s="357">
        <f>'Comp by Inst Reg-counts'!G41/'Comp by Inst Reg-counts'!$B41</f>
        <v>0.97701149425287359</v>
      </c>
      <c r="H30" s="359">
        <f>'Comp by Inst Reg-counts'!H41/'Comp by Inst Reg-counts'!$B41</f>
        <v>2.2988505747126436E-2</v>
      </c>
      <c r="I30" s="142"/>
      <c r="J30" s="363">
        <f>'Comp by Inst Reg-counts'!J41/'Comp by Inst Reg-counts'!$B41</f>
        <v>0</v>
      </c>
      <c r="K30" s="357"/>
      <c r="L30" s="409"/>
      <c r="M30" s="413"/>
      <c r="N30" s="9"/>
      <c r="O30" s="9"/>
    </row>
    <row r="31" spans="1:15" s="91" customFormat="1" ht="15" x14ac:dyDescent="0.25">
      <c r="A31" s="550" t="s">
        <v>320</v>
      </c>
      <c r="B31" s="471">
        <f>'Comp by Inst Reg-counts'!B42</f>
        <v>1060</v>
      </c>
      <c r="C31" s="438">
        <f>'Comp by Inst Reg-counts'!C42/'Comp by Inst Reg-counts'!$B42</f>
        <v>0.43018867924528303</v>
      </c>
      <c r="D31" s="438">
        <f>'Comp by Inst Reg-counts'!D42/'Comp by Inst Reg-counts'!$B42</f>
        <v>0.38207547169811323</v>
      </c>
      <c r="E31" s="438">
        <f>'Comp by Inst Reg-counts'!E42/'Comp by Inst Reg-counts'!$B42</f>
        <v>0.10377358490566038</v>
      </c>
      <c r="F31" s="438">
        <f>'Comp by Inst Reg-counts'!F42/'Comp by Inst Reg-counts'!$B42</f>
        <v>8.3962264150943391E-2</v>
      </c>
      <c r="G31" s="438">
        <f>'Comp by Inst Reg-counts'!G42/'Comp by Inst Reg-counts'!$B42</f>
        <v>0.4839622641509434</v>
      </c>
      <c r="H31" s="439">
        <f>'Comp by Inst Reg-counts'!H42/'Comp by Inst Reg-counts'!$B42</f>
        <v>0.51603773584905666</v>
      </c>
      <c r="I31" s="142"/>
      <c r="J31" s="363">
        <f>'Comp by Inst Reg-counts'!J42/'Comp by Inst Reg-counts'!$B42</f>
        <v>0.42924528301886794</v>
      </c>
      <c r="K31" s="357"/>
      <c r="L31" s="409"/>
      <c r="M31" s="413"/>
      <c r="N31" s="9"/>
      <c r="O31" s="9"/>
    </row>
    <row r="32" spans="1:15" s="91" customFormat="1" ht="15" x14ac:dyDescent="0.25">
      <c r="A32" s="175" t="s">
        <v>62</v>
      </c>
      <c r="B32" s="459">
        <f>SUM(B13:B29)</f>
        <v>29514</v>
      </c>
      <c r="C32" s="438">
        <f>'Comp by Inst Reg-counts'!C43/'Comp by Inst Reg-percent'!$B32</f>
        <v>0.31944162092566242</v>
      </c>
      <c r="D32" s="438">
        <f>'Comp by Inst Reg-counts'!D43/'Comp by Inst Reg-percent'!$B32</f>
        <v>0.39435522125093175</v>
      </c>
      <c r="E32" s="438">
        <f>'Comp by Inst Reg-counts'!E43/'Comp by Inst Reg-percent'!$B32</f>
        <v>0.17578098529511418</v>
      </c>
      <c r="F32" s="438">
        <f>'Comp by Inst Reg-counts'!F43/'Comp by Inst Reg-percent'!$B32</f>
        <v>0.1492850850443857</v>
      </c>
      <c r="G32" s="438">
        <f>'Comp by Inst Reg-counts'!G43/'Comp by Inst Reg-percent'!$B32</f>
        <v>0.48641322762079015</v>
      </c>
      <c r="H32" s="439">
        <f>'Comp by Inst Reg-counts'!H43/'Comp by Inst Reg-percent'!$B32</f>
        <v>0.55244968489530388</v>
      </c>
      <c r="I32" s="142"/>
      <c r="J32" s="443">
        <f>'Comp by Inst Reg-counts'!J43/'Comp by Inst Reg-counts'!$B43</f>
        <v>0.45432308143896155</v>
      </c>
      <c r="K32" s="357"/>
      <c r="L32" s="112"/>
      <c r="M32" s="413"/>
    </row>
    <row r="33" spans="1:21" s="91" customFormat="1" ht="15" x14ac:dyDescent="0.25">
      <c r="A33" s="12"/>
      <c r="B33" s="147"/>
      <c r="C33" s="147"/>
      <c r="D33" s="147"/>
      <c r="E33" s="147"/>
      <c r="F33" s="147"/>
      <c r="G33" s="147"/>
      <c r="H33" s="148"/>
      <c r="I33" s="148"/>
      <c r="J33" s="148"/>
      <c r="K33" s="357"/>
      <c r="L33" s="413"/>
      <c r="M33" s="413"/>
    </row>
    <row r="34" spans="1:21" s="91" customFormat="1" ht="15" x14ac:dyDescent="0.25">
      <c r="A34" s="149"/>
      <c r="B34" s="150"/>
      <c r="C34" s="150"/>
      <c r="D34" s="150"/>
      <c r="E34" s="150"/>
      <c r="F34" s="150"/>
      <c r="G34" s="150"/>
      <c r="H34" s="120"/>
      <c r="I34" s="148"/>
      <c r="J34" s="120"/>
      <c r="K34" s="357"/>
      <c r="L34" s="413"/>
      <c r="M34" s="413"/>
    </row>
    <row r="35" spans="1:21" s="91" customFormat="1" ht="26.25" x14ac:dyDescent="0.25">
      <c r="A35" s="400" t="s">
        <v>155</v>
      </c>
      <c r="B35" s="458" t="s">
        <v>15</v>
      </c>
      <c r="C35" s="354" t="s">
        <v>151</v>
      </c>
      <c r="D35" s="354" t="s">
        <v>5</v>
      </c>
      <c r="E35" s="355" t="s">
        <v>4</v>
      </c>
      <c r="F35" s="354" t="s">
        <v>16</v>
      </c>
      <c r="G35" s="354" t="s">
        <v>152</v>
      </c>
      <c r="H35" s="356" t="s">
        <v>2</v>
      </c>
      <c r="I35" s="242"/>
      <c r="J35" s="362" t="s">
        <v>198</v>
      </c>
      <c r="K35" s="357"/>
      <c r="L35" s="413"/>
      <c r="M35" s="413"/>
    </row>
    <row r="36" spans="1:21" ht="15" customHeight="1" x14ac:dyDescent="0.25">
      <c r="A36" s="341" t="s">
        <v>113</v>
      </c>
      <c r="B36" s="440">
        <f>'Comp by Inst Reg-counts'!B47</f>
        <v>8652</v>
      </c>
      <c r="C36" s="353">
        <f>'Comp by Inst Reg-counts'!C47/'Comp by Inst Reg-percent'!$B36</f>
        <v>0.29079981507165975</v>
      </c>
      <c r="D36" s="353">
        <f>'Comp by Inst Reg-counts'!D47/'Comp by Inst Reg-percent'!$B36</f>
        <v>0.2725381414701803</v>
      </c>
      <c r="E36" s="353">
        <f>'Comp by Inst Reg-counts'!E47/'Comp by Inst Reg-percent'!$B36</f>
        <v>9.8358760980120197E-2</v>
      </c>
      <c r="F36" s="353">
        <f>'Comp by Inst Reg-counts'!F47/'Comp by Inst Reg-percent'!$B36</f>
        <v>0.33830328247803976</v>
      </c>
      <c r="G36" s="353">
        <f>'Comp by Inst Reg-counts'!G47/'Comp by Inst Reg-percent'!$B36</f>
        <v>0.47803975959315764</v>
      </c>
      <c r="H36" s="358">
        <f>'Comp by Inst Reg-counts'!H47/'Comp by Inst Reg-percent'!$B36</f>
        <v>0.5219602404068423</v>
      </c>
      <c r="I36" s="142"/>
      <c r="J36" s="361">
        <f>'Comp by Inst Reg-counts'!J47/'Comp by Inst Reg-percent'!$B36</f>
        <v>0.42383263985205732</v>
      </c>
      <c r="K36" s="357"/>
      <c r="L36" s="413"/>
      <c r="M36" s="413"/>
    </row>
    <row r="37" spans="1:21" ht="15" customHeight="1" x14ac:dyDescent="0.25">
      <c r="A37" s="344" t="s">
        <v>87</v>
      </c>
      <c r="B37" s="441">
        <f>'Comp by Inst Reg-counts'!B48</f>
        <v>4642</v>
      </c>
      <c r="C37" s="357">
        <f>'Comp by Inst Reg-counts'!C48/'Comp by Inst Reg-percent'!$B37</f>
        <v>0.57259801809564848</v>
      </c>
      <c r="D37" s="357">
        <f>'Comp by Inst Reg-counts'!D48/'Comp by Inst Reg-percent'!$B37</f>
        <v>0.19991383024558379</v>
      </c>
      <c r="E37" s="357">
        <f>'Comp by Inst Reg-counts'!E48/'Comp by Inst Reg-percent'!$B37</f>
        <v>0.14885825075398534</v>
      </c>
      <c r="F37" s="357">
        <f>'Comp by Inst Reg-counts'!F48/'Comp by Inst Reg-percent'!$B37</f>
        <v>7.8629900904782418E-2</v>
      </c>
      <c r="G37" s="357">
        <f>'Comp by Inst Reg-counts'!G48/'Comp by Inst Reg-percent'!$B37</f>
        <v>0.37742352434295562</v>
      </c>
      <c r="H37" s="359">
        <f>'Comp by Inst Reg-counts'!H48/'Comp by Inst Reg-percent'!$B37</f>
        <v>0.62257647565704433</v>
      </c>
      <c r="I37" s="142"/>
      <c r="J37" s="363">
        <f>'Comp by Inst Reg-counts'!J48/'Comp by Inst Reg-percent'!$B37</f>
        <v>0.42158552348125805</v>
      </c>
      <c r="K37" s="357"/>
      <c r="L37" s="413"/>
      <c r="M37" s="413"/>
    </row>
    <row r="38" spans="1:21" ht="15" customHeight="1" x14ac:dyDescent="0.25">
      <c r="A38" s="344" t="s">
        <v>284</v>
      </c>
      <c r="B38" s="441">
        <f>'Comp by Inst Reg-counts'!B49</f>
        <v>3185</v>
      </c>
      <c r="C38" s="357">
        <f>'Comp by Inst Reg-counts'!C49/'Comp by Inst Reg-percent'!$B38</f>
        <v>0.19937205651491366</v>
      </c>
      <c r="D38" s="357">
        <f>'Comp by Inst Reg-counts'!D49/'Comp by Inst Reg-percent'!$B38</f>
        <v>0.40879120879120878</v>
      </c>
      <c r="E38" s="357">
        <f>'Comp by Inst Reg-counts'!E49/'Comp by Inst Reg-percent'!$B38</f>
        <v>0.23987441130298273</v>
      </c>
      <c r="F38" s="357">
        <f>'Comp by Inst Reg-counts'!F49/'Comp by Inst Reg-percent'!$B38</f>
        <v>0.15196232339089483</v>
      </c>
      <c r="G38" s="357">
        <f>'Comp by Inst Reg-counts'!G49/'Comp by Inst Reg-percent'!$B38</f>
        <v>0.38273155416012561</v>
      </c>
      <c r="H38" s="359">
        <f>'Comp by Inst Reg-counts'!H49/'Comp by Inst Reg-percent'!$B38</f>
        <v>0.61726844583987439</v>
      </c>
      <c r="I38" s="142"/>
      <c r="J38" s="363">
        <f>'Comp by Inst Reg-counts'!J49/'Comp by Inst Reg-percent'!$B38</f>
        <v>0.64678178963893251</v>
      </c>
      <c r="K38" s="357"/>
      <c r="L38" s="413"/>
      <c r="M38" s="413"/>
    </row>
    <row r="39" spans="1:21" ht="15" customHeight="1" x14ac:dyDescent="0.25">
      <c r="A39" s="344" t="s">
        <v>283</v>
      </c>
      <c r="B39" s="441">
        <f>'Comp by Inst Reg-counts'!B50</f>
        <v>2547</v>
      </c>
      <c r="C39" s="357">
        <f>'Comp by Inst Reg-counts'!C50/'Comp by Inst Reg-percent'!$B39</f>
        <v>0.31291715744012566</v>
      </c>
      <c r="D39" s="357">
        <f>'Comp by Inst Reg-counts'!D50/'Comp by Inst Reg-percent'!$B39</f>
        <v>0.24734982332155478</v>
      </c>
      <c r="E39" s="357">
        <f>'Comp by Inst Reg-counts'!E50/'Comp by Inst Reg-percent'!$B39</f>
        <v>7.45975657636435E-2</v>
      </c>
      <c r="F39" s="357">
        <f>'Comp by Inst Reg-counts'!F50/'Comp by Inst Reg-percent'!$B39</f>
        <v>0.36513545347467607</v>
      </c>
      <c r="G39" s="357">
        <f>'Comp by Inst Reg-counts'!G50/'Comp by Inst Reg-percent'!$B39</f>
        <v>0.40282685512367489</v>
      </c>
      <c r="H39" s="359">
        <f>'Comp by Inst Reg-counts'!H50/'Comp by Inst Reg-percent'!$B39</f>
        <v>0.59717314487632511</v>
      </c>
      <c r="I39" s="142"/>
      <c r="J39" s="363">
        <f>'Comp by Inst Reg-counts'!J50/'Comp by Inst Reg-percent'!$B39</f>
        <v>0.32744405182567726</v>
      </c>
      <c r="K39" s="357"/>
      <c r="L39" s="413"/>
      <c r="M39" s="413"/>
    </row>
    <row r="40" spans="1:21" ht="15" customHeight="1" x14ac:dyDescent="0.25">
      <c r="A40" s="344" t="s">
        <v>85</v>
      </c>
      <c r="B40" s="441">
        <f>'Comp by Inst Reg-counts'!B51</f>
        <v>1577</v>
      </c>
      <c r="C40" s="357">
        <f>'Comp by Inst Reg-counts'!C51/'Comp by Inst Reg-percent'!$B40</f>
        <v>4.1217501585288523E-2</v>
      </c>
      <c r="D40" s="357">
        <f>'Comp by Inst Reg-counts'!D51/'Comp by Inst Reg-percent'!$B40</f>
        <v>7.4825618262523777E-2</v>
      </c>
      <c r="E40" s="357">
        <f>'Comp by Inst Reg-counts'!E51/'Comp by Inst Reg-percent'!$B40</f>
        <v>0.77235256816740649</v>
      </c>
      <c r="F40" s="357">
        <f>'Comp by Inst Reg-counts'!F51/'Comp by Inst Reg-percent'!$B40</f>
        <v>0.11160431198478123</v>
      </c>
      <c r="G40" s="357">
        <f>'Comp by Inst Reg-counts'!G51/'Comp by Inst Reg-percent'!$B40</f>
        <v>0.37222574508560557</v>
      </c>
      <c r="H40" s="359">
        <f>'Comp by Inst Reg-counts'!H51/'Comp by Inst Reg-percent'!$B40</f>
        <v>0.62777425491439443</v>
      </c>
      <c r="I40" s="142"/>
      <c r="J40" s="363">
        <f>'Comp by Inst Reg-counts'!J51/'Comp by Inst Reg-percent'!$B40</f>
        <v>0.53329105897273299</v>
      </c>
      <c r="K40" s="357"/>
      <c r="L40" s="413"/>
      <c r="M40" s="413"/>
    </row>
    <row r="41" spans="1:21" ht="15" customHeight="1" x14ac:dyDescent="0.25">
      <c r="A41" s="344" t="s">
        <v>282</v>
      </c>
      <c r="B41" s="441">
        <f>'Comp by Inst Reg-counts'!B52</f>
        <v>1360</v>
      </c>
      <c r="C41" s="357">
        <f>'Comp by Inst Reg-counts'!C52/'Comp by Inst Reg-percent'!$B41</f>
        <v>2.6470588235294117E-2</v>
      </c>
      <c r="D41" s="357">
        <f>'Comp by Inst Reg-counts'!D52/'Comp by Inst Reg-percent'!$B41</f>
        <v>5.3676470588235291E-2</v>
      </c>
      <c r="E41" s="357">
        <f>'Comp by Inst Reg-counts'!E52/'Comp by Inst Reg-percent'!$B41</f>
        <v>0.7720588235294118</v>
      </c>
      <c r="F41" s="357">
        <f>'Comp by Inst Reg-counts'!F52/'Comp by Inst Reg-percent'!$B41</f>
        <v>0.14779411764705883</v>
      </c>
      <c r="G41" s="357">
        <f>'Comp by Inst Reg-counts'!G52/'Comp by Inst Reg-percent'!$B41</f>
        <v>0.42499999999999999</v>
      </c>
      <c r="H41" s="359">
        <f>'Comp by Inst Reg-counts'!H52/'Comp by Inst Reg-percent'!$B41</f>
        <v>0.57499999999999996</v>
      </c>
      <c r="I41" s="142"/>
      <c r="J41" s="363">
        <f>'Comp by Inst Reg-counts'!J52/'Comp by Inst Reg-percent'!$B41</f>
        <v>0.55367647058823533</v>
      </c>
      <c r="K41" s="357"/>
      <c r="L41" s="413"/>
      <c r="M41" s="413"/>
    </row>
    <row r="42" spans="1:21" ht="15" customHeight="1" x14ac:dyDescent="0.25">
      <c r="A42" s="344" t="s">
        <v>96</v>
      </c>
      <c r="B42" s="442">
        <f>'Comp by Inst Reg-counts'!B53</f>
        <v>464</v>
      </c>
      <c r="C42" s="438">
        <f>'Comp by Inst Reg-counts'!C53/'Comp by Inst Reg-percent'!$B42</f>
        <v>0.76077586206896552</v>
      </c>
      <c r="D42" s="438">
        <f>'Comp by Inst Reg-counts'!D53/'Comp by Inst Reg-percent'!$B42</f>
        <v>0.125</v>
      </c>
      <c r="E42" s="438">
        <f>'Comp by Inst Reg-counts'!E53/'Comp by Inst Reg-percent'!$B42</f>
        <v>3.6637931034482756E-2</v>
      </c>
      <c r="F42" s="438">
        <f>'Comp by Inst Reg-counts'!F53/'Comp by Inst Reg-percent'!$B42</f>
        <v>7.7586206896551727E-2</v>
      </c>
      <c r="G42" s="438">
        <f>'Comp by Inst Reg-counts'!G53/'Comp by Inst Reg-percent'!$B42</f>
        <v>0.60344827586206895</v>
      </c>
      <c r="H42" s="439">
        <f>'Comp by Inst Reg-counts'!H53/'Comp by Inst Reg-percent'!$B42</f>
        <v>0.39655172413793105</v>
      </c>
      <c r="I42" s="142"/>
      <c r="J42" s="364">
        <f>'Comp by Inst Reg-counts'!J53/'Comp by Inst Reg-percent'!$B42</f>
        <v>0.34913793103448276</v>
      </c>
      <c r="K42" s="357"/>
      <c r="L42" s="413"/>
      <c r="M42" s="413"/>
    </row>
    <row r="43" spans="1:21" ht="14.25" customHeight="1" x14ac:dyDescent="0.25">
      <c r="A43" s="175" t="s">
        <v>15</v>
      </c>
      <c r="B43" s="459">
        <f>SUM(B36:B42)</f>
        <v>22427</v>
      </c>
      <c r="C43" s="438">
        <f>'Comp by Inst Reg-counts'!C54/'Comp by Inst Reg-percent'!$B43</f>
        <v>0.31479912605341775</v>
      </c>
      <c r="D43" s="438">
        <f>'Comp by Inst Reg-counts'!D54/'Comp by Inst Reg-percent'!$B43</f>
        <v>0.24376867169037322</v>
      </c>
      <c r="E43" s="438">
        <f>'Comp by Inst Reg-counts'!E54/'Comp by Inst Reg-percent'!$B43</f>
        <v>0.21318054131181166</v>
      </c>
      <c r="F43" s="438">
        <f>'Comp by Inst Reg-counts'!F54/'Comp by Inst Reg-percent'!$B43</f>
        <v>0.22825166094439739</v>
      </c>
      <c r="G43" s="438">
        <f>'Comp by Inst Reg-counts'!G54/'Comp by Inst Reg-percent'!$B43</f>
        <v>0.42707450840504751</v>
      </c>
      <c r="H43" s="439">
        <f>'Comp by Inst Reg-counts'!H54/'Comp by Inst Reg-percent'!$B43</f>
        <v>0.57292549159495254</v>
      </c>
      <c r="I43" s="142"/>
      <c r="J43" s="443">
        <f>'Comp by Inst Reg-counts'!J54/'Comp by Inst Reg-percent'!$B43</f>
        <v>0.45810852989699913</v>
      </c>
      <c r="K43" s="357"/>
      <c r="L43" s="413"/>
      <c r="M43" s="413"/>
    </row>
    <row r="44" spans="1:21" ht="15" customHeight="1" x14ac:dyDescent="0.25">
      <c r="F44" s="227"/>
      <c r="H44" s="227"/>
      <c r="I44" s="94"/>
      <c r="K44" s="357"/>
      <c r="L44" s="413"/>
      <c r="M44" s="413"/>
    </row>
    <row r="45" spans="1:21" ht="26.25" x14ac:dyDescent="0.25">
      <c r="A45" s="400" t="s">
        <v>153</v>
      </c>
      <c r="B45" s="457" t="s">
        <v>15</v>
      </c>
      <c r="C45" s="239" t="s">
        <v>151</v>
      </c>
      <c r="D45" s="239" t="s">
        <v>5</v>
      </c>
      <c r="E45" s="240" t="s">
        <v>4</v>
      </c>
      <c r="F45" s="239" t="s">
        <v>16</v>
      </c>
      <c r="G45" s="239" t="s">
        <v>152</v>
      </c>
      <c r="H45" s="241" t="s">
        <v>2</v>
      </c>
      <c r="I45" s="242"/>
      <c r="J45" s="362" t="s">
        <v>198</v>
      </c>
      <c r="K45" s="357"/>
      <c r="L45" s="413"/>
      <c r="M45" s="413"/>
    </row>
    <row r="46" spans="1:21" ht="15" x14ac:dyDescent="0.25">
      <c r="A46" s="347" t="s">
        <v>310</v>
      </c>
      <c r="B46" s="440">
        <f>'Comp by Inst Reg-counts'!B57</f>
        <v>966</v>
      </c>
      <c r="C46" s="353">
        <f>'Comp by Inst Reg-counts'!C57/'Comp by Inst Reg-percent'!$B46</f>
        <v>0.36956521739130432</v>
      </c>
      <c r="D46" s="353">
        <f>'Comp by Inst Reg-counts'!D57/'Comp by Inst Reg-percent'!$B46</f>
        <v>0.20496894409937888</v>
      </c>
      <c r="E46" s="353">
        <f>'Comp by Inst Reg-counts'!E57/'Comp by Inst Reg-percent'!$B46</f>
        <v>0.12318840579710146</v>
      </c>
      <c r="F46" s="353">
        <f>'Comp by Inst Reg-counts'!F57/'Comp by Inst Reg-percent'!$B46</f>
        <v>0.3022774327122153</v>
      </c>
      <c r="G46" s="353">
        <f>'Comp by Inst Reg-counts'!G57/'Comp by Inst Reg-percent'!$B46</f>
        <v>0.19668737060041408</v>
      </c>
      <c r="H46" s="358">
        <f>'Comp by Inst Reg-counts'!H57/'Comp by Inst Reg-percent'!$B46</f>
        <v>0.80331262939958592</v>
      </c>
      <c r="I46" s="151"/>
      <c r="J46" s="361">
        <f>'Comp by Inst Reg-counts'!J57/'Comp by Inst Reg-percent'!$B46</f>
        <v>0.2225672877846791</v>
      </c>
      <c r="K46" s="357"/>
      <c r="L46" s="413"/>
      <c r="M46" s="413"/>
      <c r="R46" s="163"/>
      <c r="U46" s="109"/>
    </row>
    <row r="47" spans="1:21" ht="15" x14ac:dyDescent="0.25">
      <c r="A47" s="365" t="s">
        <v>275</v>
      </c>
      <c r="B47" s="441">
        <f>'Comp by Inst Reg-counts'!B58</f>
        <v>778</v>
      </c>
      <c r="C47" s="357">
        <f>'Comp by Inst Reg-counts'!C58/'Comp by Inst Reg-percent'!$B47</f>
        <v>0.53470437017994854</v>
      </c>
      <c r="D47" s="357">
        <f>'Comp by Inst Reg-counts'!D58/'Comp by Inst Reg-percent'!$B47</f>
        <v>0.18380462724935734</v>
      </c>
      <c r="E47" s="357">
        <f>'Comp by Inst Reg-counts'!E58/'Comp by Inst Reg-percent'!$B47</f>
        <v>8.0976863753213363E-2</v>
      </c>
      <c r="F47" s="357">
        <f>'Comp by Inst Reg-counts'!F58/'Comp by Inst Reg-percent'!$B47</f>
        <v>0.20051413881748073</v>
      </c>
      <c r="G47" s="357">
        <f>'Comp by Inst Reg-counts'!G58/'Comp by Inst Reg-percent'!$B47</f>
        <v>0.14781491002570693</v>
      </c>
      <c r="H47" s="359">
        <f>'Comp by Inst Reg-counts'!H58/'Comp by Inst Reg-percent'!$B47</f>
        <v>0.8521850899742931</v>
      </c>
      <c r="I47" s="151"/>
      <c r="J47" s="363">
        <f>'Comp by Inst Reg-counts'!J58/'Comp by Inst Reg-percent'!$B47</f>
        <v>0.2352185089974293</v>
      </c>
      <c r="K47" s="357"/>
      <c r="L47" s="413"/>
      <c r="M47" s="413"/>
      <c r="R47" s="163"/>
      <c r="U47" s="109"/>
    </row>
    <row r="48" spans="1:21" ht="15" x14ac:dyDescent="0.25">
      <c r="A48" s="365" t="s">
        <v>326</v>
      </c>
      <c r="B48" s="442">
        <f>'Comp by Inst Reg-counts'!B59</f>
        <v>154</v>
      </c>
      <c r="C48" s="438">
        <f>'Comp by Inst Reg-counts'!C59/'Comp by Inst Reg-percent'!$B48</f>
        <v>0.2792207792207792</v>
      </c>
      <c r="D48" s="438">
        <f>'Comp by Inst Reg-counts'!D59/'Comp by Inst Reg-percent'!$B48</f>
        <v>0.22077922077922077</v>
      </c>
      <c r="E48" s="438">
        <f>'Comp by Inst Reg-counts'!E59/'Comp by Inst Reg-percent'!$B48</f>
        <v>0.12337662337662338</v>
      </c>
      <c r="F48" s="438">
        <f>'Comp by Inst Reg-counts'!F59/'Comp by Inst Reg-percent'!$B48</f>
        <v>0.37662337662337664</v>
      </c>
      <c r="G48" s="438">
        <f>'Comp by Inst Reg-counts'!G59/'Comp by Inst Reg-percent'!$B48</f>
        <v>0.34415584415584416</v>
      </c>
      <c r="H48" s="439">
        <f>'Comp by Inst Reg-counts'!H59/'Comp by Inst Reg-percent'!$B48</f>
        <v>0.6558441558441559</v>
      </c>
      <c r="I48" s="152"/>
      <c r="J48" s="364">
        <f>'Comp by Inst Reg-counts'!J59/'Comp by Inst Reg-percent'!$B48</f>
        <v>0.48701298701298701</v>
      </c>
      <c r="K48" s="357"/>
      <c r="L48" s="413"/>
      <c r="M48" s="413"/>
      <c r="R48" s="163"/>
      <c r="U48" s="109"/>
    </row>
    <row r="49" spans="1:24" ht="15" x14ac:dyDescent="0.25">
      <c r="A49" s="435" t="s">
        <v>15</v>
      </c>
      <c r="B49" s="421">
        <f>SUM(B46:B48)</f>
        <v>1898</v>
      </c>
      <c r="C49" s="422">
        <f>'Comp by Inst Reg-counts'!C60/'Comp by Inst Reg-percent'!$B49</f>
        <v>0.42992623814541625</v>
      </c>
      <c r="D49" s="422">
        <f>'Comp by Inst Reg-counts'!D60/'Comp by Inst Reg-percent'!$B49</f>
        <v>0.19757639620653319</v>
      </c>
      <c r="E49" s="422">
        <f>'Comp by Inst Reg-counts'!E60/'Comp by Inst Reg-percent'!$B49</f>
        <v>0.10590094836670179</v>
      </c>
      <c r="F49" s="422">
        <f>'Comp by Inst Reg-counts'!F60/'Comp by Inst Reg-percent'!$B49</f>
        <v>0.26659641728134881</v>
      </c>
      <c r="G49" s="422">
        <f>'Comp by Inst Reg-counts'!G60/'Comp by Inst Reg-percent'!$B49</f>
        <v>0.18861959957850369</v>
      </c>
      <c r="H49" s="423">
        <f>'Comp by Inst Reg-counts'!H60/'Comp by Inst Reg-percent'!$B49</f>
        <v>0.81138040042149628</v>
      </c>
      <c r="I49" s="151"/>
      <c r="J49" s="443">
        <f>'Comp by Inst Reg-counts'!J60/'Comp by Inst Reg-percent'!$B49</f>
        <v>0.24920969441517388</v>
      </c>
      <c r="K49" s="357"/>
      <c r="L49" s="413"/>
      <c r="M49" s="413"/>
      <c r="R49" s="111"/>
      <c r="T49" s="108"/>
      <c r="U49" s="109"/>
    </row>
    <row r="50" spans="1:24" ht="15" x14ac:dyDescent="0.25">
      <c r="I50" s="94"/>
      <c r="K50" s="357"/>
      <c r="L50" s="413"/>
      <c r="M50" s="413"/>
      <c r="N50" s="112"/>
      <c r="O50" s="112"/>
      <c r="P50" s="112"/>
      <c r="Q50" s="112"/>
      <c r="R50" s="112"/>
      <c r="S50" s="110"/>
      <c r="T50" s="112"/>
      <c r="U50" s="112"/>
      <c r="V50" s="112"/>
    </row>
    <row r="51" spans="1:24" ht="26.25" x14ac:dyDescent="0.25">
      <c r="A51" s="400" t="s">
        <v>29</v>
      </c>
      <c r="B51" s="457" t="s">
        <v>15</v>
      </c>
      <c r="C51" s="354" t="s">
        <v>151</v>
      </c>
      <c r="D51" s="354" t="s">
        <v>5</v>
      </c>
      <c r="E51" s="355" t="s">
        <v>4</v>
      </c>
      <c r="F51" s="354" t="s">
        <v>16</v>
      </c>
      <c r="G51" s="354" t="s">
        <v>152</v>
      </c>
      <c r="H51" s="356" t="s">
        <v>2</v>
      </c>
      <c r="I51" s="242"/>
      <c r="J51" s="362" t="s">
        <v>198</v>
      </c>
      <c r="K51" s="357"/>
      <c r="L51" s="413"/>
      <c r="M51" s="413"/>
      <c r="N51" s="112"/>
      <c r="O51" s="112"/>
      <c r="P51" s="112"/>
      <c r="Q51" s="112"/>
      <c r="R51" s="112"/>
      <c r="S51" s="112"/>
      <c r="T51" s="112"/>
      <c r="U51" s="112"/>
      <c r="V51" s="112"/>
    </row>
    <row r="52" spans="1:24" ht="15" x14ac:dyDescent="0.25">
      <c r="A52" s="341" t="s">
        <v>86</v>
      </c>
      <c r="B52" s="440">
        <f>'Comp by Inst Reg-counts'!B63</f>
        <v>1858</v>
      </c>
      <c r="C52" s="342"/>
      <c r="D52" s="342"/>
      <c r="E52" s="342"/>
      <c r="F52" s="342"/>
      <c r="G52" s="342"/>
      <c r="H52" s="343"/>
      <c r="I52" s="154"/>
      <c r="J52" s="361"/>
      <c r="K52" s="357"/>
      <c r="L52" s="413"/>
      <c r="M52" s="413"/>
      <c r="N52" s="9"/>
      <c r="O52" s="9"/>
      <c r="P52" s="9"/>
      <c r="Q52" s="9"/>
      <c r="R52" s="9"/>
      <c r="S52" s="112"/>
      <c r="T52" s="112"/>
      <c r="U52" s="112"/>
      <c r="V52" s="112"/>
    </row>
    <row r="53" spans="1:24" ht="15" x14ac:dyDescent="0.25">
      <c r="A53" s="344" t="s">
        <v>274</v>
      </c>
      <c r="B53" s="441">
        <f>'Comp by Inst Reg-counts'!B64</f>
        <v>902</v>
      </c>
      <c r="C53" s="345"/>
      <c r="D53" s="345"/>
      <c r="E53" s="345"/>
      <c r="F53" s="345"/>
      <c r="G53" s="345"/>
      <c r="H53" s="346"/>
      <c r="I53" s="154"/>
      <c r="J53" s="363"/>
      <c r="K53" s="357"/>
      <c r="L53" s="413"/>
      <c r="M53" s="413"/>
      <c r="N53" s="9"/>
      <c r="O53" s="9"/>
      <c r="P53" s="9"/>
      <c r="Q53" s="9"/>
      <c r="R53" s="9"/>
      <c r="S53" s="112"/>
      <c r="T53" s="112"/>
      <c r="U53" s="112"/>
      <c r="V53" s="112"/>
    </row>
    <row r="54" spans="1:24" ht="15" x14ac:dyDescent="0.25">
      <c r="A54" s="344" t="s">
        <v>278</v>
      </c>
      <c r="B54" s="441">
        <f>'Comp by Inst Reg-counts'!B65</f>
        <v>727</v>
      </c>
      <c r="C54" s="345"/>
      <c r="D54" s="345"/>
      <c r="E54" s="345"/>
      <c r="F54" s="345"/>
      <c r="G54" s="345"/>
      <c r="H54" s="346"/>
      <c r="I54" s="154"/>
      <c r="J54" s="363"/>
      <c r="K54" s="357"/>
      <c r="L54" s="413"/>
      <c r="M54" s="413"/>
      <c r="N54" s="9"/>
      <c r="O54" s="9"/>
      <c r="P54" s="9"/>
      <c r="Q54" s="9"/>
      <c r="R54" s="9"/>
      <c r="S54" s="112"/>
      <c r="T54" s="112"/>
      <c r="U54" s="112"/>
      <c r="V54" s="112"/>
    </row>
    <row r="55" spans="1:24" ht="15" x14ac:dyDescent="0.25">
      <c r="A55" s="360" t="s">
        <v>327</v>
      </c>
      <c r="B55" s="441">
        <f>'Comp by Inst Reg-counts'!B67</f>
        <v>75</v>
      </c>
      <c r="C55" s="345"/>
      <c r="D55" s="345"/>
      <c r="E55" s="345"/>
      <c r="F55" s="345"/>
      <c r="G55" s="345"/>
      <c r="H55" s="346"/>
      <c r="I55" s="154"/>
      <c r="J55" s="364"/>
      <c r="K55" s="357"/>
      <c r="L55" s="413"/>
      <c r="M55" s="413"/>
      <c r="N55" s="9"/>
      <c r="O55" s="9"/>
      <c r="P55" s="9"/>
      <c r="Q55" s="9"/>
      <c r="R55" s="9"/>
      <c r="S55" s="112"/>
      <c r="T55" s="112"/>
      <c r="U55" s="112"/>
      <c r="V55" s="112"/>
    </row>
    <row r="56" spans="1:24" ht="15" x14ac:dyDescent="0.25">
      <c r="A56" s="436" t="s">
        <v>15</v>
      </c>
      <c r="B56" s="421">
        <f>SUM(B52:B55)</f>
        <v>3562</v>
      </c>
      <c r="C56" s="422">
        <f>'Comp by Inst Reg-counts'!C68/'Comp by Inst Reg-percent'!$B56</f>
        <v>0.3742279618192027</v>
      </c>
      <c r="D56" s="422">
        <f>'Comp by Inst Reg-counts'!D68/'Comp by Inst Reg-percent'!$B56</f>
        <v>0.19286917462099945</v>
      </c>
      <c r="E56" s="422">
        <f>'Comp by Inst Reg-counts'!E68/'Comp by Inst Reg-percent'!$B56</f>
        <v>0.10948905109489052</v>
      </c>
      <c r="F56" s="422">
        <f>'Comp by Inst Reg-counts'!F68/'Comp by Inst Reg-percent'!$B56</f>
        <v>0.32341381246490736</v>
      </c>
      <c r="G56" s="422">
        <f>'Comp by Inst Reg-counts'!G68/'Comp by Inst Reg-percent'!$B56</f>
        <v>0.45002807411566537</v>
      </c>
      <c r="H56" s="423">
        <f>'Comp by Inst Reg-counts'!H68/'Comp by Inst Reg-percent'!$B56</f>
        <v>0.54997192588433463</v>
      </c>
      <c r="I56" s="151"/>
      <c r="J56" s="443">
        <f>'Comp by Inst Reg-counts'!J68/'Comp by Inst Reg-percent'!$B56</f>
        <v>0.15609208309938236</v>
      </c>
      <c r="K56" s="357"/>
      <c r="L56" s="413"/>
      <c r="M56" s="413"/>
      <c r="N56" s="142"/>
      <c r="O56" s="142"/>
      <c r="P56" s="142"/>
      <c r="Q56" s="142"/>
      <c r="R56" s="112"/>
      <c r="S56" s="164"/>
      <c r="T56" s="164"/>
      <c r="U56" s="112"/>
      <c r="V56" s="112"/>
      <c r="W56" s="112"/>
      <c r="X56" s="112"/>
    </row>
    <row r="57" spans="1:24" ht="15" x14ac:dyDescent="0.25">
      <c r="A57" s="156"/>
      <c r="B57" s="155"/>
      <c r="C57" s="155"/>
      <c r="D57" s="155"/>
      <c r="E57" s="155"/>
      <c r="F57" s="155"/>
      <c r="G57" s="155"/>
      <c r="H57" s="155"/>
      <c r="I57" s="151"/>
      <c r="J57" s="143"/>
      <c r="K57" s="357"/>
      <c r="L57" s="413"/>
      <c r="M57" s="112"/>
    </row>
    <row r="58" spans="1:24" ht="26.25" x14ac:dyDescent="0.25">
      <c r="A58" s="35" t="s">
        <v>328</v>
      </c>
      <c r="B58" s="239" t="s">
        <v>15</v>
      </c>
      <c r="C58" s="239" t="s">
        <v>151</v>
      </c>
      <c r="D58" s="239" t="s">
        <v>5</v>
      </c>
      <c r="E58" s="240" t="s">
        <v>4</v>
      </c>
      <c r="F58" s="239" t="s">
        <v>16</v>
      </c>
      <c r="G58" s="239" t="s">
        <v>152</v>
      </c>
      <c r="H58" s="241" t="s">
        <v>2</v>
      </c>
      <c r="I58" s="242"/>
      <c r="J58" s="243" t="s">
        <v>198</v>
      </c>
      <c r="K58" s="357"/>
      <c r="L58" s="413"/>
      <c r="M58" s="112"/>
    </row>
    <row r="59" spans="1:24" ht="15" x14ac:dyDescent="0.25">
      <c r="A59" s="157" t="s">
        <v>183</v>
      </c>
      <c r="B59" s="348">
        <f>B32+B43+B49</f>
        <v>53839</v>
      </c>
      <c r="C59" s="422">
        <f>'Comp by Inst Reg-counts'!C71/'Comp by Inst Reg-percent'!$B59</f>
        <v>0.32140270064451421</v>
      </c>
      <c r="D59" s="422">
        <f>'Comp by Inst Reg-counts'!D71/'Comp by Inst Reg-percent'!$B59</f>
        <v>0.32469028028009433</v>
      </c>
      <c r="E59" s="422">
        <f>'Comp by Inst Reg-counts'!E71/'Comp by Inst Reg-percent'!$B59</f>
        <v>0.18889652482401234</v>
      </c>
      <c r="F59" s="422">
        <f>'Comp by Inst Reg-counts'!F71/'Comp by Inst Reg-percent'!$B59</f>
        <v>0.18631475324578836</v>
      </c>
      <c r="G59" s="422">
        <f>'Comp by Inst Reg-counts'!G71/'Comp by Inst Reg-percent'!$B59</f>
        <v>0.45119708761306859</v>
      </c>
      <c r="H59" s="423">
        <f>'Comp by Inst Reg-counts'!H71/'Comp by Inst Reg-percent'!$B59</f>
        <v>0.5701071713813407</v>
      </c>
      <c r="I59" s="151"/>
      <c r="J59" s="443">
        <f>'Comp by Inst Reg-counts'!J71/'Comp by Inst Reg-percent'!$B59</f>
        <v>0.45834803766786159</v>
      </c>
      <c r="K59" s="357"/>
      <c r="L59" s="413"/>
      <c r="M59" s="112"/>
    </row>
    <row r="60" spans="1:24" ht="15" x14ac:dyDescent="0.25">
      <c r="A60" s="157" t="s">
        <v>182</v>
      </c>
      <c r="B60" s="348">
        <f>B56+B59</f>
        <v>57401</v>
      </c>
      <c r="C60" s="422">
        <f>'Comp by Inst Reg-counts'!C72/'Comp by Inst Reg-percent'!$B60</f>
        <v>0.32468075469068486</v>
      </c>
      <c r="D60" s="422">
        <f>'Comp by Inst Reg-counts'!D72/'Comp by Inst Reg-percent'!$B60</f>
        <v>0.3165101653281302</v>
      </c>
      <c r="E60" s="422">
        <f>'Comp by Inst Reg-counts'!E72/'Comp by Inst Reg-percent'!$B60</f>
        <v>0.1839689204020836</v>
      </c>
      <c r="F60" s="422">
        <f>'Comp by Inst Reg-counts'!F72/'Comp by Inst Reg-percent'!$B60</f>
        <v>0.19482238985383529</v>
      </c>
      <c r="G60" s="422">
        <f>'Comp by Inst Reg-counts'!G72/'Comp by Inst Reg-percent'!$B60</f>
        <v>0.4511245448685563</v>
      </c>
      <c r="H60" s="423">
        <f>'Comp by Inst Reg-counts'!H72/'Comp by Inst Reg-percent'!$B60</f>
        <v>0.56885768540617754</v>
      </c>
      <c r="I60" s="151"/>
      <c r="J60" s="443">
        <f>'Comp by Inst Reg-counts'!J72/'Comp by Inst Reg-percent'!$B60</f>
        <v>0.43959164474486506</v>
      </c>
      <c r="K60" s="357"/>
      <c r="L60" s="413"/>
      <c r="M60" s="112"/>
    </row>
    <row r="61" spans="1:24" ht="15" x14ac:dyDescent="0.25">
      <c r="A61" s="158"/>
      <c r="B61" s="151"/>
      <c r="C61" s="151"/>
      <c r="D61" s="151"/>
      <c r="E61" s="151"/>
      <c r="F61" s="437"/>
      <c r="G61" s="151"/>
      <c r="H61" s="437"/>
      <c r="I61" s="151"/>
      <c r="J61" s="151"/>
      <c r="K61" s="357"/>
      <c r="L61" s="112"/>
      <c r="M61" s="112"/>
      <c r="N61" s="112"/>
      <c r="O61" s="112"/>
      <c r="P61" s="112"/>
      <c r="Q61" s="112"/>
      <c r="R61" s="112"/>
      <c r="S61" s="112"/>
      <c r="T61" s="112"/>
      <c r="U61" s="112"/>
      <c r="V61" s="112"/>
      <c r="W61" s="112"/>
      <c r="X61" s="112"/>
    </row>
    <row r="62" spans="1:24" x14ac:dyDescent="0.2">
      <c r="A62" s="1"/>
      <c r="B62" s="1"/>
      <c r="C62" s="1"/>
      <c r="D62" s="1"/>
      <c r="E62" s="1"/>
      <c r="F62" s="1"/>
      <c r="G62" s="1"/>
      <c r="H62" s="1"/>
      <c r="I62" s="1"/>
      <c r="J62" s="1"/>
    </row>
    <row r="63" spans="1:24" x14ac:dyDescent="0.2">
      <c r="A63" s="682"/>
      <c r="B63" s="683"/>
      <c r="C63" s="683"/>
      <c r="D63" s="683"/>
      <c r="E63" s="683"/>
      <c r="F63" s="683"/>
      <c r="G63" s="683"/>
      <c r="H63" s="683"/>
      <c r="I63" s="683"/>
      <c r="J63" s="683"/>
      <c r="K63" s="684"/>
    </row>
    <row r="64" spans="1:24" x14ac:dyDescent="0.2">
      <c r="A64" s="676" t="s">
        <v>395</v>
      </c>
      <c r="B64" s="677"/>
      <c r="C64" s="677"/>
      <c r="D64" s="677"/>
      <c r="E64" s="677"/>
      <c r="F64" s="677"/>
      <c r="G64" s="677"/>
      <c r="H64" s="678"/>
      <c r="I64" s="113"/>
      <c r="J64" s="93"/>
      <c r="K64" s="93"/>
    </row>
    <row r="65" spans="1:13" x14ac:dyDescent="0.2">
      <c r="A65" s="679" t="s">
        <v>162</v>
      </c>
      <c r="B65" s="680"/>
      <c r="C65" s="680"/>
      <c r="D65" s="680"/>
      <c r="E65" s="680"/>
      <c r="F65" s="680"/>
      <c r="G65" s="680"/>
      <c r="H65" s="681"/>
      <c r="I65" s="113"/>
      <c r="J65" s="131"/>
      <c r="K65" s="93"/>
    </row>
    <row r="66" spans="1:13" x14ac:dyDescent="0.2">
      <c r="A66" s="141"/>
      <c r="B66" s="148"/>
      <c r="C66" s="94"/>
      <c r="D66" s="94"/>
      <c r="E66" s="94"/>
      <c r="F66" s="165"/>
      <c r="G66" s="94"/>
      <c r="H66" s="166"/>
      <c r="I66" s="113"/>
      <c r="J66" s="131"/>
      <c r="K66" s="1"/>
    </row>
    <row r="67" spans="1:13" ht="25.5" x14ac:dyDescent="0.2">
      <c r="A67" s="126"/>
      <c r="B67" s="73" t="s">
        <v>15</v>
      </c>
      <c r="C67" s="73" t="s">
        <v>3</v>
      </c>
      <c r="D67" s="73" t="s">
        <v>5</v>
      </c>
      <c r="E67" s="72" t="s">
        <v>4</v>
      </c>
      <c r="F67" s="73" t="s">
        <v>16</v>
      </c>
      <c r="G67" s="73" t="s">
        <v>1</v>
      </c>
      <c r="H67" s="74" t="s">
        <v>2</v>
      </c>
      <c r="I67" s="113"/>
      <c r="J67" s="243" t="s">
        <v>181</v>
      </c>
      <c r="K67" s="1"/>
    </row>
    <row r="68" spans="1:13" ht="15" x14ac:dyDescent="0.25">
      <c r="A68" s="250" t="s">
        <v>39</v>
      </c>
      <c r="B68" s="390">
        <f>'Comp by Inst Reg-counts'!B80</f>
        <v>9155</v>
      </c>
      <c r="C68" s="443">
        <f>'Comp by Inst Reg-counts'!C80/'Comp by Inst Reg-percent'!$B68</f>
        <v>0.32867285636264337</v>
      </c>
      <c r="D68" s="443">
        <f>'Comp by Inst Reg-counts'!D80/'Comp by Inst Reg-percent'!$B68</f>
        <v>0.4068814855270344</v>
      </c>
      <c r="E68" s="443">
        <f>'Comp by Inst Reg-counts'!E80/'Comp by Inst Reg-percent'!$B68</f>
        <v>0.18230475150191153</v>
      </c>
      <c r="F68" s="443">
        <f>'Comp by Inst Reg-counts'!F80/'Comp by Inst Reg-percent'!$B68</f>
        <v>8.214090660841071E-2</v>
      </c>
      <c r="G68" s="443">
        <f>'Comp by Inst Reg-counts'!G80/'Comp by Inst Reg-percent'!$B68</f>
        <v>0.63975969415619882</v>
      </c>
      <c r="H68" s="443">
        <f>'Comp by Inst Reg-counts'!H80/'Comp by Inst Reg-percent'!$B68</f>
        <v>0.36024030584380118</v>
      </c>
      <c r="I68" s="460"/>
      <c r="J68" s="443">
        <f>'Comp by Inst Reg-counts'!J80/'Comp by Inst Reg-percent'!$B68</f>
        <v>0.31796832332058983</v>
      </c>
      <c r="K68" s="401"/>
      <c r="L68" s="401"/>
      <c r="M68" s="401"/>
    </row>
    <row r="69" spans="1:13" ht="15" x14ac:dyDescent="0.25">
      <c r="A69" s="249" t="s">
        <v>163</v>
      </c>
      <c r="B69" s="390">
        <f>'Comp by Inst Reg-counts'!B81</f>
        <v>21463</v>
      </c>
      <c r="C69" s="443">
        <f>'Comp by Inst Reg-counts'!C81/'Comp by Inst Reg-percent'!$B69</f>
        <v>0.29781484415039838</v>
      </c>
      <c r="D69" s="443">
        <f>'Comp by Inst Reg-counts'!D81/'Comp by Inst Reg-percent'!$B69</f>
        <v>0.36816847598192237</v>
      </c>
      <c r="E69" s="443">
        <f>'Comp by Inst Reg-counts'!E81/'Comp by Inst Reg-percent'!$B69</f>
        <v>0.16386339281554302</v>
      </c>
      <c r="F69" s="443">
        <f>'Comp by Inst Reg-counts'!F81/'Comp by Inst Reg-percent'!$B69</f>
        <v>0.17015328705213623</v>
      </c>
      <c r="G69" s="443">
        <f>'Comp by Inst Reg-counts'!G81/'Comp by Inst Reg-percent'!$B69</f>
        <v>0.39519172529469321</v>
      </c>
      <c r="H69" s="443">
        <f>'Comp by Inst Reg-counts'!H81/'Comp by Inst Reg-percent'!$B69</f>
        <v>0.60480827470530685</v>
      </c>
      <c r="I69" s="306"/>
      <c r="J69" s="443">
        <f>'Comp by Inst Reg-counts'!J81/'Comp by Inst Reg-percent'!$B69</f>
        <v>0.51241671714112658</v>
      </c>
      <c r="K69" s="401"/>
      <c r="L69" s="401"/>
      <c r="M69" s="401"/>
    </row>
    <row r="70" spans="1:13" ht="15" x14ac:dyDescent="0.25">
      <c r="A70" s="249" t="s">
        <v>40</v>
      </c>
      <c r="B70" s="390">
        <f>'Comp by Inst Reg-counts'!B82</f>
        <v>19959</v>
      </c>
      <c r="C70" s="443">
        <f>'Comp by Inst Reg-counts'!C82/'Comp by Inst Reg-percent'!$B70</f>
        <v>0.33067788967383133</v>
      </c>
      <c r="D70" s="443">
        <f>'Comp by Inst Reg-counts'!D82/'Comp by Inst Reg-percent'!$B70</f>
        <v>0.27210782103311787</v>
      </c>
      <c r="E70" s="443">
        <f>'Comp by Inst Reg-counts'!E82/'Comp by Inst Reg-percent'!$B70</f>
        <v>0.20031063680545116</v>
      </c>
      <c r="F70" s="443">
        <f>'Comp by Inst Reg-counts'!F82/'Comp by Inst Reg-percent'!$B70</f>
        <v>0.19690365248759958</v>
      </c>
      <c r="G70" s="443">
        <f>'Comp by Inst Reg-counts'!G82/'Comp by Inst Reg-percent'!$B70</f>
        <v>0.40878801543163484</v>
      </c>
      <c r="H70" s="443">
        <f>'Comp by Inst Reg-counts'!H82/'Comp by Inst Reg-percent'!$B70</f>
        <v>0.5912119845683651</v>
      </c>
      <c r="I70" s="306"/>
      <c r="J70" s="443">
        <f>'Comp by Inst Reg-counts'!J82/'Comp by Inst Reg-percent'!$B70</f>
        <v>0.56736309434340393</v>
      </c>
      <c r="K70" s="401"/>
      <c r="L70" s="401"/>
      <c r="M70" s="401"/>
    </row>
    <row r="71" spans="1:13" ht="15" x14ac:dyDescent="0.25">
      <c r="A71" s="251" t="s">
        <v>157</v>
      </c>
      <c r="B71" s="390">
        <f>'Comp by Inst Reg-counts'!B83</f>
        <v>7971</v>
      </c>
      <c r="C71" s="443">
        <f>'Comp by Inst Reg-counts'!C83/'Comp by Inst Reg-percent'!$B71</f>
        <v>0.33069878308869655</v>
      </c>
      <c r="D71" s="443">
        <f>'Comp by Inst Reg-counts'!D83/'Comp by Inst Reg-percent'!$B71</f>
        <v>0.13925479864508844</v>
      </c>
      <c r="E71" s="443">
        <f>'Comp by Inst Reg-counts'!E83/'Comp by Inst Reg-percent'!$B71</f>
        <v>0.17262576841048802</v>
      </c>
      <c r="F71" s="443">
        <f>'Comp by Inst Reg-counts'!F83/'Comp by Inst Reg-percent'!$B71</f>
        <v>0.35742064985572702</v>
      </c>
      <c r="G71" s="443">
        <f>'Comp by Inst Reg-counts'!G83/'Comp by Inst Reg-percent'!$B71</f>
        <v>0.42616986576339227</v>
      </c>
      <c r="H71" s="443">
        <f>'Comp by Inst Reg-counts'!H83/'Comp by Inst Reg-percent'!$B71</f>
        <v>0.57383013423660767</v>
      </c>
      <c r="I71" s="306"/>
      <c r="J71" s="392" t="s">
        <v>161</v>
      </c>
      <c r="K71" s="401"/>
      <c r="L71" s="401"/>
      <c r="M71" s="401"/>
    </row>
    <row r="72" spans="1:13" x14ac:dyDescent="0.2">
      <c r="A72" s="168"/>
      <c r="B72" s="137"/>
      <c r="C72" s="168"/>
      <c r="D72" s="94"/>
      <c r="E72" s="94"/>
      <c r="H72" s="120"/>
      <c r="I72" s="113"/>
      <c r="J72" s="131"/>
      <c r="K72" s="93"/>
    </row>
    <row r="73" spans="1:13" x14ac:dyDescent="0.2">
      <c r="A73" s="113"/>
      <c r="B73" s="113"/>
      <c r="C73" s="113"/>
      <c r="D73" s="113"/>
      <c r="E73" s="113"/>
      <c r="F73" s="113"/>
      <c r="G73" s="113"/>
      <c r="H73" s="113"/>
      <c r="I73" s="113"/>
      <c r="J73" s="131"/>
      <c r="K73" s="93"/>
    </row>
    <row r="74" spans="1:13" x14ac:dyDescent="0.2">
      <c r="A74" s="113"/>
      <c r="B74" s="113"/>
      <c r="C74" s="113"/>
      <c r="D74" s="113"/>
      <c r="E74" s="113"/>
      <c r="F74" s="113"/>
      <c r="G74" s="113"/>
      <c r="H74" s="113"/>
      <c r="I74" s="93"/>
      <c r="J74" s="131"/>
      <c r="K74" s="93"/>
    </row>
    <row r="75" spans="1:13" x14ac:dyDescent="0.2">
      <c r="A75" s="113"/>
      <c r="B75" s="113"/>
      <c r="C75" s="113"/>
      <c r="D75" s="113"/>
      <c r="E75" s="113"/>
      <c r="F75" s="113"/>
      <c r="G75" s="113"/>
      <c r="H75" s="113"/>
      <c r="I75" s="140"/>
      <c r="J75" s="131"/>
      <c r="K75" s="93"/>
    </row>
    <row r="76" spans="1:13" x14ac:dyDescent="0.2">
      <c r="A76" s="113"/>
      <c r="B76" s="113"/>
      <c r="C76" s="113"/>
      <c r="D76" s="113"/>
      <c r="E76" s="113"/>
      <c r="F76" s="113"/>
      <c r="G76" s="113"/>
      <c r="H76" s="113"/>
      <c r="I76" s="140"/>
      <c r="J76" s="131"/>
      <c r="K76" s="131"/>
    </row>
    <row r="77" spans="1:13" x14ac:dyDescent="0.2">
      <c r="A77" s="113"/>
      <c r="B77" s="113"/>
      <c r="C77" s="113"/>
      <c r="D77" s="113"/>
      <c r="E77" s="113"/>
      <c r="F77" s="113"/>
      <c r="G77" s="113"/>
      <c r="H77" s="113"/>
      <c r="I77" s="71"/>
      <c r="J77" s="131"/>
    </row>
    <row r="78" spans="1:13" x14ac:dyDescent="0.2">
      <c r="A78" s="113"/>
      <c r="B78" s="113"/>
      <c r="C78" s="113"/>
      <c r="D78" s="113"/>
      <c r="E78" s="113"/>
      <c r="F78" s="113"/>
      <c r="G78" s="113"/>
      <c r="H78" s="113"/>
      <c r="I78" s="169"/>
    </row>
    <row r="79" spans="1:13" x14ac:dyDescent="0.2">
      <c r="A79" s="113"/>
      <c r="B79" s="113"/>
      <c r="C79" s="113"/>
      <c r="D79" s="113"/>
      <c r="E79" s="113"/>
      <c r="F79" s="113"/>
      <c r="G79" s="113"/>
      <c r="H79" s="113"/>
      <c r="I79" s="169"/>
    </row>
    <row r="80" spans="1:13" x14ac:dyDescent="0.2">
      <c r="A80" s="113"/>
      <c r="B80" s="113"/>
      <c r="C80" s="113"/>
      <c r="D80" s="113"/>
      <c r="E80" s="113"/>
      <c r="F80" s="113"/>
      <c r="G80" s="113"/>
      <c r="H80" s="113"/>
      <c r="I80" s="169"/>
    </row>
    <row r="81" spans="1:11" x14ac:dyDescent="0.2">
      <c r="A81" s="113"/>
      <c r="B81" s="113"/>
      <c r="C81" s="113"/>
      <c r="D81" s="113"/>
      <c r="E81" s="113"/>
      <c r="F81" s="113"/>
      <c r="G81" s="113"/>
      <c r="H81" s="113"/>
      <c r="I81" s="169"/>
    </row>
    <row r="82" spans="1:11" x14ac:dyDescent="0.2">
      <c r="A82" s="113"/>
      <c r="B82" s="113"/>
      <c r="C82" s="113"/>
      <c r="D82" s="113"/>
      <c r="E82" s="113"/>
      <c r="F82" s="113"/>
      <c r="G82" s="113"/>
      <c r="H82" s="113"/>
      <c r="I82" s="169"/>
    </row>
    <row r="83" spans="1:11" x14ac:dyDescent="0.2">
      <c r="A83" s="113"/>
      <c r="B83" s="113"/>
      <c r="C83" s="113"/>
      <c r="D83" s="113"/>
      <c r="E83" s="113"/>
      <c r="F83" s="113"/>
      <c r="G83" s="113"/>
      <c r="H83" s="113"/>
      <c r="I83" s="169"/>
    </row>
    <row r="84" spans="1:11" x14ac:dyDescent="0.2">
      <c r="A84" s="113"/>
      <c r="B84" s="113"/>
      <c r="C84" s="113"/>
      <c r="D84" s="113"/>
      <c r="E84" s="113"/>
      <c r="F84" s="113"/>
      <c r="G84" s="113"/>
      <c r="H84" s="113"/>
      <c r="I84" s="169"/>
    </row>
    <row r="85" spans="1:11" x14ac:dyDescent="0.2">
      <c r="A85" s="113"/>
      <c r="B85" s="113"/>
      <c r="C85" s="113"/>
      <c r="D85" s="113"/>
      <c r="E85" s="113"/>
      <c r="F85" s="113"/>
      <c r="G85" s="113"/>
      <c r="H85" s="113"/>
      <c r="I85" s="169"/>
      <c r="K85" s="170"/>
    </row>
    <row r="86" spans="1:11" x14ac:dyDescent="0.2">
      <c r="A86" s="113"/>
      <c r="B86" s="113"/>
      <c r="C86" s="113"/>
      <c r="D86" s="113"/>
      <c r="E86" s="113"/>
      <c r="F86" s="113"/>
      <c r="G86" s="113"/>
      <c r="H86" s="113"/>
      <c r="I86" s="169"/>
      <c r="J86" s="170"/>
    </row>
    <row r="87" spans="1:11" x14ac:dyDescent="0.2">
      <c r="A87" s="159" t="s">
        <v>233</v>
      </c>
    </row>
    <row r="88" spans="1:11" x14ac:dyDescent="0.2">
      <c r="A88" s="12" t="s">
        <v>194</v>
      </c>
    </row>
    <row r="89" spans="1:11" x14ac:dyDescent="0.2">
      <c r="A89" s="12" t="s">
        <v>240</v>
      </c>
      <c r="J89" s="14" t="s">
        <v>31</v>
      </c>
    </row>
  </sheetData>
  <sortState ref="A13:J29">
    <sortCondition ref="A13:A29"/>
  </sortState>
  <mergeCells count="8">
    <mergeCell ref="A10:H11"/>
    <mergeCell ref="A64:H64"/>
    <mergeCell ref="A65:H65"/>
    <mergeCell ref="A1:K1"/>
    <mergeCell ref="A2:K2"/>
    <mergeCell ref="A3:K3"/>
    <mergeCell ref="A4:K8"/>
    <mergeCell ref="A63:K63"/>
  </mergeCells>
  <hyperlinks>
    <hyperlink ref="J89" location="Contents!A1" display="Back to Contents"/>
  </hyperlinks>
  <pageMargins left="0.25" right="0.25" top="0.75" bottom="0.75" header="0.3" footer="0.3"/>
  <pageSetup scale="4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74"/>
  <sheetViews>
    <sheetView workbookViewId="0">
      <selection activeCell="O22" sqref="O22"/>
    </sheetView>
  </sheetViews>
  <sheetFormatPr defaultColWidth="9.140625" defaultRowHeight="15" x14ac:dyDescent="0.25"/>
  <cols>
    <col min="1" max="1" width="12.7109375" style="12" customWidth="1"/>
    <col min="2" max="3" width="9.140625" style="12"/>
    <col min="4" max="4" width="10" style="12" bestFit="1" customWidth="1"/>
    <col min="5" max="5" width="9.140625" style="12" customWidth="1"/>
    <col min="6" max="13" width="9.140625" style="12"/>
    <col min="14" max="14" width="2.28515625" style="12" customWidth="1"/>
    <col min="15" max="15" width="9.140625" style="12"/>
    <col min="16" max="16384" width="9.140625" style="199"/>
  </cols>
  <sheetData>
    <row r="1" spans="1:15" ht="15" customHeight="1" x14ac:dyDescent="0.25">
      <c r="A1" s="691" t="s">
        <v>24</v>
      </c>
      <c r="B1" s="691"/>
      <c r="C1" s="691"/>
      <c r="D1" s="691"/>
      <c r="E1" s="691"/>
      <c r="F1" s="691"/>
      <c r="G1" s="691"/>
      <c r="H1" s="691"/>
      <c r="I1" s="691"/>
      <c r="J1" s="691"/>
      <c r="K1" s="691"/>
      <c r="L1" s="691"/>
      <c r="M1" s="691"/>
    </row>
    <row r="2" spans="1:15" ht="15" customHeight="1" x14ac:dyDescent="0.25">
      <c r="A2" s="692"/>
      <c r="B2" s="692"/>
      <c r="C2" s="692"/>
      <c r="D2" s="692"/>
      <c r="E2" s="692"/>
      <c r="F2" s="692"/>
      <c r="G2" s="692"/>
      <c r="H2" s="692"/>
      <c r="I2" s="692"/>
      <c r="J2" s="692"/>
      <c r="K2" s="692"/>
      <c r="L2" s="692"/>
      <c r="M2" s="692"/>
      <c r="N2" s="93"/>
    </row>
    <row r="3" spans="1:15" ht="15" customHeight="1" x14ac:dyDescent="0.25">
      <c r="A3" s="559" t="s">
        <v>199</v>
      </c>
      <c r="B3" s="560"/>
      <c r="C3" s="560"/>
      <c r="D3" s="560"/>
      <c r="E3" s="560"/>
      <c r="F3" s="560"/>
      <c r="G3" s="560"/>
      <c r="H3" s="560"/>
      <c r="I3" s="560"/>
      <c r="J3" s="560"/>
      <c r="K3" s="560"/>
      <c r="L3" s="560"/>
      <c r="M3" s="561"/>
      <c r="N3" s="93"/>
      <c r="O3" s="131"/>
    </row>
    <row r="4" spans="1:15" ht="15" customHeight="1" x14ac:dyDescent="0.25">
      <c r="A4" s="693" t="s">
        <v>384</v>
      </c>
      <c r="B4" s="693"/>
      <c r="C4" s="693"/>
      <c r="D4" s="693"/>
      <c r="E4" s="693"/>
      <c r="F4" s="693"/>
      <c r="G4" s="693"/>
      <c r="H4" s="693"/>
      <c r="I4" s="693"/>
      <c r="J4" s="693"/>
      <c r="K4" s="693"/>
      <c r="L4" s="693"/>
      <c r="M4" s="693"/>
      <c r="N4" s="93"/>
      <c r="O4" s="131"/>
    </row>
    <row r="5" spans="1:15" ht="15" customHeight="1" x14ac:dyDescent="0.25">
      <c r="A5" s="693"/>
      <c r="B5" s="693"/>
      <c r="C5" s="693"/>
      <c r="D5" s="693"/>
      <c r="E5" s="693"/>
      <c r="F5" s="693"/>
      <c r="G5" s="693"/>
      <c r="H5" s="693"/>
      <c r="I5" s="693"/>
      <c r="J5" s="693"/>
      <c r="K5" s="693"/>
      <c r="L5" s="693"/>
      <c r="M5" s="693"/>
    </row>
    <row r="6" spans="1:15" ht="15" customHeight="1" x14ac:dyDescent="0.25">
      <c r="A6" s="693"/>
      <c r="B6" s="693"/>
      <c r="C6" s="693"/>
      <c r="D6" s="693"/>
      <c r="E6" s="693"/>
      <c r="F6" s="693"/>
      <c r="G6" s="693"/>
      <c r="H6" s="693"/>
      <c r="I6" s="693"/>
      <c r="J6" s="693"/>
      <c r="K6" s="693"/>
      <c r="L6" s="693"/>
      <c r="M6" s="693"/>
    </row>
    <row r="7" spans="1:15" ht="15" customHeight="1" x14ac:dyDescent="0.25">
      <c r="A7" s="693"/>
      <c r="B7" s="693"/>
      <c r="C7" s="693"/>
      <c r="D7" s="693"/>
      <c r="E7" s="693"/>
      <c r="F7" s="693"/>
      <c r="G7" s="693"/>
      <c r="H7" s="693"/>
      <c r="I7" s="693"/>
      <c r="J7" s="693"/>
      <c r="K7" s="693"/>
      <c r="L7" s="693"/>
      <c r="M7" s="693"/>
    </row>
    <row r="8" spans="1:15" ht="15" customHeight="1" x14ac:dyDescent="0.25">
      <c r="A8" s="693"/>
      <c r="B8" s="693"/>
      <c r="C8" s="693"/>
      <c r="D8" s="693"/>
      <c r="E8" s="693"/>
      <c r="F8" s="693"/>
      <c r="G8" s="693"/>
      <c r="H8" s="693"/>
      <c r="I8" s="693"/>
      <c r="J8" s="693"/>
      <c r="K8" s="693"/>
      <c r="L8" s="693"/>
      <c r="M8" s="693"/>
    </row>
    <row r="9" spans="1:15" ht="15" customHeight="1" x14ac:dyDescent="0.25">
      <c r="B9" s="131"/>
      <c r="C9" s="131"/>
      <c r="D9" s="131"/>
      <c r="E9" s="131"/>
      <c r="F9" s="131"/>
      <c r="G9" s="131"/>
    </row>
    <row r="10" spans="1:15" x14ac:dyDescent="0.25">
      <c r="A10" s="694" t="s">
        <v>397</v>
      </c>
      <c r="B10" s="694"/>
      <c r="C10" s="694"/>
      <c r="D10" s="694"/>
      <c r="E10" s="694"/>
      <c r="F10" s="694"/>
      <c r="G10" s="694"/>
      <c r="H10" s="694"/>
      <c r="I10" s="694"/>
      <c r="J10" s="694"/>
      <c r="K10" s="694"/>
      <c r="L10" s="694"/>
      <c r="M10" s="694"/>
    </row>
    <row r="11" spans="1:15" x14ac:dyDescent="0.25">
      <c r="F11" s="52"/>
    </row>
    <row r="12" spans="1:15" ht="26.25" x14ac:dyDescent="0.25">
      <c r="A12" s="54" t="s">
        <v>7</v>
      </c>
      <c r="B12" s="65" t="s">
        <v>241</v>
      </c>
      <c r="C12" s="55" t="s">
        <v>8</v>
      </c>
      <c r="D12" s="55" t="s">
        <v>10</v>
      </c>
      <c r="E12" s="55" t="s">
        <v>9</v>
      </c>
      <c r="F12" s="53"/>
    </row>
    <row r="13" spans="1:15" x14ac:dyDescent="0.25">
      <c r="A13" s="685" t="s">
        <v>11</v>
      </c>
      <c r="B13" s="688" t="s">
        <v>3</v>
      </c>
      <c r="C13" s="56" t="s">
        <v>12</v>
      </c>
      <c r="D13" s="177">
        <v>0.74314430244941421</v>
      </c>
      <c r="E13" s="379">
        <v>15024</v>
      </c>
      <c r="F13" s="50"/>
    </row>
    <row r="14" spans="1:15" x14ac:dyDescent="0.25">
      <c r="A14" s="686"/>
      <c r="B14" s="689"/>
      <c r="C14" s="56" t="s">
        <v>13</v>
      </c>
      <c r="D14" s="177">
        <v>0.64131328995587467</v>
      </c>
      <c r="E14" s="379">
        <v>13371</v>
      </c>
      <c r="F14" s="50"/>
    </row>
    <row r="15" spans="1:15" x14ac:dyDescent="0.25">
      <c r="A15" s="686"/>
      <c r="B15" s="690"/>
      <c r="C15" s="56"/>
      <c r="D15" s="177"/>
      <c r="E15" s="379"/>
      <c r="F15" s="50"/>
    </row>
    <row r="16" spans="1:15" ht="15" customHeight="1" x14ac:dyDescent="0.25">
      <c r="A16" s="686"/>
      <c r="B16" s="688" t="s">
        <v>5</v>
      </c>
      <c r="C16" s="56" t="s">
        <v>12</v>
      </c>
      <c r="D16" s="177">
        <v>0.58735191056232272</v>
      </c>
      <c r="E16" s="379">
        <v>11986</v>
      </c>
      <c r="F16" s="50"/>
    </row>
    <row r="17" spans="1:13" x14ac:dyDescent="0.25">
      <c r="A17" s="686"/>
      <c r="B17" s="689"/>
      <c r="C17" s="56" t="s">
        <v>13</v>
      </c>
      <c r="D17" s="177">
        <v>0.47233914612146727</v>
      </c>
      <c r="E17" s="379">
        <v>9978</v>
      </c>
      <c r="F17" s="50"/>
    </row>
    <row r="18" spans="1:13" x14ac:dyDescent="0.25">
      <c r="A18" s="686"/>
      <c r="B18" s="690"/>
      <c r="C18" s="56"/>
      <c r="D18" s="177"/>
      <c r="E18" s="379"/>
      <c r="F18" s="50"/>
    </row>
    <row r="19" spans="1:13" ht="15" customHeight="1" x14ac:dyDescent="0.25">
      <c r="A19" s="686"/>
      <c r="B19" s="688" t="s">
        <v>4</v>
      </c>
      <c r="C19" s="56" t="s">
        <v>12</v>
      </c>
      <c r="D19" s="177">
        <v>0.48476936466492604</v>
      </c>
      <c r="E19" s="379">
        <v>5745</v>
      </c>
      <c r="F19" s="50"/>
    </row>
    <row r="20" spans="1:13" x14ac:dyDescent="0.25">
      <c r="A20" s="686"/>
      <c r="B20" s="689"/>
      <c r="C20" s="56" t="s">
        <v>13</v>
      </c>
      <c r="D20" s="177">
        <v>0.36019952743502232</v>
      </c>
      <c r="E20" s="379">
        <v>3809</v>
      </c>
      <c r="F20" s="50"/>
    </row>
    <row r="21" spans="1:13" x14ac:dyDescent="0.25">
      <c r="A21" s="686"/>
      <c r="B21" s="690"/>
      <c r="C21" s="56"/>
      <c r="D21" s="177"/>
      <c r="E21" s="379"/>
      <c r="F21" s="50"/>
    </row>
    <row r="22" spans="1:13" x14ac:dyDescent="0.25">
      <c r="A22" s="686"/>
      <c r="B22" s="688" t="s">
        <v>16</v>
      </c>
      <c r="C22" s="56" t="s">
        <v>12</v>
      </c>
      <c r="D22" s="179">
        <v>0.76011701608971238</v>
      </c>
      <c r="E22" s="136">
        <v>4102</v>
      </c>
      <c r="F22" s="50"/>
    </row>
    <row r="23" spans="1:13" x14ac:dyDescent="0.25">
      <c r="A23" s="687"/>
      <c r="B23" s="690"/>
      <c r="C23" s="56" t="s">
        <v>13</v>
      </c>
      <c r="D23" s="167">
        <v>0.66257526632700325</v>
      </c>
      <c r="E23" s="136">
        <v>4318</v>
      </c>
      <c r="F23" s="50"/>
    </row>
    <row r="24" spans="1:13" ht="15" customHeight="1" x14ac:dyDescent="0.25">
      <c r="A24" s="695" t="s">
        <v>24</v>
      </c>
      <c r="B24" s="688" t="s">
        <v>3</v>
      </c>
      <c r="C24" s="56" t="s">
        <v>12</v>
      </c>
      <c r="D24" s="378">
        <v>0.66747572815533984</v>
      </c>
      <c r="E24" s="379">
        <v>1236</v>
      </c>
      <c r="F24" s="50"/>
    </row>
    <row r="25" spans="1:13" ht="15" customHeight="1" x14ac:dyDescent="0.25">
      <c r="A25" s="696"/>
      <c r="B25" s="689"/>
      <c r="C25" s="56" t="s">
        <v>13</v>
      </c>
      <c r="D25" s="378">
        <v>0.56211656441717794</v>
      </c>
      <c r="E25" s="379">
        <v>1304</v>
      </c>
    </row>
    <row r="26" spans="1:13" x14ac:dyDescent="0.25">
      <c r="A26" s="696"/>
      <c r="B26" s="690"/>
      <c r="C26" s="56"/>
      <c r="D26" s="378"/>
      <c r="E26" s="379"/>
    </row>
    <row r="27" spans="1:13" x14ac:dyDescent="0.25">
      <c r="A27" s="696"/>
      <c r="B27" s="688" t="s">
        <v>5</v>
      </c>
      <c r="C27" s="56" t="s">
        <v>12</v>
      </c>
      <c r="D27" s="378">
        <v>0.56829268292682922</v>
      </c>
      <c r="E27" s="379">
        <v>1230</v>
      </c>
    </row>
    <row r="28" spans="1:13" x14ac:dyDescent="0.25">
      <c r="A28" s="696"/>
      <c r="B28" s="689"/>
      <c r="C28" s="56" t="s">
        <v>13</v>
      </c>
      <c r="D28" s="378">
        <v>0.41446725317693062</v>
      </c>
      <c r="E28" s="379">
        <v>1023</v>
      </c>
      <c r="F28" s="180"/>
      <c r="G28" s="180"/>
      <c r="H28" s="180"/>
      <c r="I28" s="180"/>
      <c r="J28" s="180"/>
      <c r="K28" s="180"/>
      <c r="L28" s="180"/>
      <c r="M28" s="180"/>
    </row>
    <row r="29" spans="1:13" x14ac:dyDescent="0.25">
      <c r="A29" s="696"/>
      <c r="B29" s="690"/>
      <c r="C29" s="56"/>
      <c r="D29" s="378"/>
      <c r="E29" s="379"/>
      <c r="F29" s="698"/>
    </row>
    <row r="30" spans="1:13" ht="15" customHeight="1" x14ac:dyDescent="0.25">
      <c r="A30" s="696"/>
      <c r="B30" s="688" t="s">
        <v>4</v>
      </c>
      <c r="C30" s="56" t="s">
        <v>12</v>
      </c>
      <c r="D30" s="378">
        <v>0.40945945945945944</v>
      </c>
      <c r="E30" s="379">
        <v>2220</v>
      </c>
      <c r="F30" s="698"/>
    </row>
    <row r="31" spans="1:13" x14ac:dyDescent="0.25">
      <c r="A31" s="696"/>
      <c r="B31" s="689"/>
      <c r="C31" s="56" t="s">
        <v>13</v>
      </c>
      <c r="D31" s="378">
        <v>0.31557093425605537</v>
      </c>
      <c r="E31" s="379">
        <v>1445</v>
      </c>
      <c r="F31" s="50"/>
    </row>
    <row r="32" spans="1:13" x14ac:dyDescent="0.25">
      <c r="A32" s="696"/>
      <c r="B32" s="690"/>
      <c r="C32" s="56"/>
      <c r="D32" s="378"/>
      <c r="E32" s="379"/>
      <c r="F32" s="50"/>
    </row>
    <row r="33" spans="1:14" ht="15" customHeight="1" x14ac:dyDescent="0.25">
      <c r="A33" s="696"/>
      <c r="B33" s="688" t="s">
        <v>16</v>
      </c>
      <c r="C33" s="56" t="s">
        <v>12</v>
      </c>
      <c r="D33" s="380">
        <v>0.71940298507462686</v>
      </c>
      <c r="E33" s="157">
        <v>670</v>
      </c>
      <c r="F33" s="50"/>
    </row>
    <row r="34" spans="1:14" x14ac:dyDescent="0.25">
      <c r="A34" s="697"/>
      <c r="B34" s="690"/>
      <c r="C34" s="56" t="s">
        <v>13</v>
      </c>
      <c r="D34" s="381">
        <v>0.62430939226519333</v>
      </c>
      <c r="E34" s="157">
        <v>724</v>
      </c>
      <c r="F34" s="50"/>
    </row>
    <row r="35" spans="1:14" x14ac:dyDescent="0.25">
      <c r="F35" s="50"/>
    </row>
    <row r="36" spans="1:14" x14ac:dyDescent="0.25">
      <c r="A36" s="12" t="s">
        <v>30</v>
      </c>
      <c r="F36" s="50"/>
    </row>
    <row r="37" spans="1:14" x14ac:dyDescent="0.25">
      <c r="F37" s="50"/>
    </row>
    <row r="38" spans="1:14" x14ac:dyDescent="0.25">
      <c r="F38" s="50"/>
    </row>
    <row r="39" spans="1:14" x14ac:dyDescent="0.25">
      <c r="F39" s="50"/>
    </row>
    <row r="40" spans="1:14" x14ac:dyDescent="0.25">
      <c r="F40" s="50"/>
    </row>
    <row r="41" spans="1:14" x14ac:dyDescent="0.25">
      <c r="A41" s="694" t="s">
        <v>398</v>
      </c>
      <c r="B41" s="694"/>
      <c r="C41" s="694"/>
      <c r="D41" s="694"/>
      <c r="E41" s="694"/>
      <c r="F41" s="694"/>
      <c r="G41" s="694"/>
      <c r="H41" s="694"/>
      <c r="I41" s="694"/>
      <c r="J41" s="694"/>
      <c r="K41" s="694"/>
      <c r="L41" s="694"/>
      <c r="M41" s="694"/>
      <c r="N41" s="13"/>
    </row>
    <row r="42" spans="1:14" x14ac:dyDescent="0.25">
      <c r="F42" s="50"/>
    </row>
    <row r="43" spans="1:14" ht="26.25" x14ac:dyDescent="0.25">
      <c r="A43" s="61" t="s">
        <v>7</v>
      </c>
      <c r="B43" s="65" t="s">
        <v>241</v>
      </c>
      <c r="C43" s="46" t="s">
        <v>8</v>
      </c>
      <c r="D43" s="51" t="s">
        <v>10</v>
      </c>
      <c r="E43" s="51" t="s">
        <v>9</v>
      </c>
      <c r="F43" s="50"/>
    </row>
    <row r="44" spans="1:14" x14ac:dyDescent="0.25">
      <c r="A44" s="695" t="s">
        <v>11</v>
      </c>
      <c r="B44" s="699" t="s">
        <v>3</v>
      </c>
      <c r="C44" s="181" t="s">
        <v>12</v>
      </c>
      <c r="D44" s="177">
        <v>0.40473807140473805</v>
      </c>
      <c r="E44" s="178">
        <v>11988</v>
      </c>
      <c r="F44" s="50"/>
    </row>
    <row r="45" spans="1:14" x14ac:dyDescent="0.25">
      <c r="A45" s="696"/>
      <c r="B45" s="700"/>
      <c r="C45" s="181" t="s">
        <v>13</v>
      </c>
      <c r="D45" s="177">
        <v>0.35261044176706829</v>
      </c>
      <c r="E45" s="178">
        <v>11205</v>
      </c>
      <c r="F45" s="50"/>
    </row>
    <row r="46" spans="1:14" x14ac:dyDescent="0.25">
      <c r="A46" s="696"/>
      <c r="B46" s="701"/>
      <c r="C46" s="181"/>
      <c r="D46" s="177"/>
      <c r="E46" s="178"/>
    </row>
    <row r="47" spans="1:14" x14ac:dyDescent="0.25">
      <c r="A47" s="696"/>
      <c r="B47" s="699" t="s">
        <v>5</v>
      </c>
      <c r="C47" s="181" t="s">
        <v>12</v>
      </c>
      <c r="D47" s="177">
        <v>0.35637240987794494</v>
      </c>
      <c r="E47" s="178">
        <v>14092</v>
      </c>
    </row>
    <row r="48" spans="1:14" x14ac:dyDescent="0.25">
      <c r="A48" s="696"/>
      <c r="B48" s="700"/>
      <c r="C48" s="181" t="s">
        <v>13</v>
      </c>
      <c r="D48" s="177">
        <v>0.31103934732727118</v>
      </c>
      <c r="E48" s="178">
        <v>11767</v>
      </c>
    </row>
    <row r="49" spans="1:5" x14ac:dyDescent="0.25">
      <c r="A49" s="696"/>
      <c r="B49" s="702"/>
      <c r="C49" s="181"/>
      <c r="D49" s="177"/>
      <c r="E49" s="178"/>
    </row>
    <row r="50" spans="1:5" ht="15" customHeight="1" x14ac:dyDescent="0.25">
      <c r="A50" s="696"/>
      <c r="B50" s="703" t="s">
        <v>4</v>
      </c>
      <c r="C50" s="182" t="s">
        <v>12</v>
      </c>
      <c r="D50" s="177">
        <v>0.21193287756370416</v>
      </c>
      <c r="E50" s="178">
        <v>4827</v>
      </c>
    </row>
    <row r="51" spans="1:5" ht="15" customHeight="1" x14ac:dyDescent="0.25">
      <c r="A51" s="696"/>
      <c r="B51" s="704"/>
      <c r="C51" s="183" t="s">
        <v>13</v>
      </c>
      <c r="D51" s="177">
        <v>0.17188219052001841</v>
      </c>
      <c r="E51" s="178">
        <v>4346</v>
      </c>
    </row>
    <row r="52" spans="1:5" x14ac:dyDescent="0.25">
      <c r="A52" s="696"/>
      <c r="B52" s="705"/>
      <c r="C52" s="56"/>
      <c r="D52" s="177"/>
      <c r="E52" s="178"/>
    </row>
    <row r="53" spans="1:5" x14ac:dyDescent="0.25">
      <c r="A53" s="696"/>
      <c r="B53" s="706" t="s">
        <v>16</v>
      </c>
      <c r="C53" s="56" t="s">
        <v>12</v>
      </c>
      <c r="D53" s="179">
        <v>0.41366102776891156</v>
      </c>
      <c r="E53" s="126">
        <v>3133</v>
      </c>
    </row>
    <row r="54" spans="1:5" x14ac:dyDescent="0.25">
      <c r="A54" s="697"/>
      <c r="B54" s="707"/>
      <c r="C54" s="56" t="s">
        <v>13</v>
      </c>
      <c r="D54" s="167">
        <v>0.34108040201005024</v>
      </c>
      <c r="E54" s="126">
        <v>3184</v>
      </c>
    </row>
    <row r="55" spans="1:5" x14ac:dyDescent="0.25">
      <c r="A55" s="695" t="s">
        <v>24</v>
      </c>
      <c r="B55" s="708" t="s">
        <v>3</v>
      </c>
      <c r="C55" s="184" t="s">
        <v>12</v>
      </c>
      <c r="D55" s="378">
        <v>0.43247767857142855</v>
      </c>
      <c r="E55" s="379">
        <v>1792</v>
      </c>
    </row>
    <row r="56" spans="1:5" x14ac:dyDescent="0.25">
      <c r="A56" s="696"/>
      <c r="B56" s="700"/>
      <c r="C56" s="181" t="s">
        <v>13</v>
      </c>
      <c r="D56" s="378">
        <v>0.37951167728237795</v>
      </c>
      <c r="E56" s="379">
        <v>1884</v>
      </c>
    </row>
    <row r="57" spans="1:5" x14ac:dyDescent="0.25">
      <c r="A57" s="696"/>
      <c r="B57" s="702"/>
      <c r="C57" s="181"/>
      <c r="D57" s="378"/>
      <c r="E57" s="379"/>
    </row>
    <row r="58" spans="1:5" x14ac:dyDescent="0.25">
      <c r="A58" s="696"/>
      <c r="B58" s="708" t="s">
        <v>5</v>
      </c>
      <c r="C58" s="181" t="s">
        <v>12</v>
      </c>
      <c r="D58" s="378">
        <v>0.41484341484341486</v>
      </c>
      <c r="E58" s="379">
        <v>2331</v>
      </c>
    </row>
    <row r="59" spans="1:5" x14ac:dyDescent="0.25">
      <c r="A59" s="696"/>
      <c r="B59" s="700"/>
      <c r="C59" s="181" t="s">
        <v>13</v>
      </c>
      <c r="D59" s="378">
        <v>0.34241452991452992</v>
      </c>
      <c r="E59" s="379">
        <v>1872</v>
      </c>
    </row>
    <row r="60" spans="1:5" x14ac:dyDescent="0.25">
      <c r="A60" s="696"/>
      <c r="B60" s="702"/>
      <c r="C60" s="181"/>
      <c r="D60" s="378"/>
      <c r="E60" s="379"/>
    </row>
    <row r="61" spans="1:5" ht="15" customHeight="1" x14ac:dyDescent="0.25">
      <c r="A61" s="696"/>
      <c r="B61" s="703" t="s">
        <v>4</v>
      </c>
      <c r="C61" s="183" t="s">
        <v>12</v>
      </c>
      <c r="D61" s="378">
        <v>0.23480947476828012</v>
      </c>
      <c r="E61" s="379">
        <v>971</v>
      </c>
    </row>
    <row r="62" spans="1:5" ht="15" customHeight="1" x14ac:dyDescent="0.25">
      <c r="A62" s="696"/>
      <c r="B62" s="704"/>
      <c r="C62" s="86" t="s">
        <v>13</v>
      </c>
      <c r="D62" s="378">
        <v>0.22298221614227087</v>
      </c>
      <c r="E62" s="379">
        <v>731</v>
      </c>
    </row>
    <row r="63" spans="1:5" x14ac:dyDescent="0.25">
      <c r="A63" s="696"/>
      <c r="B63" s="705"/>
      <c r="C63" s="114"/>
      <c r="D63" s="378"/>
      <c r="E63" s="379"/>
    </row>
    <row r="64" spans="1:5" x14ac:dyDescent="0.25">
      <c r="A64" s="696"/>
      <c r="B64" s="703" t="s">
        <v>16</v>
      </c>
      <c r="C64" s="56" t="s">
        <v>12</v>
      </c>
      <c r="D64" s="380">
        <v>0.46007259528130673</v>
      </c>
      <c r="E64" s="157">
        <v>1102</v>
      </c>
    </row>
    <row r="65" spans="1:12" x14ac:dyDescent="0.25">
      <c r="A65" s="697"/>
      <c r="B65" s="709"/>
      <c r="C65" s="56" t="s">
        <v>13</v>
      </c>
      <c r="D65" s="381">
        <v>0.38692098092643051</v>
      </c>
      <c r="E65" s="157">
        <v>1101</v>
      </c>
    </row>
    <row r="72" spans="1:12" x14ac:dyDescent="0.25">
      <c r="A72" s="12" t="s">
        <v>194</v>
      </c>
      <c r="L72" s="14" t="s">
        <v>31</v>
      </c>
    </row>
    <row r="73" spans="1:12" x14ac:dyDescent="0.25">
      <c r="A73" s="12" t="s">
        <v>230</v>
      </c>
    </row>
    <row r="74" spans="1:12" x14ac:dyDescent="0.25">
      <c r="A74" s="12" t="s">
        <v>229</v>
      </c>
    </row>
  </sheetData>
  <mergeCells count="27">
    <mergeCell ref="A55:A65"/>
    <mergeCell ref="B55:B57"/>
    <mergeCell ref="B58:B60"/>
    <mergeCell ref="B61:B63"/>
    <mergeCell ref="B64:B65"/>
    <mergeCell ref="A41:M41"/>
    <mergeCell ref="A44:A54"/>
    <mergeCell ref="B44:B46"/>
    <mergeCell ref="B47:B49"/>
    <mergeCell ref="B50:B52"/>
    <mergeCell ref="B53:B54"/>
    <mergeCell ref="A24:A34"/>
    <mergeCell ref="B24:B26"/>
    <mergeCell ref="B27:B29"/>
    <mergeCell ref="F29:F30"/>
    <mergeCell ref="B30:B32"/>
    <mergeCell ref="B33:B34"/>
    <mergeCell ref="A1:M1"/>
    <mergeCell ref="A2:M2"/>
    <mergeCell ref="A3:M3"/>
    <mergeCell ref="A4:M8"/>
    <mergeCell ref="A10:M10"/>
    <mergeCell ref="A13:A23"/>
    <mergeCell ref="B13:B15"/>
    <mergeCell ref="B16:B18"/>
    <mergeCell ref="B19:B21"/>
    <mergeCell ref="B22:B23"/>
  </mergeCells>
  <hyperlinks>
    <hyperlink ref="L72" location="Contents!A1" display="Back to Contents"/>
  </hyperlink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241"/>
  <sheetViews>
    <sheetView zoomScaleNormal="100" zoomScaleSheetLayoutView="100" workbookViewId="0">
      <selection activeCell="K72" sqref="K72"/>
    </sheetView>
  </sheetViews>
  <sheetFormatPr defaultColWidth="9.140625" defaultRowHeight="14.25" x14ac:dyDescent="0.2"/>
  <cols>
    <col min="1" max="1" width="14.42578125" style="12" customWidth="1"/>
    <col min="2" max="2" width="18.85546875" style="12" customWidth="1"/>
    <col min="3" max="3" width="16.42578125" style="12" customWidth="1"/>
    <col min="4" max="5" width="12.7109375" style="12" customWidth="1"/>
    <col min="6" max="6" width="13.28515625" style="12" customWidth="1"/>
    <col min="7" max="7" width="12.140625" style="12" customWidth="1"/>
    <col min="8" max="8" width="13.85546875" style="12" customWidth="1"/>
    <col min="9" max="9" width="12.7109375" style="12" customWidth="1"/>
    <col min="10" max="10" width="14" style="12" customWidth="1"/>
    <col min="11" max="12" width="12.7109375" style="12" customWidth="1"/>
    <col min="13" max="20" width="12.7109375" style="1" customWidth="1"/>
    <col min="21" max="25" width="9.140625" style="1"/>
    <col min="26" max="26" width="9.140625" style="1" customWidth="1"/>
    <col min="27" max="16384" width="9.140625" style="1"/>
  </cols>
  <sheetData>
    <row r="1" spans="1:15" ht="15" customHeight="1" x14ac:dyDescent="0.2">
      <c r="A1" s="559" t="s">
        <v>24</v>
      </c>
      <c r="B1" s="560"/>
      <c r="C1" s="560"/>
      <c r="D1" s="560"/>
      <c r="E1" s="560"/>
      <c r="F1" s="560"/>
      <c r="G1" s="560"/>
      <c r="H1" s="560"/>
      <c r="I1" s="560"/>
      <c r="J1" s="560"/>
      <c r="K1" s="561"/>
      <c r="L1" s="1"/>
    </row>
    <row r="2" spans="1:15" ht="15" customHeight="1" x14ac:dyDescent="0.2">
      <c r="A2" s="739"/>
      <c r="B2" s="740"/>
      <c r="C2" s="740"/>
      <c r="D2" s="740"/>
      <c r="E2" s="740"/>
      <c r="F2" s="740"/>
      <c r="G2" s="740"/>
      <c r="H2" s="740"/>
      <c r="I2" s="740"/>
      <c r="J2" s="740"/>
      <c r="K2" s="741"/>
      <c r="L2" s="93"/>
      <c r="M2" s="9"/>
      <c r="N2" s="9"/>
      <c r="O2" s="9"/>
    </row>
    <row r="3" spans="1:15" s="91" customFormat="1" ht="15" customHeight="1" x14ac:dyDescent="0.2">
      <c r="A3" s="559" t="s">
        <v>216</v>
      </c>
      <c r="B3" s="560"/>
      <c r="C3" s="560"/>
      <c r="D3" s="560"/>
      <c r="E3" s="560"/>
      <c r="F3" s="560"/>
      <c r="G3" s="560"/>
      <c r="H3" s="560"/>
      <c r="I3" s="560"/>
      <c r="J3" s="560"/>
      <c r="K3" s="561"/>
      <c r="L3" s="131"/>
    </row>
    <row r="4" spans="1:15" s="91" customFormat="1" ht="15" customHeight="1" x14ac:dyDescent="0.2">
      <c r="A4" s="596" t="s">
        <v>386</v>
      </c>
      <c r="B4" s="597"/>
      <c r="C4" s="597"/>
      <c r="D4" s="597"/>
      <c r="E4" s="597"/>
      <c r="F4" s="597"/>
      <c r="G4" s="597"/>
      <c r="H4" s="597"/>
      <c r="I4" s="597"/>
      <c r="J4" s="597"/>
      <c r="K4" s="598"/>
      <c r="L4" s="131"/>
    </row>
    <row r="5" spans="1:15" s="91" customFormat="1" ht="15" customHeight="1" x14ac:dyDescent="0.2">
      <c r="A5" s="599"/>
      <c r="B5" s="600"/>
      <c r="C5" s="600"/>
      <c r="D5" s="600"/>
      <c r="E5" s="600"/>
      <c r="F5" s="600"/>
      <c r="G5" s="600"/>
      <c r="H5" s="600"/>
      <c r="I5" s="600"/>
      <c r="J5" s="600"/>
      <c r="K5" s="601"/>
      <c r="L5" s="131"/>
    </row>
    <row r="6" spans="1:15" s="91" customFormat="1" ht="15" customHeight="1" x14ac:dyDescent="0.2">
      <c r="A6" s="599"/>
      <c r="B6" s="600"/>
      <c r="C6" s="600"/>
      <c r="D6" s="600"/>
      <c r="E6" s="600"/>
      <c r="F6" s="600"/>
      <c r="G6" s="600"/>
      <c r="H6" s="600"/>
      <c r="I6" s="600"/>
      <c r="J6" s="600"/>
      <c r="K6" s="601"/>
      <c r="L6" s="131"/>
    </row>
    <row r="7" spans="1:15" s="91" customFormat="1" ht="15" customHeight="1" x14ac:dyDescent="0.2">
      <c r="A7" s="599"/>
      <c r="B7" s="600"/>
      <c r="C7" s="600"/>
      <c r="D7" s="600"/>
      <c r="E7" s="600"/>
      <c r="F7" s="600"/>
      <c r="G7" s="600"/>
      <c r="H7" s="600"/>
      <c r="I7" s="600"/>
      <c r="J7" s="600"/>
      <c r="K7" s="601"/>
      <c r="L7" s="131"/>
    </row>
    <row r="8" spans="1:15" s="91" customFormat="1" ht="15" customHeight="1" x14ac:dyDescent="0.2">
      <c r="A8" s="602"/>
      <c r="B8" s="603"/>
      <c r="C8" s="603"/>
      <c r="D8" s="603"/>
      <c r="E8" s="603"/>
      <c r="F8" s="603"/>
      <c r="G8" s="603"/>
      <c r="H8" s="603"/>
      <c r="I8" s="603"/>
      <c r="J8" s="603"/>
      <c r="K8" s="604"/>
      <c r="L8" s="131"/>
    </row>
    <row r="9" spans="1:15" s="91" customFormat="1" ht="15" customHeight="1" thickBot="1" x14ac:dyDescent="0.25">
      <c r="A9" s="93"/>
      <c r="B9" s="93"/>
      <c r="C9" s="93"/>
      <c r="D9" s="93"/>
      <c r="E9" s="93"/>
      <c r="F9" s="93"/>
      <c r="G9" s="93"/>
      <c r="H9" s="93"/>
      <c r="I9" s="131"/>
      <c r="J9" s="131"/>
      <c r="K9" s="131"/>
    </row>
    <row r="10" spans="1:15" s="91" customFormat="1" ht="26.25" customHeight="1" x14ac:dyDescent="0.2">
      <c r="A10" s="743" t="s">
        <v>265</v>
      </c>
      <c r="B10" s="744"/>
      <c r="C10" s="744"/>
      <c r="D10" s="744"/>
      <c r="E10" s="745"/>
      <c r="F10" s="134"/>
      <c r="G10" s="94"/>
      <c r="H10" s="93"/>
      <c r="I10" s="131"/>
      <c r="J10" s="131"/>
      <c r="K10" s="131"/>
    </row>
    <row r="11" spans="1:15" s="91" customFormat="1" ht="15" customHeight="1" x14ac:dyDescent="0.2">
      <c r="A11" s="746" t="s">
        <v>195</v>
      </c>
      <c r="B11" s="747"/>
      <c r="C11" s="747"/>
      <c r="D11" s="747"/>
      <c r="E11" s="748"/>
      <c r="F11" s="134"/>
      <c r="G11" s="94"/>
      <c r="H11" s="93"/>
      <c r="I11" s="131"/>
      <c r="J11" s="131"/>
      <c r="K11" s="131"/>
    </row>
    <row r="12" spans="1:15" s="91" customFormat="1" ht="15" customHeight="1" thickBot="1" x14ac:dyDescent="0.25">
      <c r="A12" s="366"/>
      <c r="B12" s="367"/>
      <c r="C12" s="368"/>
      <c r="D12" s="368"/>
      <c r="E12" s="369"/>
      <c r="F12" s="171"/>
      <c r="G12" s="149"/>
      <c r="H12" s="93"/>
      <c r="I12" s="131"/>
      <c r="J12" s="131"/>
      <c r="K12" s="131"/>
    </row>
    <row r="13" spans="1:15" s="91" customFormat="1" ht="15" customHeight="1" thickTop="1" x14ac:dyDescent="0.2">
      <c r="A13" s="370"/>
      <c r="B13" s="462">
        <v>2015</v>
      </c>
      <c r="C13" s="465">
        <v>2016</v>
      </c>
      <c r="D13" s="466">
        <v>2017</v>
      </c>
      <c r="E13" s="371">
        <v>2020</v>
      </c>
      <c r="F13" s="315">
        <v>2025</v>
      </c>
      <c r="G13" s="316">
        <v>2030</v>
      </c>
      <c r="H13" s="171"/>
      <c r="I13" s="149"/>
      <c r="J13" s="93"/>
      <c r="K13" s="131"/>
      <c r="L13" s="131"/>
      <c r="M13" s="131"/>
    </row>
    <row r="14" spans="1:15" s="91" customFormat="1" ht="15" customHeight="1" x14ac:dyDescent="0.2">
      <c r="A14" s="372" t="s">
        <v>24</v>
      </c>
      <c r="B14" s="373">
        <v>0.54479602437038488</v>
      </c>
      <c r="C14" s="373">
        <f>C15/C16</f>
        <v>0.54041479592528785</v>
      </c>
      <c r="D14" s="373">
        <v>0.5343180750561094</v>
      </c>
      <c r="E14" s="402">
        <f>E15/E16</f>
        <v>0.60367502539276341</v>
      </c>
      <c r="F14" s="403">
        <f>F15/F16</f>
        <v>0.6349013540641103</v>
      </c>
      <c r="G14" s="404">
        <f>G15/G16</f>
        <v>0.67653618206237143</v>
      </c>
      <c r="H14" s="171"/>
      <c r="I14" s="149"/>
      <c r="J14" s="93"/>
      <c r="K14" s="131"/>
      <c r="L14" s="131"/>
      <c r="M14" s="131"/>
    </row>
    <row r="15" spans="1:15" s="91" customFormat="1" ht="15" customHeight="1" x14ac:dyDescent="0.2">
      <c r="A15" s="374" t="s">
        <v>271</v>
      </c>
      <c r="B15" s="463">
        <v>38808</v>
      </c>
      <c r="C15" s="463">
        <v>39841</v>
      </c>
      <c r="D15" s="463">
        <v>40948</v>
      </c>
      <c r="E15" s="310">
        <v>45764</v>
      </c>
      <c r="F15" s="129">
        <v>49655</v>
      </c>
      <c r="G15" s="311">
        <v>54907</v>
      </c>
      <c r="H15" s="171"/>
      <c r="I15" s="149"/>
      <c r="J15" s="93"/>
      <c r="K15" s="131"/>
      <c r="L15" s="131"/>
      <c r="M15" s="131"/>
    </row>
    <row r="16" spans="1:15" s="91" customFormat="1" x14ac:dyDescent="0.2">
      <c r="A16" s="374" t="s">
        <v>272</v>
      </c>
      <c r="B16" s="464">
        <v>71234</v>
      </c>
      <c r="C16" s="464">
        <v>73723</v>
      </c>
      <c r="D16" s="464">
        <v>76636</v>
      </c>
      <c r="E16" s="310">
        <v>75809</v>
      </c>
      <c r="F16" s="129">
        <v>78209</v>
      </c>
      <c r="G16" s="311">
        <v>81159</v>
      </c>
      <c r="H16" s="171"/>
      <c r="I16" s="149"/>
      <c r="J16" s="93"/>
      <c r="K16" s="131"/>
      <c r="L16" s="131"/>
      <c r="M16" s="131"/>
      <c r="N16" s="185"/>
      <c r="O16" s="185"/>
    </row>
    <row r="17" spans="1:13" s="91" customFormat="1" ht="15" thickBot="1" x14ac:dyDescent="0.25">
      <c r="A17" s="375" t="s">
        <v>264</v>
      </c>
      <c r="B17" s="376">
        <v>0.52701371778538941</v>
      </c>
      <c r="C17" s="376">
        <v>0.51921667974588326</v>
      </c>
      <c r="D17" s="376">
        <v>0.52342531247434199</v>
      </c>
      <c r="E17" s="377">
        <v>0.57999999999999996</v>
      </c>
      <c r="F17" s="317">
        <v>0.61</v>
      </c>
      <c r="G17" s="318">
        <v>0.65</v>
      </c>
      <c r="H17" s="171"/>
      <c r="I17" s="149"/>
      <c r="J17" s="93"/>
      <c r="K17" s="131"/>
      <c r="L17" s="131"/>
      <c r="M17" s="131"/>
    </row>
    <row r="18" spans="1:13" x14ac:dyDescent="0.2">
      <c r="A18" s="131"/>
      <c r="B18" s="131"/>
      <c r="C18" s="131"/>
      <c r="D18" s="186"/>
      <c r="E18" s="131"/>
      <c r="F18" s="131"/>
      <c r="G18" s="131"/>
      <c r="H18" s="131"/>
      <c r="I18" s="131"/>
      <c r="J18" s="131"/>
      <c r="K18" s="131"/>
      <c r="L18" s="1"/>
    </row>
    <row r="19" spans="1:13" s="265" customFormat="1" x14ac:dyDescent="0.2">
      <c r="A19" s="252" t="s">
        <v>403</v>
      </c>
      <c r="B19" s="260"/>
      <c r="C19" s="260"/>
      <c r="D19" s="260"/>
      <c r="E19" s="263"/>
      <c r="F19" s="260"/>
      <c r="G19" s="260"/>
      <c r="H19" s="264"/>
      <c r="I19" s="264"/>
      <c r="J19" s="260"/>
      <c r="K19" s="261"/>
      <c r="L19" s="131"/>
      <c r="M19" s="185"/>
    </row>
    <row r="20" spans="1:13" ht="15" thickBot="1" x14ac:dyDescent="0.25">
      <c r="A20" s="126"/>
      <c r="B20" s="742" t="s">
        <v>209</v>
      </c>
      <c r="C20" s="742"/>
      <c r="D20" s="742"/>
      <c r="E20" s="742"/>
      <c r="F20" s="742"/>
      <c r="G20" s="742"/>
      <c r="H20" s="749" t="s">
        <v>258</v>
      </c>
      <c r="I20" s="749"/>
      <c r="J20" s="749"/>
      <c r="K20" s="749"/>
      <c r="L20" s="131"/>
      <c r="M20" s="91"/>
    </row>
    <row r="21" spans="1:13" ht="38.25" x14ac:dyDescent="0.2">
      <c r="A21" s="266"/>
      <c r="B21" s="267" t="s">
        <v>164</v>
      </c>
      <c r="C21" s="268" t="s">
        <v>208</v>
      </c>
      <c r="D21" s="273" t="s">
        <v>242</v>
      </c>
      <c r="E21" s="274" t="s">
        <v>243</v>
      </c>
      <c r="F21" s="275" t="s">
        <v>244</v>
      </c>
      <c r="G21" s="276" t="s">
        <v>211</v>
      </c>
      <c r="H21" s="277" t="s">
        <v>273</v>
      </c>
      <c r="I21" s="278" t="s">
        <v>207</v>
      </c>
      <c r="J21" s="279" t="s">
        <v>210</v>
      </c>
      <c r="K21" s="280" t="s">
        <v>245</v>
      </c>
      <c r="L21" s="187"/>
      <c r="M21" s="91"/>
    </row>
    <row r="22" spans="1:13" x14ac:dyDescent="0.2">
      <c r="A22" s="198" t="s">
        <v>24</v>
      </c>
      <c r="B22" s="269">
        <v>82609</v>
      </c>
      <c r="C22" s="270">
        <v>76636</v>
      </c>
      <c r="D22" s="284">
        <v>19730</v>
      </c>
      <c r="E22" s="201">
        <v>19036</v>
      </c>
      <c r="F22" s="285">
        <v>2201</v>
      </c>
      <c r="G22" s="295">
        <v>39841</v>
      </c>
      <c r="H22" s="289">
        <f>D22/C22</f>
        <v>0.25745080640952034</v>
      </c>
      <c r="I22" s="290">
        <f>E22/C22</f>
        <v>0.24839501017798424</v>
      </c>
      <c r="J22" s="291">
        <f>F22/C22</f>
        <v>2.8720183725664178E-2</v>
      </c>
      <c r="K22" s="297">
        <f>G22/C22</f>
        <v>0.51987316665796757</v>
      </c>
      <c r="L22" s="131"/>
    </row>
    <row r="23" spans="1:13" ht="15" thickBot="1" x14ac:dyDescent="0.25">
      <c r="A23" s="194" t="s">
        <v>11</v>
      </c>
      <c r="B23" s="271">
        <v>334424</v>
      </c>
      <c r="C23" s="272">
        <v>316666</v>
      </c>
      <c r="D23" s="286">
        <v>80352</v>
      </c>
      <c r="E23" s="287">
        <v>74338</v>
      </c>
      <c r="F23" s="288">
        <v>11137</v>
      </c>
      <c r="G23" s="296">
        <f>SUM(D23:F23)</f>
        <v>165827</v>
      </c>
      <c r="H23" s="292">
        <f>D23/C23</f>
        <v>0.25374369209198333</v>
      </c>
      <c r="I23" s="293">
        <f>E23/C23</f>
        <v>0.23475207316225929</v>
      </c>
      <c r="J23" s="294">
        <f>F23/C23</f>
        <v>3.5169547725363633E-2</v>
      </c>
      <c r="K23" s="298">
        <f>G23/C23</f>
        <v>0.52366531297960628</v>
      </c>
      <c r="L23" s="131"/>
    </row>
    <row r="24" spans="1:13" x14ac:dyDescent="0.2">
      <c r="A24" s="169"/>
      <c r="B24" s="169"/>
      <c r="C24" s="169"/>
      <c r="D24" s="169"/>
      <c r="F24" s="187"/>
      <c r="G24" s="187"/>
      <c r="I24" s="131"/>
      <c r="J24" s="131"/>
    </row>
    <row r="25" spans="1:13" x14ac:dyDescent="0.2">
      <c r="A25" s="169"/>
      <c r="B25" s="169"/>
      <c r="C25" s="169"/>
      <c r="D25" s="169"/>
      <c r="F25" s="187"/>
      <c r="G25" s="187"/>
      <c r="I25" s="131"/>
      <c r="J25" s="131"/>
    </row>
    <row r="26" spans="1:13" x14ac:dyDescent="0.2">
      <c r="A26" s="169"/>
      <c r="B26" s="169"/>
      <c r="C26" s="169"/>
      <c r="D26" s="169"/>
      <c r="F26" s="187"/>
      <c r="G26" s="187"/>
      <c r="I26" s="131"/>
      <c r="J26" s="131"/>
    </row>
    <row r="27" spans="1:13" x14ac:dyDescent="0.2">
      <c r="A27" s="169"/>
      <c r="B27" s="169"/>
      <c r="C27" s="169"/>
      <c r="D27" s="169"/>
      <c r="F27" s="187"/>
      <c r="G27" s="187"/>
      <c r="I27" s="131"/>
      <c r="J27" s="131"/>
    </row>
    <row r="28" spans="1:13" x14ac:dyDescent="0.2">
      <c r="A28" s="169"/>
      <c r="B28" s="169"/>
      <c r="C28" s="169"/>
      <c r="D28" s="169"/>
      <c r="F28" s="187"/>
      <c r="G28" s="187"/>
      <c r="I28" s="131"/>
      <c r="J28" s="131"/>
    </row>
    <row r="29" spans="1:13" x14ac:dyDescent="0.2">
      <c r="A29" s="169"/>
      <c r="B29" s="169"/>
      <c r="C29" s="169"/>
      <c r="D29" s="169"/>
      <c r="F29" s="187"/>
      <c r="G29" s="187"/>
      <c r="I29" s="131"/>
      <c r="J29" s="131"/>
    </row>
    <row r="30" spans="1:13" x14ac:dyDescent="0.2">
      <c r="A30" s="169"/>
      <c r="B30" s="169"/>
      <c r="C30" s="169"/>
      <c r="D30" s="169"/>
      <c r="F30" s="187"/>
      <c r="G30" s="187"/>
      <c r="I30" s="131"/>
      <c r="J30" s="131"/>
    </row>
    <row r="31" spans="1:13" x14ac:dyDescent="0.2">
      <c r="A31" s="169"/>
      <c r="B31" s="169"/>
      <c r="C31" s="169"/>
      <c r="D31" s="169"/>
      <c r="F31" s="187"/>
      <c r="G31" s="187"/>
      <c r="I31" s="131"/>
      <c r="J31" s="131"/>
    </row>
    <row r="32" spans="1:13" x14ac:dyDescent="0.2">
      <c r="A32" s="169"/>
      <c r="B32" s="169"/>
      <c r="C32" s="169"/>
      <c r="D32" s="169"/>
      <c r="F32" s="187"/>
      <c r="G32" s="187"/>
      <c r="I32" s="131"/>
      <c r="J32" s="131"/>
    </row>
    <row r="33" spans="1:19" x14ac:dyDescent="0.2">
      <c r="A33" s="169"/>
      <c r="B33" s="169"/>
      <c r="C33" s="169"/>
      <c r="D33" s="169"/>
      <c r="F33" s="187"/>
      <c r="G33" s="187"/>
      <c r="I33" s="131"/>
      <c r="J33" s="131"/>
    </row>
    <row r="34" spans="1:19" x14ac:dyDescent="0.2">
      <c r="A34" s="169"/>
      <c r="B34" s="169"/>
      <c r="C34" s="169"/>
      <c r="D34" s="169"/>
      <c r="F34" s="187"/>
      <c r="G34" s="187"/>
      <c r="I34" s="131"/>
      <c r="J34" s="131"/>
    </row>
    <row r="35" spans="1:19" x14ac:dyDescent="0.2">
      <c r="A35" s="169"/>
      <c r="B35" s="169"/>
      <c r="C35" s="169"/>
      <c r="D35" s="169"/>
      <c r="F35" s="187"/>
      <c r="G35" s="187"/>
      <c r="I35" s="131"/>
      <c r="J35" s="131"/>
    </row>
    <row r="36" spans="1:19" x14ac:dyDescent="0.2">
      <c r="A36" s="169"/>
      <c r="B36" s="169"/>
      <c r="C36" s="169"/>
      <c r="D36" s="169"/>
      <c r="F36" s="187"/>
      <c r="G36" s="187"/>
      <c r="I36" s="131"/>
      <c r="J36" s="131"/>
    </row>
    <row r="37" spans="1:19" x14ac:dyDescent="0.2">
      <c r="A37" s="169"/>
      <c r="B37" s="169"/>
      <c r="C37" s="169"/>
      <c r="D37" s="169"/>
      <c r="F37" s="187"/>
      <c r="G37" s="187"/>
      <c r="I37" s="131"/>
      <c r="J37" s="131"/>
    </row>
    <row r="38" spans="1:19" x14ac:dyDescent="0.2">
      <c r="A38" s="169"/>
      <c r="B38" s="169"/>
      <c r="C38" s="169"/>
      <c r="D38" s="169"/>
      <c r="F38" s="187"/>
      <c r="G38" s="187"/>
      <c r="I38" s="131"/>
      <c r="J38" s="131"/>
      <c r="M38" s="91"/>
      <c r="N38" s="91"/>
      <c r="O38" s="185"/>
      <c r="P38" s="185"/>
      <c r="R38" s="91"/>
      <c r="S38" s="91"/>
    </row>
    <row r="39" spans="1:19" x14ac:dyDescent="0.2">
      <c r="A39" s="169"/>
      <c r="B39" s="169"/>
      <c r="C39" s="169"/>
      <c r="D39" s="169"/>
      <c r="F39" s="187"/>
      <c r="G39" s="187"/>
      <c r="I39" s="131"/>
      <c r="J39" s="131"/>
      <c r="M39" s="91"/>
      <c r="N39" s="91"/>
      <c r="O39" s="185"/>
      <c r="P39" s="185"/>
      <c r="R39" s="91"/>
      <c r="S39" s="91"/>
    </row>
    <row r="40" spans="1:19" x14ac:dyDescent="0.2">
      <c r="A40" s="134"/>
      <c r="B40" s="134"/>
      <c r="C40" s="169"/>
      <c r="D40" s="169"/>
      <c r="E40" s="169"/>
      <c r="I40" s="131"/>
      <c r="J40" s="131"/>
      <c r="K40" s="131"/>
      <c r="L40" s="131"/>
      <c r="M40" s="91"/>
      <c r="N40" s="91"/>
      <c r="O40" s="185"/>
      <c r="P40" s="185"/>
      <c r="R40" s="91"/>
      <c r="S40" s="91"/>
    </row>
    <row r="41" spans="1:19" x14ac:dyDescent="0.2">
      <c r="A41" s="252" t="s">
        <v>404</v>
      </c>
      <c r="B41" s="172"/>
      <c r="C41" s="173"/>
      <c r="D41" s="173"/>
      <c r="E41" s="173"/>
      <c r="F41" s="281"/>
      <c r="G41" s="282"/>
      <c r="I41" s="131"/>
      <c r="J41" s="131"/>
      <c r="K41" s="131"/>
      <c r="L41" s="131"/>
      <c r="M41" s="91"/>
      <c r="N41" s="91"/>
      <c r="O41" s="185"/>
      <c r="P41" s="185"/>
      <c r="R41" s="91"/>
      <c r="S41" s="91"/>
    </row>
    <row r="42" spans="1:19" ht="16.5" customHeight="1" x14ac:dyDescent="0.2">
      <c r="A42" s="283"/>
      <c r="B42" s="750" t="s">
        <v>171</v>
      </c>
      <c r="C42" s="751"/>
      <c r="D42" s="751"/>
      <c r="E42" s="751"/>
      <c r="F42" s="751"/>
      <c r="G42" s="752"/>
      <c r="I42" s="131"/>
      <c r="J42" s="131"/>
      <c r="K42" s="131"/>
      <c r="L42" s="131"/>
      <c r="M42" s="91"/>
      <c r="N42" s="91"/>
      <c r="O42" s="185"/>
      <c r="P42" s="185"/>
      <c r="R42" s="91"/>
      <c r="S42" s="91"/>
    </row>
    <row r="43" spans="1:19" ht="25.5" x14ac:dyDescent="0.2">
      <c r="A43" s="126"/>
      <c r="B43" s="246" t="s">
        <v>213</v>
      </c>
      <c r="C43" s="247" t="s">
        <v>3</v>
      </c>
      <c r="D43" s="247" t="s">
        <v>5</v>
      </c>
      <c r="E43" s="247" t="s">
        <v>4</v>
      </c>
      <c r="F43" s="247" t="s">
        <v>16</v>
      </c>
      <c r="G43" s="247" t="s">
        <v>62</v>
      </c>
      <c r="I43" s="131"/>
      <c r="J43" s="131"/>
      <c r="K43" s="131"/>
      <c r="L43" s="131"/>
      <c r="O43" s="185"/>
      <c r="P43" s="185"/>
    </row>
    <row r="44" spans="1:19" ht="15" x14ac:dyDescent="0.25">
      <c r="A44" s="188" t="s">
        <v>24</v>
      </c>
      <c r="B44" s="382">
        <v>82609</v>
      </c>
      <c r="C44" s="135">
        <v>12676</v>
      </c>
      <c r="D44" s="135">
        <v>15958</v>
      </c>
      <c r="E44" s="135">
        <v>6977</v>
      </c>
      <c r="F44" s="135">
        <v>5337</v>
      </c>
      <c r="G44" s="135">
        <f>SUM(C44:F44)</f>
        <v>40948</v>
      </c>
      <c r="H44" s="120"/>
      <c r="I44" s="149"/>
      <c r="J44" s="149"/>
      <c r="K44" s="149"/>
      <c r="L44" s="149"/>
      <c r="O44" s="185"/>
      <c r="P44" s="185"/>
    </row>
    <row r="45" spans="1:19" s="12" customFormat="1" ht="15" customHeight="1" x14ac:dyDescent="0.2">
      <c r="A45" s="190" t="s">
        <v>11</v>
      </c>
      <c r="B45" s="189">
        <v>334424</v>
      </c>
      <c r="C45" s="135">
        <v>55924</v>
      </c>
      <c r="D45" s="135">
        <v>75972</v>
      </c>
      <c r="E45" s="135">
        <v>19502</v>
      </c>
      <c r="F45" s="135">
        <v>14353</v>
      </c>
      <c r="G45" s="135">
        <f>SUM(C45:F45)</f>
        <v>165751</v>
      </c>
      <c r="I45" s="94"/>
      <c r="J45" s="94"/>
      <c r="K45" s="94"/>
      <c r="L45" s="94"/>
    </row>
    <row r="46" spans="1:19" s="12" customFormat="1" ht="15" customHeight="1" x14ac:dyDescent="0.2">
      <c r="A46" s="134"/>
      <c r="B46" s="171"/>
      <c r="C46" s="134"/>
      <c r="D46" s="134"/>
      <c r="E46" s="134"/>
      <c r="F46" s="134"/>
      <c r="I46" s="94"/>
      <c r="J46" s="94"/>
      <c r="K46" s="191"/>
      <c r="L46" s="191"/>
    </row>
    <row r="47" spans="1:19" ht="17.25" customHeight="1" x14ac:dyDescent="0.2">
      <c r="A47" s="735" t="s">
        <v>399</v>
      </c>
      <c r="B47" s="735"/>
      <c r="C47" s="735"/>
      <c r="D47" s="735"/>
      <c r="E47" s="735"/>
      <c r="F47" s="735"/>
      <c r="G47" s="735"/>
      <c r="H47" s="735"/>
    </row>
    <row r="48" spans="1:19" ht="17.25" customHeight="1" x14ac:dyDescent="0.2">
      <c r="A48" s="736" t="s">
        <v>305</v>
      </c>
      <c r="B48" s="737"/>
      <c r="C48" s="737"/>
      <c r="D48" s="737"/>
      <c r="E48" s="737"/>
      <c r="F48" s="737"/>
      <c r="G48" s="737"/>
      <c r="H48" s="738"/>
    </row>
    <row r="49" spans="1:13" ht="25.5" x14ac:dyDescent="0.2">
      <c r="A49" s="723" t="s">
        <v>64</v>
      </c>
      <c r="B49" s="723" t="s">
        <v>54</v>
      </c>
      <c r="C49" s="726" t="s">
        <v>212</v>
      </c>
      <c r="D49" s="726" t="s">
        <v>68</v>
      </c>
      <c r="E49" s="729" t="s">
        <v>69</v>
      </c>
      <c r="F49" s="730"/>
      <c r="G49" s="731"/>
      <c r="H49" s="26" t="s">
        <v>188</v>
      </c>
    </row>
    <row r="50" spans="1:13" x14ac:dyDescent="0.2">
      <c r="A50" s="725"/>
      <c r="B50" s="725"/>
      <c r="C50" s="727"/>
      <c r="D50" s="727"/>
      <c r="E50" s="723" t="s">
        <v>185</v>
      </c>
      <c r="F50" s="723" t="s">
        <v>39</v>
      </c>
      <c r="G50" s="723" t="s">
        <v>186</v>
      </c>
      <c r="H50" s="725" t="s">
        <v>187</v>
      </c>
    </row>
    <row r="51" spans="1:13" ht="27" customHeight="1" x14ac:dyDescent="0.2">
      <c r="A51" s="724"/>
      <c r="B51" s="724"/>
      <c r="C51" s="728"/>
      <c r="D51" s="728"/>
      <c r="E51" s="724"/>
      <c r="F51" s="724"/>
      <c r="G51" s="724"/>
      <c r="H51" s="724"/>
    </row>
    <row r="52" spans="1:13" ht="27" customHeight="1" x14ac:dyDescent="0.2">
      <c r="A52" s="384" t="s">
        <v>24</v>
      </c>
      <c r="B52" s="299" t="s">
        <v>55</v>
      </c>
      <c r="C52" s="20">
        <v>76332</v>
      </c>
      <c r="D52" s="20">
        <v>0</v>
      </c>
      <c r="E52" s="20">
        <v>834</v>
      </c>
      <c r="F52" s="20">
        <v>637</v>
      </c>
      <c r="G52" s="20">
        <v>1258</v>
      </c>
      <c r="H52" s="383">
        <v>1.6</v>
      </c>
    </row>
    <row r="53" spans="1:13" ht="15" customHeight="1" x14ac:dyDescent="0.2">
      <c r="A53" s="552"/>
      <c r="B53" s="299" t="s">
        <v>56</v>
      </c>
      <c r="C53" s="20">
        <v>68839</v>
      </c>
      <c r="D53" s="20">
        <v>68839</v>
      </c>
      <c r="E53" s="20">
        <v>9560</v>
      </c>
      <c r="F53" s="20">
        <v>2248</v>
      </c>
      <c r="G53" s="20">
        <v>9316</v>
      </c>
      <c r="H53" s="383">
        <v>13.5</v>
      </c>
    </row>
    <row r="54" spans="1:13" ht="15" customHeight="1" x14ac:dyDescent="0.2">
      <c r="A54" s="18"/>
      <c r="B54" s="299" t="s">
        <v>57</v>
      </c>
      <c r="C54" s="20">
        <v>55484</v>
      </c>
      <c r="D54" s="20">
        <v>55484</v>
      </c>
      <c r="E54" s="20">
        <v>1765</v>
      </c>
      <c r="F54" s="20">
        <v>244</v>
      </c>
      <c r="G54" s="20">
        <v>34056</v>
      </c>
      <c r="H54" s="383">
        <v>61.4</v>
      </c>
    </row>
    <row r="55" spans="1:13" s="12" customFormat="1" ht="15" customHeight="1" x14ac:dyDescent="0.2">
      <c r="A55" s="19"/>
      <c r="B55" s="299" t="s">
        <v>58</v>
      </c>
      <c r="C55" s="20">
        <v>200655</v>
      </c>
      <c r="D55" s="20">
        <v>124323</v>
      </c>
      <c r="E55" s="20">
        <v>12159</v>
      </c>
      <c r="F55" s="20">
        <v>3129</v>
      </c>
      <c r="G55" s="20">
        <v>44630</v>
      </c>
      <c r="H55" s="383">
        <v>22.2</v>
      </c>
    </row>
    <row r="56" spans="1:13" s="12" customFormat="1" ht="16.5" customHeight="1" x14ac:dyDescent="0.2">
      <c r="J56" s="434" t="s">
        <v>385</v>
      </c>
    </row>
    <row r="57" spans="1:13" x14ac:dyDescent="0.2">
      <c r="A57" s="682"/>
      <c r="B57" s="683"/>
      <c r="C57" s="683"/>
      <c r="D57" s="683"/>
      <c r="E57" s="683"/>
      <c r="F57" s="683"/>
      <c r="G57" s="683"/>
      <c r="H57" s="683"/>
      <c r="I57" s="683"/>
      <c r="J57" s="683"/>
      <c r="K57" s="684"/>
    </row>
    <row r="58" spans="1:13" ht="38.25" customHeight="1" x14ac:dyDescent="0.2">
      <c r="A58" s="461" t="s">
        <v>400</v>
      </c>
      <c r="B58" s="76"/>
      <c r="C58" s="76"/>
      <c r="D58" s="76"/>
      <c r="E58" s="76"/>
      <c r="F58" s="76"/>
      <c r="G58" s="76"/>
      <c r="H58" s="76"/>
    </row>
    <row r="59" spans="1:13" x14ac:dyDescent="0.2">
      <c r="A59" s="714" t="s">
        <v>70</v>
      </c>
      <c r="B59" s="714"/>
      <c r="C59" s="714"/>
      <c r="D59" s="714"/>
      <c r="E59" s="714"/>
      <c r="F59" s="714"/>
      <c r="G59" s="714"/>
      <c r="H59" s="714"/>
    </row>
    <row r="60" spans="1:13" ht="51" x14ac:dyDescent="0.2">
      <c r="A60" s="27" t="s">
        <v>71</v>
      </c>
      <c r="B60" s="81" t="s">
        <v>72</v>
      </c>
      <c r="C60" s="79" t="s">
        <v>67</v>
      </c>
      <c r="D60" s="28" t="s">
        <v>69</v>
      </c>
      <c r="E60" s="29"/>
      <c r="F60" s="30"/>
      <c r="G60" s="715" t="s">
        <v>189</v>
      </c>
      <c r="H60" s="718" t="s">
        <v>304</v>
      </c>
    </row>
    <row r="61" spans="1:13" x14ac:dyDescent="0.2">
      <c r="A61" s="31"/>
      <c r="B61" s="82"/>
      <c r="C61" s="84"/>
      <c r="D61" s="718" t="s">
        <v>185</v>
      </c>
      <c r="E61" s="721" t="s">
        <v>39</v>
      </c>
      <c r="F61" s="718" t="s">
        <v>186</v>
      </c>
      <c r="G61" s="716"/>
      <c r="H61" s="719"/>
    </row>
    <row r="62" spans="1:13" x14ac:dyDescent="0.2">
      <c r="A62" s="31"/>
      <c r="B62" s="83"/>
      <c r="C62" s="80"/>
      <c r="D62" s="720"/>
      <c r="E62" s="722"/>
      <c r="F62" s="720"/>
      <c r="G62" s="717"/>
      <c r="H62" s="720"/>
    </row>
    <row r="63" spans="1:13" x14ac:dyDescent="0.2">
      <c r="A63" s="385" t="s">
        <v>24</v>
      </c>
      <c r="B63" s="35" t="s">
        <v>58</v>
      </c>
      <c r="C63" s="36">
        <v>200655</v>
      </c>
      <c r="D63" s="36">
        <f>SUM(D64:D234)</f>
        <v>12159</v>
      </c>
      <c r="E63" s="36">
        <f t="shared" ref="E63:H63" si="0">SUM(E64:E234)</f>
        <v>3129</v>
      </c>
      <c r="F63" s="36">
        <f t="shared" si="0"/>
        <v>44630</v>
      </c>
      <c r="G63" s="406">
        <f>F63/C63</f>
        <v>0.22242156936034488</v>
      </c>
      <c r="H63" s="36">
        <f t="shared" si="0"/>
        <v>4573</v>
      </c>
      <c r="I63" s="120"/>
      <c r="J63" s="120"/>
      <c r="K63" s="120"/>
      <c r="L63" s="424"/>
      <c r="M63" s="120"/>
    </row>
    <row r="64" spans="1:13" x14ac:dyDescent="0.2">
      <c r="A64" s="553"/>
      <c r="B64" s="712" t="s">
        <v>73</v>
      </c>
      <c r="C64" s="713"/>
      <c r="D64" s="33">
        <v>0</v>
      </c>
      <c r="E64" s="33">
        <v>0</v>
      </c>
      <c r="F64" s="33">
        <v>128</v>
      </c>
      <c r="G64" s="32"/>
      <c r="H64" s="34">
        <v>4</v>
      </c>
      <c r="I64" s="120"/>
    </row>
    <row r="65" spans="1:8" x14ac:dyDescent="0.2">
      <c r="A65" s="35"/>
      <c r="B65" s="712" t="s">
        <v>329</v>
      </c>
      <c r="C65" s="713"/>
      <c r="D65" s="33">
        <v>0</v>
      </c>
      <c r="E65" s="33">
        <v>0</v>
      </c>
      <c r="F65" s="33">
        <v>52</v>
      </c>
      <c r="G65" s="32"/>
      <c r="H65" s="34">
        <v>2</v>
      </c>
    </row>
    <row r="66" spans="1:8" x14ac:dyDescent="0.2">
      <c r="A66" s="192"/>
      <c r="B66" s="712" t="s">
        <v>74</v>
      </c>
      <c r="C66" s="713"/>
      <c r="D66" s="88">
        <v>0</v>
      </c>
      <c r="E66" s="33">
        <v>0</v>
      </c>
      <c r="F66" s="33">
        <v>79</v>
      </c>
      <c r="G66" s="32"/>
      <c r="H66" s="34">
        <v>2</v>
      </c>
    </row>
    <row r="67" spans="1:8" x14ac:dyDescent="0.2">
      <c r="A67" s="35"/>
      <c r="B67" s="712" t="s">
        <v>75</v>
      </c>
      <c r="C67" s="713"/>
      <c r="D67" s="33">
        <v>0</v>
      </c>
      <c r="E67" s="33">
        <v>0</v>
      </c>
      <c r="F67" s="33">
        <v>1327</v>
      </c>
      <c r="G67" s="32"/>
      <c r="H67" s="34">
        <v>21</v>
      </c>
    </row>
    <row r="68" spans="1:8" x14ac:dyDescent="0.2">
      <c r="A68" s="35"/>
      <c r="B68" s="712" t="s">
        <v>322</v>
      </c>
      <c r="C68" s="713"/>
      <c r="D68" s="33">
        <v>324</v>
      </c>
      <c r="E68" s="33">
        <v>104</v>
      </c>
      <c r="F68" s="33">
        <v>13</v>
      </c>
      <c r="G68" s="32"/>
      <c r="H68" s="34">
        <v>11</v>
      </c>
    </row>
    <row r="69" spans="1:8" x14ac:dyDescent="0.2">
      <c r="A69" s="35"/>
      <c r="B69" s="712" t="s">
        <v>76</v>
      </c>
      <c r="C69" s="713"/>
      <c r="D69" s="33">
        <v>0</v>
      </c>
      <c r="E69" s="33">
        <v>0</v>
      </c>
      <c r="F69" s="33">
        <v>71</v>
      </c>
      <c r="G69" s="32"/>
      <c r="H69" s="34">
        <v>6</v>
      </c>
    </row>
    <row r="70" spans="1:8" x14ac:dyDescent="0.2">
      <c r="A70" s="35"/>
      <c r="B70" s="712" t="s">
        <v>77</v>
      </c>
      <c r="C70" s="713"/>
      <c r="D70" s="33">
        <v>0</v>
      </c>
      <c r="E70" s="33">
        <v>0</v>
      </c>
      <c r="F70" s="33">
        <v>63</v>
      </c>
      <c r="G70" s="32"/>
      <c r="H70" s="34">
        <v>7</v>
      </c>
    </row>
    <row r="71" spans="1:8" x14ac:dyDescent="0.2">
      <c r="A71" s="35"/>
      <c r="B71" s="712" t="s">
        <v>78</v>
      </c>
      <c r="C71" s="713"/>
      <c r="D71" s="33">
        <v>0</v>
      </c>
      <c r="E71" s="33">
        <v>0</v>
      </c>
      <c r="F71" s="33">
        <v>55</v>
      </c>
      <c r="G71" s="32"/>
      <c r="H71" s="34">
        <v>0</v>
      </c>
    </row>
    <row r="72" spans="1:8" x14ac:dyDescent="0.2">
      <c r="A72" s="35"/>
      <c r="B72" s="712" t="s">
        <v>79</v>
      </c>
      <c r="C72" s="713"/>
      <c r="D72" s="33">
        <v>0</v>
      </c>
      <c r="E72" s="33">
        <v>0</v>
      </c>
      <c r="F72" s="33">
        <v>27</v>
      </c>
      <c r="G72" s="32"/>
      <c r="H72" s="34">
        <v>1</v>
      </c>
    </row>
    <row r="73" spans="1:8" x14ac:dyDescent="0.2">
      <c r="A73" s="35"/>
      <c r="B73" s="712" t="s">
        <v>278</v>
      </c>
      <c r="C73" s="713"/>
      <c r="D73" s="33">
        <v>0</v>
      </c>
      <c r="E73" s="33">
        <v>0</v>
      </c>
      <c r="F73" s="33">
        <v>566</v>
      </c>
      <c r="G73" s="32"/>
      <c r="H73" s="34">
        <v>28</v>
      </c>
    </row>
    <row r="74" spans="1:8" x14ac:dyDescent="0.2">
      <c r="A74" s="35"/>
      <c r="B74" s="712" t="s">
        <v>80</v>
      </c>
      <c r="C74" s="713"/>
      <c r="D74" s="33">
        <v>0</v>
      </c>
      <c r="E74" s="33">
        <v>0</v>
      </c>
      <c r="F74" s="33">
        <v>19</v>
      </c>
      <c r="G74" s="32"/>
      <c r="H74" s="34">
        <v>2</v>
      </c>
    </row>
    <row r="75" spans="1:8" x14ac:dyDescent="0.2">
      <c r="A75" s="35"/>
      <c r="B75" s="712" t="s">
        <v>279</v>
      </c>
      <c r="C75" s="713"/>
      <c r="D75" s="33">
        <v>0</v>
      </c>
      <c r="E75" s="33">
        <v>0</v>
      </c>
      <c r="F75" s="33">
        <v>33</v>
      </c>
      <c r="G75" s="32"/>
      <c r="H75" s="34">
        <v>0</v>
      </c>
    </row>
    <row r="76" spans="1:8" x14ac:dyDescent="0.2">
      <c r="A76" s="35"/>
      <c r="B76" s="712" t="s">
        <v>280</v>
      </c>
      <c r="C76" s="713"/>
      <c r="D76" s="33">
        <v>0</v>
      </c>
      <c r="E76" s="33">
        <v>0</v>
      </c>
      <c r="F76" s="33">
        <v>17</v>
      </c>
      <c r="G76" s="32"/>
      <c r="H76" s="34">
        <v>2</v>
      </c>
    </row>
    <row r="77" spans="1:8" x14ac:dyDescent="0.2">
      <c r="A77" s="35"/>
      <c r="B77" s="712" t="s">
        <v>81</v>
      </c>
      <c r="C77" s="713"/>
      <c r="D77" s="33">
        <v>1</v>
      </c>
      <c r="E77" s="33">
        <v>0</v>
      </c>
      <c r="F77" s="33">
        <v>520</v>
      </c>
      <c r="G77" s="32"/>
      <c r="H77" s="34">
        <v>41</v>
      </c>
    </row>
    <row r="78" spans="1:8" x14ac:dyDescent="0.2">
      <c r="A78" s="35"/>
      <c r="B78" s="712" t="s">
        <v>82</v>
      </c>
      <c r="C78" s="713"/>
      <c r="D78" s="33">
        <v>3</v>
      </c>
      <c r="E78" s="33">
        <v>0</v>
      </c>
      <c r="F78" s="33">
        <v>40</v>
      </c>
      <c r="G78" s="32"/>
      <c r="H78" s="34">
        <v>5</v>
      </c>
    </row>
    <row r="79" spans="1:8" x14ac:dyDescent="0.2">
      <c r="A79" s="35"/>
      <c r="B79" s="712" t="s">
        <v>330</v>
      </c>
      <c r="C79" s="713"/>
      <c r="D79" s="33">
        <v>0</v>
      </c>
      <c r="E79" s="33">
        <v>0</v>
      </c>
      <c r="F79" s="33">
        <v>10</v>
      </c>
      <c r="G79" s="32"/>
      <c r="H79" s="34">
        <v>0</v>
      </c>
    </row>
    <row r="80" spans="1:8" x14ac:dyDescent="0.2">
      <c r="A80" s="35"/>
      <c r="B80" s="712" t="s">
        <v>83</v>
      </c>
      <c r="C80" s="713"/>
      <c r="D80" s="33">
        <v>0</v>
      </c>
      <c r="E80" s="33">
        <v>0</v>
      </c>
      <c r="F80" s="33">
        <v>34</v>
      </c>
      <c r="G80" s="32"/>
      <c r="H80" s="34">
        <v>1</v>
      </c>
    </row>
    <row r="81" spans="1:8" x14ac:dyDescent="0.2">
      <c r="A81" s="35"/>
      <c r="B81" s="712" t="s">
        <v>84</v>
      </c>
      <c r="C81" s="713"/>
      <c r="D81" s="33">
        <v>0</v>
      </c>
      <c r="E81" s="33">
        <v>0</v>
      </c>
      <c r="F81" s="33">
        <v>33</v>
      </c>
      <c r="G81" s="32"/>
      <c r="H81" s="34">
        <v>9</v>
      </c>
    </row>
    <row r="82" spans="1:8" x14ac:dyDescent="0.2">
      <c r="A82" s="35"/>
      <c r="B82" s="712" t="s">
        <v>331</v>
      </c>
      <c r="C82" s="713"/>
      <c r="D82" s="33">
        <v>0</v>
      </c>
      <c r="E82" s="33">
        <v>0</v>
      </c>
      <c r="F82" s="33">
        <v>24</v>
      </c>
      <c r="G82" s="32"/>
      <c r="H82" s="34">
        <v>6</v>
      </c>
    </row>
    <row r="83" spans="1:8" x14ac:dyDescent="0.2">
      <c r="A83" s="35"/>
      <c r="B83" s="712" t="s">
        <v>332</v>
      </c>
      <c r="C83" s="713"/>
      <c r="D83" s="33">
        <v>0</v>
      </c>
      <c r="E83" s="33">
        <v>0</v>
      </c>
      <c r="F83" s="33">
        <v>4</v>
      </c>
      <c r="G83" s="32"/>
      <c r="H83" s="34">
        <v>0</v>
      </c>
    </row>
    <row r="84" spans="1:8" x14ac:dyDescent="0.2">
      <c r="A84" s="35"/>
      <c r="B84" s="712" t="s">
        <v>85</v>
      </c>
      <c r="C84" s="713"/>
      <c r="D84" s="33">
        <v>0</v>
      </c>
      <c r="E84" s="33">
        <v>0</v>
      </c>
      <c r="F84" s="33">
        <v>986</v>
      </c>
      <c r="G84" s="32"/>
      <c r="H84" s="34">
        <v>47</v>
      </c>
    </row>
    <row r="85" spans="1:8" x14ac:dyDescent="0.2">
      <c r="A85" s="192"/>
      <c r="B85" s="712" t="s">
        <v>86</v>
      </c>
      <c r="C85" s="713"/>
      <c r="D85" s="88">
        <v>0</v>
      </c>
      <c r="E85" s="33">
        <v>0</v>
      </c>
      <c r="F85" s="33">
        <v>467</v>
      </c>
      <c r="G85" s="32"/>
      <c r="H85" s="34">
        <v>2</v>
      </c>
    </row>
    <row r="86" spans="1:8" x14ac:dyDescent="0.2">
      <c r="A86" s="35"/>
      <c r="B86" s="712" t="s">
        <v>87</v>
      </c>
      <c r="C86" s="713"/>
      <c r="D86" s="33">
        <v>0</v>
      </c>
      <c r="E86" s="33">
        <v>0</v>
      </c>
      <c r="F86" s="33">
        <v>3668</v>
      </c>
      <c r="G86" s="32"/>
      <c r="H86" s="34">
        <v>771</v>
      </c>
    </row>
    <row r="87" spans="1:8" x14ac:dyDescent="0.2">
      <c r="A87" s="35"/>
      <c r="B87" s="712" t="s">
        <v>50</v>
      </c>
      <c r="C87" s="713"/>
      <c r="D87" s="33">
        <v>0</v>
      </c>
      <c r="E87" s="33">
        <v>0</v>
      </c>
      <c r="F87" s="33">
        <v>51</v>
      </c>
      <c r="G87" s="32"/>
      <c r="H87" s="34">
        <v>5</v>
      </c>
    </row>
    <row r="88" spans="1:8" x14ac:dyDescent="0.2">
      <c r="A88" s="35"/>
      <c r="B88" s="712" t="s">
        <v>333</v>
      </c>
      <c r="C88" s="713"/>
      <c r="D88" s="33">
        <v>0</v>
      </c>
      <c r="E88" s="33">
        <v>0</v>
      </c>
      <c r="F88" s="33">
        <v>1</v>
      </c>
      <c r="G88" s="32"/>
      <c r="H88" s="34">
        <v>0</v>
      </c>
    </row>
    <row r="89" spans="1:8" x14ac:dyDescent="0.2">
      <c r="A89" s="35"/>
      <c r="B89" s="712" t="s">
        <v>356</v>
      </c>
      <c r="C89" s="713"/>
      <c r="D89" s="33">
        <v>7</v>
      </c>
      <c r="E89" s="33">
        <v>6</v>
      </c>
      <c r="F89" s="33">
        <v>1</v>
      </c>
      <c r="G89" s="32"/>
      <c r="H89" s="34">
        <v>0</v>
      </c>
    </row>
    <row r="90" spans="1:8" x14ac:dyDescent="0.2">
      <c r="A90" s="35"/>
      <c r="B90" s="712" t="s">
        <v>88</v>
      </c>
      <c r="C90" s="713"/>
      <c r="D90" s="33">
        <v>0</v>
      </c>
      <c r="E90" s="33">
        <v>0</v>
      </c>
      <c r="F90" s="33">
        <v>148</v>
      </c>
      <c r="G90" s="32"/>
      <c r="H90" s="34">
        <v>5</v>
      </c>
    </row>
    <row r="91" spans="1:8" x14ac:dyDescent="0.2">
      <c r="A91" s="35"/>
      <c r="B91" s="712" t="s">
        <v>334</v>
      </c>
      <c r="C91" s="713"/>
      <c r="D91" s="33">
        <v>0</v>
      </c>
      <c r="E91" s="33">
        <v>0</v>
      </c>
      <c r="F91" s="33">
        <v>14</v>
      </c>
      <c r="G91" s="32"/>
      <c r="H91" s="34">
        <v>1</v>
      </c>
    </row>
    <row r="92" spans="1:8" x14ac:dyDescent="0.2">
      <c r="A92" s="35"/>
      <c r="B92" s="712" t="s">
        <v>89</v>
      </c>
      <c r="C92" s="713"/>
      <c r="D92" s="33">
        <v>3</v>
      </c>
      <c r="E92" s="33">
        <v>0</v>
      </c>
      <c r="F92" s="33">
        <v>33</v>
      </c>
      <c r="G92" s="32"/>
      <c r="H92" s="34">
        <v>20</v>
      </c>
    </row>
    <row r="93" spans="1:8" x14ac:dyDescent="0.2">
      <c r="A93" s="35"/>
      <c r="B93" s="712" t="s">
        <v>90</v>
      </c>
      <c r="C93" s="713"/>
      <c r="D93" s="33">
        <v>0</v>
      </c>
      <c r="E93" s="33">
        <v>0</v>
      </c>
      <c r="F93" s="33">
        <v>147</v>
      </c>
      <c r="G93" s="32"/>
      <c r="H93" s="34">
        <v>2</v>
      </c>
    </row>
    <row r="94" spans="1:8" x14ac:dyDescent="0.2">
      <c r="A94" s="35"/>
      <c r="B94" s="712" t="s">
        <v>91</v>
      </c>
      <c r="C94" s="713"/>
      <c r="D94" s="33">
        <v>0</v>
      </c>
      <c r="E94" s="33">
        <v>0</v>
      </c>
      <c r="F94" s="33">
        <v>305</v>
      </c>
      <c r="G94" s="32"/>
      <c r="H94" s="34">
        <v>7</v>
      </c>
    </row>
    <row r="95" spans="1:8" x14ac:dyDescent="0.2">
      <c r="A95" s="35"/>
      <c r="B95" s="712" t="s">
        <v>51</v>
      </c>
      <c r="C95" s="713"/>
      <c r="D95" s="33">
        <v>0</v>
      </c>
      <c r="E95" s="33">
        <v>0</v>
      </c>
      <c r="F95" s="33">
        <v>69</v>
      </c>
      <c r="G95" s="32"/>
      <c r="H95" s="34">
        <v>2</v>
      </c>
    </row>
    <row r="96" spans="1:8" x14ac:dyDescent="0.2">
      <c r="A96" s="35"/>
      <c r="B96" s="712" t="s">
        <v>92</v>
      </c>
      <c r="C96" s="713"/>
      <c r="D96" s="33">
        <v>0</v>
      </c>
      <c r="E96" s="33">
        <v>0</v>
      </c>
      <c r="F96" s="33">
        <v>1296</v>
      </c>
      <c r="G96" s="32"/>
      <c r="H96" s="34">
        <v>56</v>
      </c>
    </row>
    <row r="97" spans="1:8" x14ac:dyDescent="0.2">
      <c r="A97" s="35"/>
      <c r="B97" s="712" t="s">
        <v>93</v>
      </c>
      <c r="C97" s="713"/>
      <c r="D97" s="33">
        <v>1</v>
      </c>
      <c r="E97" s="33">
        <v>0</v>
      </c>
      <c r="F97" s="33">
        <v>20</v>
      </c>
      <c r="G97" s="32"/>
      <c r="H97" s="34">
        <v>4</v>
      </c>
    </row>
    <row r="98" spans="1:8" x14ac:dyDescent="0.2">
      <c r="A98" s="35"/>
      <c r="B98" s="712" t="s">
        <v>94</v>
      </c>
      <c r="C98" s="713"/>
      <c r="D98" s="33">
        <v>0</v>
      </c>
      <c r="E98" s="33">
        <v>0</v>
      </c>
      <c r="F98" s="33">
        <v>29</v>
      </c>
      <c r="G98" s="32"/>
      <c r="H98" s="34">
        <v>6</v>
      </c>
    </row>
    <row r="99" spans="1:8" x14ac:dyDescent="0.2">
      <c r="A99" s="35"/>
      <c r="B99" s="712" t="s">
        <v>95</v>
      </c>
      <c r="C99" s="713"/>
      <c r="D99" s="33">
        <v>0</v>
      </c>
      <c r="E99" s="33">
        <v>0</v>
      </c>
      <c r="F99" s="33">
        <v>102</v>
      </c>
      <c r="G99" s="32"/>
      <c r="H99" s="34">
        <v>12</v>
      </c>
    </row>
    <row r="100" spans="1:8" x14ac:dyDescent="0.2">
      <c r="A100" s="35"/>
      <c r="B100" s="712" t="s">
        <v>335</v>
      </c>
      <c r="C100" s="713"/>
      <c r="D100" s="33">
        <v>0</v>
      </c>
      <c r="E100" s="33">
        <v>0</v>
      </c>
      <c r="F100" s="33">
        <v>12</v>
      </c>
      <c r="G100" s="32"/>
      <c r="H100" s="34">
        <v>1</v>
      </c>
    </row>
    <row r="101" spans="1:8" x14ac:dyDescent="0.2">
      <c r="A101" s="35"/>
      <c r="B101" s="712" t="s">
        <v>96</v>
      </c>
      <c r="C101" s="713"/>
      <c r="D101" s="33">
        <v>0</v>
      </c>
      <c r="E101" s="33">
        <v>0</v>
      </c>
      <c r="F101" s="33">
        <v>269</v>
      </c>
      <c r="G101" s="32"/>
      <c r="H101" s="34">
        <v>21</v>
      </c>
    </row>
    <row r="102" spans="1:8" x14ac:dyDescent="0.2">
      <c r="A102" s="35"/>
      <c r="B102" s="712" t="s">
        <v>336</v>
      </c>
      <c r="C102" s="713"/>
      <c r="D102" s="33">
        <v>0</v>
      </c>
      <c r="E102" s="33">
        <v>0</v>
      </c>
      <c r="F102" s="33">
        <v>4</v>
      </c>
      <c r="G102" s="32"/>
      <c r="H102" s="34">
        <v>2</v>
      </c>
    </row>
    <row r="103" spans="1:8" x14ac:dyDescent="0.2">
      <c r="A103" s="35"/>
      <c r="B103" s="712" t="s">
        <v>47</v>
      </c>
      <c r="C103" s="713"/>
      <c r="D103" s="33">
        <v>0</v>
      </c>
      <c r="E103" s="33">
        <v>0</v>
      </c>
      <c r="F103" s="33">
        <v>279</v>
      </c>
      <c r="G103" s="32"/>
      <c r="H103" s="34">
        <v>31</v>
      </c>
    </row>
    <row r="104" spans="1:8" x14ac:dyDescent="0.2">
      <c r="A104" s="35"/>
      <c r="B104" s="712" t="s">
        <v>48</v>
      </c>
      <c r="C104" s="713"/>
      <c r="D104" s="33">
        <v>0</v>
      </c>
      <c r="E104" s="33">
        <v>0</v>
      </c>
      <c r="F104" s="33">
        <v>150</v>
      </c>
      <c r="G104" s="32"/>
      <c r="H104" s="34">
        <v>14</v>
      </c>
    </row>
    <row r="105" spans="1:8" x14ac:dyDescent="0.2">
      <c r="A105" s="35"/>
      <c r="B105" s="712" t="s">
        <v>337</v>
      </c>
      <c r="C105" s="713"/>
      <c r="D105" s="33">
        <v>0</v>
      </c>
      <c r="E105" s="33">
        <v>0</v>
      </c>
      <c r="F105" s="33">
        <v>6</v>
      </c>
      <c r="G105" s="32"/>
      <c r="H105" s="34">
        <v>3</v>
      </c>
    </row>
    <row r="106" spans="1:8" x14ac:dyDescent="0.2">
      <c r="A106" s="35"/>
      <c r="B106" s="712" t="s">
        <v>97</v>
      </c>
      <c r="C106" s="713"/>
      <c r="D106" s="33">
        <v>0</v>
      </c>
      <c r="E106" s="33">
        <v>0</v>
      </c>
      <c r="F106" s="33">
        <v>7370</v>
      </c>
      <c r="G106" s="32"/>
      <c r="H106" s="34">
        <v>277</v>
      </c>
    </row>
    <row r="107" spans="1:8" x14ac:dyDescent="0.2">
      <c r="A107" s="35"/>
      <c r="B107" s="712" t="s">
        <v>98</v>
      </c>
      <c r="C107" s="713"/>
      <c r="D107" s="33">
        <v>0</v>
      </c>
      <c r="E107" s="33">
        <v>0</v>
      </c>
      <c r="F107" s="33">
        <v>26</v>
      </c>
      <c r="G107" s="32"/>
      <c r="H107" s="34">
        <v>5</v>
      </c>
    </row>
    <row r="108" spans="1:8" x14ac:dyDescent="0.2">
      <c r="A108" s="192"/>
      <c r="B108" s="712" t="s">
        <v>338</v>
      </c>
      <c r="C108" s="713"/>
      <c r="D108" s="88">
        <v>0</v>
      </c>
      <c r="E108" s="33">
        <v>0</v>
      </c>
      <c r="F108" s="33">
        <v>1</v>
      </c>
      <c r="G108" s="32"/>
      <c r="H108" s="34">
        <v>0</v>
      </c>
    </row>
    <row r="109" spans="1:8" x14ac:dyDescent="0.2">
      <c r="A109" s="35"/>
      <c r="B109" s="712" t="s">
        <v>339</v>
      </c>
      <c r="C109" s="713"/>
      <c r="D109" s="33">
        <v>0</v>
      </c>
      <c r="E109" s="33">
        <v>0</v>
      </c>
      <c r="F109" s="33">
        <v>1</v>
      </c>
      <c r="G109" s="32"/>
      <c r="H109" s="34">
        <v>0</v>
      </c>
    </row>
    <row r="110" spans="1:8" x14ac:dyDescent="0.2">
      <c r="A110" s="35"/>
      <c r="B110" s="712" t="s">
        <v>99</v>
      </c>
      <c r="C110" s="713"/>
      <c r="D110" s="33">
        <v>0</v>
      </c>
      <c r="E110" s="33">
        <v>0</v>
      </c>
      <c r="F110" s="33">
        <v>336</v>
      </c>
      <c r="G110" s="32"/>
      <c r="H110" s="34">
        <v>5</v>
      </c>
    </row>
    <row r="111" spans="1:8" x14ac:dyDescent="0.2">
      <c r="A111" s="35"/>
      <c r="B111" s="712" t="s">
        <v>281</v>
      </c>
      <c r="C111" s="713"/>
      <c r="D111" s="33">
        <v>2</v>
      </c>
      <c r="E111" s="33">
        <v>0</v>
      </c>
      <c r="F111" s="33">
        <v>15</v>
      </c>
      <c r="G111" s="32"/>
      <c r="H111" s="34">
        <v>4</v>
      </c>
    </row>
    <row r="112" spans="1:8" x14ac:dyDescent="0.2">
      <c r="A112" s="35"/>
      <c r="B112" s="712" t="s">
        <v>308</v>
      </c>
      <c r="C112" s="713"/>
      <c r="D112" s="33">
        <v>0</v>
      </c>
      <c r="E112" s="33">
        <v>3</v>
      </c>
      <c r="F112" s="33">
        <v>101</v>
      </c>
      <c r="G112" s="32"/>
      <c r="H112" s="34">
        <v>5</v>
      </c>
    </row>
    <row r="113" spans="1:10" x14ac:dyDescent="0.2">
      <c r="A113" s="35"/>
      <c r="B113" s="712" t="s">
        <v>282</v>
      </c>
      <c r="C113" s="713"/>
      <c r="D113" s="33">
        <v>0</v>
      </c>
      <c r="E113" s="33">
        <v>0</v>
      </c>
      <c r="F113" s="33">
        <v>448</v>
      </c>
      <c r="G113" s="32"/>
      <c r="H113" s="34">
        <v>28</v>
      </c>
    </row>
    <row r="114" spans="1:10" x14ac:dyDescent="0.2">
      <c r="A114" s="35"/>
      <c r="B114" s="712" t="s">
        <v>100</v>
      </c>
      <c r="C114" s="713"/>
      <c r="D114" s="33">
        <v>0</v>
      </c>
      <c r="E114" s="33">
        <v>0</v>
      </c>
      <c r="F114" s="33">
        <v>2755</v>
      </c>
      <c r="G114" s="32"/>
      <c r="H114" s="34">
        <v>231</v>
      </c>
    </row>
    <row r="115" spans="1:10" x14ac:dyDescent="0.2">
      <c r="A115" s="35"/>
      <c r="B115" s="712" t="s">
        <v>101</v>
      </c>
      <c r="C115" s="713"/>
      <c r="D115" s="33">
        <v>0</v>
      </c>
      <c r="E115" s="33">
        <v>0</v>
      </c>
      <c r="F115" s="33">
        <v>90</v>
      </c>
      <c r="G115" s="32"/>
      <c r="H115" s="34">
        <v>19</v>
      </c>
    </row>
    <row r="116" spans="1:10" x14ac:dyDescent="0.2">
      <c r="A116" s="35"/>
      <c r="B116" s="712" t="s">
        <v>102</v>
      </c>
      <c r="C116" s="713"/>
      <c r="D116" s="33">
        <v>0</v>
      </c>
      <c r="E116" s="33">
        <v>0</v>
      </c>
      <c r="F116" s="33">
        <v>1389</v>
      </c>
      <c r="G116" s="32"/>
      <c r="H116" s="34">
        <v>28</v>
      </c>
    </row>
    <row r="117" spans="1:10" x14ac:dyDescent="0.2">
      <c r="A117" s="35"/>
      <c r="B117" s="712" t="s">
        <v>103</v>
      </c>
      <c r="C117" s="713"/>
      <c r="D117" s="33">
        <v>0</v>
      </c>
      <c r="E117" s="33">
        <v>0</v>
      </c>
      <c r="F117" s="33">
        <v>9</v>
      </c>
      <c r="G117" s="32"/>
      <c r="H117" s="34">
        <v>1</v>
      </c>
    </row>
    <row r="118" spans="1:10" x14ac:dyDescent="0.2">
      <c r="A118" s="35"/>
      <c r="B118" s="712" t="s">
        <v>104</v>
      </c>
      <c r="C118" s="713"/>
      <c r="D118" s="33">
        <v>0</v>
      </c>
      <c r="E118" s="33">
        <v>0</v>
      </c>
      <c r="F118" s="33">
        <v>223</v>
      </c>
      <c r="G118" s="32"/>
      <c r="H118" s="34">
        <v>61</v>
      </c>
    </row>
    <row r="119" spans="1:10" x14ac:dyDescent="0.2">
      <c r="A119" s="35"/>
      <c r="B119" s="712" t="s">
        <v>52</v>
      </c>
      <c r="C119" s="713"/>
      <c r="D119" s="33">
        <v>0</v>
      </c>
      <c r="E119" s="33">
        <v>0</v>
      </c>
      <c r="F119" s="33">
        <v>241</v>
      </c>
      <c r="G119" s="32"/>
      <c r="H119" s="34">
        <v>2</v>
      </c>
    </row>
    <row r="120" spans="1:10" x14ac:dyDescent="0.2">
      <c r="A120" s="35"/>
      <c r="B120" s="712" t="s">
        <v>283</v>
      </c>
      <c r="C120" s="713"/>
      <c r="D120" s="33">
        <v>0</v>
      </c>
      <c r="E120" s="33">
        <v>0</v>
      </c>
      <c r="F120" s="33">
        <v>928</v>
      </c>
      <c r="G120" s="32"/>
      <c r="H120" s="34">
        <v>626</v>
      </c>
    </row>
    <row r="121" spans="1:10" x14ac:dyDescent="0.2">
      <c r="A121" s="35"/>
      <c r="B121" s="712" t="s">
        <v>284</v>
      </c>
      <c r="C121" s="713"/>
      <c r="D121" s="33">
        <v>0</v>
      </c>
      <c r="E121" s="33">
        <v>0</v>
      </c>
      <c r="F121" s="33">
        <v>1214</v>
      </c>
      <c r="G121" s="32"/>
      <c r="H121" s="34">
        <v>367</v>
      </c>
    </row>
    <row r="122" spans="1:10" x14ac:dyDescent="0.2">
      <c r="A122" s="35"/>
      <c r="B122" s="712" t="s">
        <v>309</v>
      </c>
      <c r="C122" s="713"/>
      <c r="D122" s="33">
        <v>0</v>
      </c>
      <c r="E122" s="33">
        <v>0</v>
      </c>
      <c r="F122" s="33">
        <v>197</v>
      </c>
      <c r="G122" s="32"/>
      <c r="H122" s="34">
        <v>93</v>
      </c>
    </row>
    <row r="123" spans="1:10" x14ac:dyDescent="0.2">
      <c r="A123" s="35"/>
      <c r="B123" s="712" t="s">
        <v>105</v>
      </c>
      <c r="C123" s="713"/>
      <c r="D123" s="33">
        <v>0</v>
      </c>
      <c r="E123" s="33">
        <v>0</v>
      </c>
      <c r="F123" s="33">
        <v>242</v>
      </c>
      <c r="G123" s="32"/>
      <c r="H123" s="34">
        <v>37</v>
      </c>
    </row>
    <row r="124" spans="1:10" x14ac:dyDescent="0.2">
      <c r="A124" s="35"/>
      <c r="B124" s="712" t="s">
        <v>106</v>
      </c>
      <c r="C124" s="713"/>
      <c r="D124" s="33">
        <v>0</v>
      </c>
      <c r="E124" s="33">
        <v>0</v>
      </c>
      <c r="F124" s="33">
        <v>6012</v>
      </c>
      <c r="G124" s="32"/>
      <c r="H124" s="34">
        <v>78</v>
      </c>
    </row>
    <row r="125" spans="1:10" x14ac:dyDescent="0.2">
      <c r="A125" s="35"/>
      <c r="B125" s="712" t="s">
        <v>340</v>
      </c>
      <c r="C125" s="713"/>
      <c r="D125" s="33">
        <v>0</v>
      </c>
      <c r="E125" s="33">
        <v>0</v>
      </c>
      <c r="F125" s="33">
        <v>5</v>
      </c>
      <c r="G125" s="32"/>
      <c r="H125" s="34">
        <v>2</v>
      </c>
    </row>
    <row r="126" spans="1:10" x14ac:dyDescent="0.2">
      <c r="A126" s="35"/>
      <c r="B126" s="712" t="s">
        <v>107</v>
      </c>
      <c r="C126" s="713"/>
      <c r="D126" s="33">
        <v>0</v>
      </c>
      <c r="E126" s="33">
        <v>0</v>
      </c>
      <c r="F126" s="33">
        <v>431</v>
      </c>
      <c r="G126" s="32"/>
      <c r="H126" s="34">
        <v>20</v>
      </c>
    </row>
    <row r="127" spans="1:10" x14ac:dyDescent="0.2">
      <c r="A127" s="35"/>
      <c r="B127" s="712" t="s">
        <v>108</v>
      </c>
      <c r="C127" s="713"/>
      <c r="D127" s="33">
        <v>0</v>
      </c>
      <c r="E127" s="33">
        <v>0</v>
      </c>
      <c r="F127" s="33">
        <v>28</v>
      </c>
      <c r="G127" s="32"/>
      <c r="H127" s="34">
        <v>2</v>
      </c>
      <c r="J127" s="434" t="s">
        <v>385</v>
      </c>
    </row>
    <row r="128" spans="1:10" ht="38.25" customHeight="1" x14ac:dyDescent="0.2">
      <c r="A128" s="461" t="s">
        <v>400</v>
      </c>
      <c r="B128" s="76"/>
      <c r="C128" s="76"/>
      <c r="D128" s="76"/>
      <c r="E128" s="76"/>
      <c r="F128" s="76"/>
      <c r="G128" s="76"/>
      <c r="H128" s="76"/>
    </row>
    <row r="129" spans="1:8" x14ac:dyDescent="0.2">
      <c r="A129" s="714" t="s">
        <v>70</v>
      </c>
      <c r="B129" s="714"/>
      <c r="C129" s="714"/>
      <c r="D129" s="714"/>
      <c r="E129" s="714"/>
      <c r="F129" s="714"/>
      <c r="G129" s="714"/>
      <c r="H129" s="714"/>
    </row>
    <row r="130" spans="1:8" ht="51" x14ac:dyDescent="0.2">
      <c r="A130" s="27" t="s">
        <v>71</v>
      </c>
      <c r="B130" s="430" t="s">
        <v>72</v>
      </c>
      <c r="C130" s="428" t="s">
        <v>67</v>
      </c>
      <c r="D130" s="28" t="s">
        <v>69</v>
      </c>
      <c r="E130" s="29"/>
      <c r="F130" s="30"/>
      <c r="G130" s="715" t="s">
        <v>189</v>
      </c>
      <c r="H130" s="718" t="s">
        <v>304</v>
      </c>
    </row>
    <row r="131" spans="1:8" x14ac:dyDescent="0.2">
      <c r="A131" s="31"/>
      <c r="B131" s="431"/>
      <c r="C131" s="433"/>
      <c r="D131" s="718" t="s">
        <v>185</v>
      </c>
      <c r="E131" s="721" t="s">
        <v>39</v>
      </c>
      <c r="F131" s="718" t="s">
        <v>186</v>
      </c>
      <c r="G131" s="716"/>
      <c r="H131" s="719"/>
    </row>
    <row r="132" spans="1:8" x14ac:dyDescent="0.2">
      <c r="A132" s="31"/>
      <c r="B132" s="432"/>
      <c r="C132" s="429"/>
      <c r="D132" s="720"/>
      <c r="E132" s="722"/>
      <c r="F132" s="720"/>
      <c r="G132" s="717"/>
      <c r="H132" s="720"/>
    </row>
    <row r="133" spans="1:8" x14ac:dyDescent="0.2">
      <c r="A133" s="35"/>
      <c r="B133" s="712" t="s">
        <v>49</v>
      </c>
      <c r="C133" s="713"/>
      <c r="D133" s="33">
        <v>0</v>
      </c>
      <c r="E133" s="33">
        <v>0</v>
      </c>
      <c r="F133" s="33">
        <v>1469</v>
      </c>
      <c r="G133" s="32"/>
      <c r="H133" s="34">
        <v>61</v>
      </c>
    </row>
    <row r="134" spans="1:8" x14ac:dyDescent="0.2">
      <c r="A134" s="35"/>
      <c r="B134" s="712" t="s">
        <v>109</v>
      </c>
      <c r="C134" s="713"/>
      <c r="D134" s="33">
        <v>0</v>
      </c>
      <c r="E134" s="33">
        <v>0</v>
      </c>
      <c r="F134" s="33">
        <v>137</v>
      </c>
      <c r="G134" s="32"/>
      <c r="H134" s="34">
        <v>24</v>
      </c>
    </row>
    <row r="135" spans="1:8" x14ac:dyDescent="0.2">
      <c r="A135" s="35"/>
      <c r="B135" s="712" t="s">
        <v>110</v>
      </c>
      <c r="C135" s="713"/>
      <c r="D135" s="33">
        <v>0</v>
      </c>
      <c r="E135" s="33">
        <v>0</v>
      </c>
      <c r="F135" s="33">
        <v>34</v>
      </c>
      <c r="G135" s="32"/>
      <c r="H135" s="34">
        <v>5</v>
      </c>
    </row>
    <row r="136" spans="1:8" x14ac:dyDescent="0.2">
      <c r="A136" s="35"/>
      <c r="B136" s="712" t="s">
        <v>341</v>
      </c>
      <c r="C136" s="713"/>
      <c r="D136" s="33">
        <v>0</v>
      </c>
      <c r="E136" s="33">
        <v>0</v>
      </c>
      <c r="F136" s="33">
        <v>27</v>
      </c>
      <c r="G136" s="32"/>
      <c r="H136" s="34">
        <v>4</v>
      </c>
    </row>
    <row r="137" spans="1:8" x14ac:dyDescent="0.2">
      <c r="A137" s="35"/>
      <c r="B137" s="712" t="s">
        <v>111</v>
      </c>
      <c r="C137" s="713"/>
      <c r="D137" s="33">
        <v>0</v>
      </c>
      <c r="E137" s="33">
        <v>0</v>
      </c>
      <c r="F137" s="33">
        <v>175</v>
      </c>
      <c r="G137" s="32"/>
      <c r="H137" s="34">
        <v>0</v>
      </c>
    </row>
    <row r="138" spans="1:8" x14ac:dyDescent="0.2">
      <c r="A138" s="35"/>
      <c r="B138" s="712" t="s">
        <v>53</v>
      </c>
      <c r="C138" s="713"/>
      <c r="D138" s="33">
        <v>0</v>
      </c>
      <c r="E138" s="33">
        <v>0</v>
      </c>
      <c r="F138" s="33">
        <v>72</v>
      </c>
      <c r="G138" s="32"/>
      <c r="H138" s="34">
        <v>5</v>
      </c>
    </row>
    <row r="139" spans="1:8" x14ac:dyDescent="0.2">
      <c r="A139" s="35"/>
      <c r="B139" s="712" t="s">
        <v>112</v>
      </c>
      <c r="C139" s="713"/>
      <c r="D139" s="33">
        <v>0</v>
      </c>
      <c r="E139" s="33">
        <v>0</v>
      </c>
      <c r="F139" s="33">
        <v>26</v>
      </c>
      <c r="G139" s="32"/>
      <c r="H139" s="34">
        <v>0</v>
      </c>
    </row>
    <row r="140" spans="1:8" x14ac:dyDescent="0.2">
      <c r="A140" s="35"/>
      <c r="B140" s="712" t="s">
        <v>113</v>
      </c>
      <c r="C140" s="713"/>
      <c r="D140" s="33">
        <v>0</v>
      </c>
      <c r="E140" s="33">
        <v>0</v>
      </c>
      <c r="F140" s="33">
        <v>7744</v>
      </c>
      <c r="G140" s="32"/>
      <c r="H140" s="34">
        <v>1182</v>
      </c>
    </row>
    <row r="141" spans="1:8" x14ac:dyDescent="0.2">
      <c r="A141" s="35"/>
      <c r="B141" s="712" t="s">
        <v>114</v>
      </c>
      <c r="C141" s="713"/>
      <c r="D141" s="33">
        <v>0</v>
      </c>
      <c r="E141" s="33">
        <v>0</v>
      </c>
      <c r="F141" s="33">
        <v>678</v>
      </c>
      <c r="G141" s="32"/>
      <c r="H141" s="34">
        <v>34</v>
      </c>
    </row>
    <row r="142" spans="1:8" x14ac:dyDescent="0.2">
      <c r="A142" s="35"/>
      <c r="B142" s="712" t="s">
        <v>274</v>
      </c>
      <c r="C142" s="713"/>
      <c r="D142" s="33">
        <v>0</v>
      </c>
      <c r="E142" s="33">
        <v>0</v>
      </c>
      <c r="F142" s="33">
        <v>324</v>
      </c>
      <c r="G142" s="32"/>
      <c r="H142" s="34">
        <v>27</v>
      </c>
    </row>
    <row r="143" spans="1:8" x14ac:dyDescent="0.2">
      <c r="A143" s="35"/>
      <c r="B143" s="712" t="s">
        <v>342</v>
      </c>
      <c r="C143" s="713"/>
      <c r="D143" s="33">
        <v>0</v>
      </c>
      <c r="E143" s="33">
        <v>0</v>
      </c>
      <c r="F143" s="33">
        <v>2</v>
      </c>
      <c r="G143" s="32"/>
      <c r="H143" s="34">
        <v>0</v>
      </c>
    </row>
    <row r="144" spans="1:8" x14ac:dyDescent="0.2">
      <c r="A144" s="35"/>
      <c r="B144" s="712" t="s">
        <v>310</v>
      </c>
      <c r="C144" s="713"/>
      <c r="D144" s="33">
        <v>0</v>
      </c>
      <c r="E144" s="33">
        <v>1</v>
      </c>
      <c r="F144" s="33">
        <v>225</v>
      </c>
      <c r="G144" s="32"/>
      <c r="H144" s="34">
        <v>65</v>
      </c>
    </row>
    <row r="145" spans="1:8" x14ac:dyDescent="0.2">
      <c r="A145" s="35"/>
      <c r="B145" s="712" t="s">
        <v>343</v>
      </c>
      <c r="C145" s="713"/>
      <c r="D145" s="33">
        <v>0</v>
      </c>
      <c r="E145" s="33">
        <v>2</v>
      </c>
      <c r="F145" s="33">
        <v>42</v>
      </c>
      <c r="G145" s="32"/>
      <c r="H145" s="34">
        <v>5</v>
      </c>
    </row>
    <row r="146" spans="1:8" x14ac:dyDescent="0.2">
      <c r="A146" s="35"/>
      <c r="B146" s="712" t="s">
        <v>326</v>
      </c>
      <c r="C146" s="713"/>
      <c r="D146" s="33">
        <v>0</v>
      </c>
      <c r="E146" s="33">
        <v>0</v>
      </c>
      <c r="F146" s="33">
        <v>59</v>
      </c>
      <c r="G146" s="32"/>
      <c r="H146" s="34">
        <v>37</v>
      </c>
    </row>
    <row r="147" spans="1:8" x14ac:dyDescent="0.2">
      <c r="A147" s="192"/>
      <c r="B147" s="712" t="s">
        <v>275</v>
      </c>
      <c r="C147" s="713"/>
      <c r="D147" s="88">
        <v>0</v>
      </c>
      <c r="E147" s="33">
        <v>0</v>
      </c>
      <c r="F147" s="33">
        <v>274</v>
      </c>
      <c r="G147" s="32"/>
      <c r="H147" s="34">
        <v>65</v>
      </c>
    </row>
    <row r="148" spans="1:8" x14ac:dyDescent="0.2">
      <c r="A148" s="35"/>
      <c r="B148" s="712" t="s">
        <v>115</v>
      </c>
      <c r="C148" s="713"/>
      <c r="D148" s="33">
        <v>0</v>
      </c>
      <c r="E148" s="33">
        <v>0</v>
      </c>
      <c r="F148" s="33">
        <v>17</v>
      </c>
      <c r="G148" s="32"/>
      <c r="H148" s="34">
        <v>1</v>
      </c>
    </row>
    <row r="149" spans="1:8" x14ac:dyDescent="0.2">
      <c r="A149" s="35"/>
      <c r="B149" s="712" t="s">
        <v>116</v>
      </c>
      <c r="C149" s="713"/>
      <c r="D149" s="33">
        <v>0</v>
      </c>
      <c r="E149" s="33">
        <v>0</v>
      </c>
      <c r="F149" s="33">
        <v>49</v>
      </c>
      <c r="G149" s="32"/>
      <c r="H149" s="34">
        <v>7</v>
      </c>
    </row>
    <row r="150" spans="1:8" x14ac:dyDescent="0.2">
      <c r="A150" s="35"/>
      <c r="B150" s="712" t="s">
        <v>285</v>
      </c>
      <c r="C150" s="713"/>
      <c r="D150" s="33">
        <v>0</v>
      </c>
      <c r="E150" s="33">
        <v>0</v>
      </c>
      <c r="F150" s="33">
        <v>42</v>
      </c>
      <c r="G150" s="32"/>
      <c r="H150" s="34">
        <v>0</v>
      </c>
    </row>
    <row r="151" spans="1:8" x14ac:dyDescent="0.2">
      <c r="A151" s="35"/>
      <c r="B151" s="712" t="s">
        <v>44</v>
      </c>
      <c r="C151" s="713"/>
      <c r="D151" s="33">
        <v>22</v>
      </c>
      <c r="E151" s="33">
        <v>1</v>
      </c>
      <c r="F151" s="33">
        <v>0</v>
      </c>
      <c r="G151" s="32"/>
      <c r="H151" s="34">
        <v>0</v>
      </c>
    </row>
    <row r="152" spans="1:8" x14ac:dyDescent="0.2">
      <c r="A152" s="35"/>
      <c r="B152" s="712" t="s">
        <v>344</v>
      </c>
      <c r="C152" s="713"/>
      <c r="D152" s="33">
        <v>1</v>
      </c>
      <c r="E152" s="33">
        <v>0</v>
      </c>
      <c r="F152" s="33">
        <v>0</v>
      </c>
      <c r="G152" s="32"/>
      <c r="H152" s="34">
        <v>0</v>
      </c>
    </row>
    <row r="153" spans="1:8" x14ac:dyDescent="0.2">
      <c r="A153" s="35"/>
      <c r="B153" s="712" t="s">
        <v>117</v>
      </c>
      <c r="C153" s="713"/>
      <c r="D153" s="33">
        <v>10</v>
      </c>
      <c r="E153" s="33">
        <v>4</v>
      </c>
      <c r="F153" s="33">
        <v>0</v>
      </c>
      <c r="G153" s="32"/>
      <c r="H153" s="34">
        <v>0</v>
      </c>
    </row>
    <row r="154" spans="1:8" x14ac:dyDescent="0.2">
      <c r="A154" s="35"/>
      <c r="B154" s="712" t="s">
        <v>318</v>
      </c>
      <c r="C154" s="713"/>
      <c r="D154" s="33">
        <v>6</v>
      </c>
      <c r="E154" s="33">
        <v>2</v>
      </c>
      <c r="F154" s="33">
        <v>0</v>
      </c>
      <c r="G154" s="32"/>
      <c r="H154" s="34">
        <v>0</v>
      </c>
    </row>
    <row r="155" spans="1:8" x14ac:dyDescent="0.2">
      <c r="A155" s="35"/>
      <c r="B155" s="712" t="s">
        <v>286</v>
      </c>
      <c r="C155" s="713"/>
      <c r="D155" s="33">
        <v>449</v>
      </c>
      <c r="E155" s="33">
        <v>61</v>
      </c>
      <c r="F155" s="33">
        <v>0</v>
      </c>
      <c r="G155" s="32"/>
      <c r="H155" s="34">
        <v>0</v>
      </c>
    </row>
    <row r="156" spans="1:8" x14ac:dyDescent="0.2">
      <c r="A156" s="35"/>
      <c r="B156" s="712" t="s">
        <v>345</v>
      </c>
      <c r="C156" s="713"/>
      <c r="D156" s="33">
        <v>2</v>
      </c>
      <c r="E156" s="33">
        <v>0</v>
      </c>
      <c r="F156" s="33">
        <v>0</v>
      </c>
      <c r="G156" s="32"/>
      <c r="H156" s="34">
        <v>0</v>
      </c>
    </row>
    <row r="157" spans="1:8" x14ac:dyDescent="0.2">
      <c r="A157" s="192"/>
      <c r="B157" s="712" t="s">
        <v>118</v>
      </c>
      <c r="C157" s="713"/>
      <c r="D157" s="88">
        <v>7</v>
      </c>
      <c r="E157" s="33">
        <v>7</v>
      </c>
      <c r="F157" s="33">
        <v>0</v>
      </c>
      <c r="G157" s="32"/>
      <c r="H157" s="34">
        <v>0</v>
      </c>
    </row>
    <row r="158" spans="1:8" x14ac:dyDescent="0.2">
      <c r="A158" s="35"/>
      <c r="B158" s="712" t="s">
        <v>119</v>
      </c>
      <c r="C158" s="713"/>
      <c r="D158" s="33">
        <v>61</v>
      </c>
      <c r="E158" s="33">
        <v>11</v>
      </c>
      <c r="F158" s="33">
        <v>0</v>
      </c>
      <c r="G158" s="32"/>
      <c r="H158" s="34">
        <v>0</v>
      </c>
    </row>
    <row r="159" spans="1:8" x14ac:dyDescent="0.2">
      <c r="A159" s="35"/>
      <c r="B159" s="712" t="s">
        <v>392</v>
      </c>
      <c r="C159" s="713"/>
      <c r="D159" s="33">
        <v>336</v>
      </c>
      <c r="E159" s="33">
        <v>28</v>
      </c>
      <c r="F159" s="33">
        <v>0</v>
      </c>
      <c r="G159" s="32"/>
      <c r="H159" s="34">
        <v>0</v>
      </c>
    </row>
    <row r="160" spans="1:8" x14ac:dyDescent="0.2">
      <c r="A160" s="192"/>
      <c r="B160" s="712" t="s">
        <v>120</v>
      </c>
      <c r="C160" s="713"/>
      <c r="D160" s="88">
        <v>17</v>
      </c>
      <c r="E160" s="33">
        <v>1</v>
      </c>
      <c r="F160" s="33">
        <v>0</v>
      </c>
      <c r="G160" s="32"/>
      <c r="H160" s="34">
        <v>0</v>
      </c>
    </row>
    <row r="161" spans="1:8" x14ac:dyDescent="0.2">
      <c r="A161" s="35"/>
      <c r="B161" s="712" t="s">
        <v>346</v>
      </c>
      <c r="C161" s="713"/>
      <c r="D161" s="33">
        <v>8</v>
      </c>
      <c r="E161" s="33">
        <v>0</v>
      </c>
      <c r="F161" s="33">
        <v>0</v>
      </c>
      <c r="G161" s="32"/>
      <c r="H161" s="34">
        <v>0</v>
      </c>
    </row>
    <row r="162" spans="1:8" x14ac:dyDescent="0.2">
      <c r="A162" s="35"/>
      <c r="B162" s="712" t="s">
        <v>121</v>
      </c>
      <c r="C162" s="713"/>
      <c r="D162" s="33">
        <v>6</v>
      </c>
      <c r="E162" s="33">
        <v>2</v>
      </c>
      <c r="F162" s="33">
        <v>0</v>
      </c>
      <c r="G162" s="32"/>
      <c r="H162" s="34">
        <v>0</v>
      </c>
    </row>
    <row r="163" spans="1:8" x14ac:dyDescent="0.2">
      <c r="A163" s="35"/>
      <c r="B163" s="712" t="s">
        <v>45</v>
      </c>
      <c r="C163" s="713"/>
      <c r="D163" s="33">
        <v>7</v>
      </c>
      <c r="E163" s="33">
        <v>1</v>
      </c>
      <c r="F163" s="33">
        <v>0</v>
      </c>
      <c r="G163" s="32"/>
      <c r="H163" s="34">
        <v>0</v>
      </c>
    </row>
    <row r="164" spans="1:8" x14ac:dyDescent="0.2">
      <c r="A164" s="35"/>
      <c r="B164" s="712" t="s">
        <v>319</v>
      </c>
      <c r="C164" s="713"/>
      <c r="D164" s="33">
        <v>251</v>
      </c>
      <c r="E164" s="33">
        <v>151</v>
      </c>
      <c r="F164" s="33">
        <v>0</v>
      </c>
      <c r="G164" s="32"/>
      <c r="H164" s="34">
        <v>0</v>
      </c>
    </row>
    <row r="165" spans="1:8" x14ac:dyDescent="0.2">
      <c r="A165" s="35"/>
      <c r="B165" s="712" t="s">
        <v>347</v>
      </c>
      <c r="C165" s="713"/>
      <c r="D165" s="33">
        <v>10</v>
      </c>
      <c r="E165" s="33">
        <v>1</v>
      </c>
      <c r="F165" s="33">
        <v>0</v>
      </c>
      <c r="G165" s="32"/>
      <c r="H165" s="34">
        <v>0</v>
      </c>
    </row>
    <row r="166" spans="1:8" x14ac:dyDescent="0.2">
      <c r="A166" s="35"/>
      <c r="B166" s="712" t="s">
        <v>348</v>
      </c>
      <c r="C166" s="713"/>
      <c r="D166" s="33">
        <v>5</v>
      </c>
      <c r="E166" s="33">
        <v>0</v>
      </c>
      <c r="F166" s="33">
        <v>0</v>
      </c>
      <c r="G166" s="32"/>
      <c r="H166" s="34">
        <v>0</v>
      </c>
    </row>
    <row r="167" spans="1:8" x14ac:dyDescent="0.2">
      <c r="A167" s="35"/>
      <c r="B167" s="712" t="s">
        <v>122</v>
      </c>
      <c r="C167" s="713"/>
      <c r="D167" s="33">
        <v>7</v>
      </c>
      <c r="E167" s="33">
        <v>3</v>
      </c>
      <c r="F167" s="33">
        <v>0</v>
      </c>
      <c r="G167" s="32"/>
      <c r="H167" s="34">
        <v>0</v>
      </c>
    </row>
    <row r="168" spans="1:8" x14ac:dyDescent="0.2">
      <c r="A168" s="35"/>
      <c r="B168" s="712" t="s">
        <v>349</v>
      </c>
      <c r="C168" s="713"/>
      <c r="D168" s="33">
        <v>3</v>
      </c>
      <c r="E168" s="33">
        <v>1</v>
      </c>
      <c r="F168" s="33">
        <v>0</v>
      </c>
      <c r="G168" s="32"/>
      <c r="H168" s="34">
        <v>0</v>
      </c>
    </row>
    <row r="169" spans="1:8" x14ac:dyDescent="0.2">
      <c r="A169" s="35"/>
      <c r="B169" s="712" t="s">
        <v>350</v>
      </c>
      <c r="C169" s="713"/>
      <c r="D169" s="33">
        <v>1</v>
      </c>
      <c r="E169" s="33">
        <v>2</v>
      </c>
      <c r="F169" s="33">
        <v>0</v>
      </c>
      <c r="G169" s="32"/>
      <c r="H169" s="34">
        <v>0</v>
      </c>
    </row>
    <row r="170" spans="1:8" x14ac:dyDescent="0.2">
      <c r="A170" s="35"/>
      <c r="B170" s="712" t="s">
        <v>311</v>
      </c>
      <c r="C170" s="713"/>
      <c r="D170" s="33">
        <v>5</v>
      </c>
      <c r="E170" s="33">
        <v>0</v>
      </c>
      <c r="F170" s="33">
        <v>0</v>
      </c>
      <c r="G170" s="32"/>
      <c r="H170" s="34">
        <v>0</v>
      </c>
    </row>
    <row r="171" spans="1:8" x14ac:dyDescent="0.2">
      <c r="A171" s="35"/>
      <c r="B171" s="712" t="s">
        <v>123</v>
      </c>
      <c r="C171" s="713"/>
      <c r="D171" s="33">
        <v>2</v>
      </c>
      <c r="E171" s="33">
        <v>4</v>
      </c>
      <c r="F171" s="33">
        <v>0</v>
      </c>
      <c r="G171" s="32"/>
      <c r="H171" s="34">
        <v>0</v>
      </c>
    </row>
    <row r="172" spans="1:8" x14ac:dyDescent="0.2">
      <c r="A172" s="192"/>
      <c r="B172" s="712" t="s">
        <v>351</v>
      </c>
      <c r="C172" s="713"/>
      <c r="D172" s="88">
        <v>8</v>
      </c>
      <c r="E172" s="33">
        <v>0</v>
      </c>
      <c r="F172" s="33">
        <v>0</v>
      </c>
      <c r="G172" s="32"/>
      <c r="H172" s="34">
        <v>0</v>
      </c>
    </row>
    <row r="173" spans="1:8" x14ac:dyDescent="0.2">
      <c r="A173" s="35"/>
      <c r="B173" s="712" t="s">
        <v>287</v>
      </c>
      <c r="C173" s="713"/>
      <c r="D173" s="33">
        <v>10</v>
      </c>
      <c r="E173" s="33">
        <v>2</v>
      </c>
      <c r="F173" s="33">
        <v>0</v>
      </c>
      <c r="G173" s="32"/>
      <c r="H173" s="34">
        <v>0</v>
      </c>
    </row>
    <row r="174" spans="1:8" x14ac:dyDescent="0.2">
      <c r="A174" s="35"/>
      <c r="B174" s="712" t="s">
        <v>352</v>
      </c>
      <c r="C174" s="713"/>
      <c r="D174" s="33">
        <v>4</v>
      </c>
      <c r="E174" s="33">
        <v>1</v>
      </c>
      <c r="F174" s="33">
        <v>0</v>
      </c>
      <c r="G174" s="32"/>
      <c r="H174" s="34">
        <v>0</v>
      </c>
    </row>
    <row r="175" spans="1:8" x14ac:dyDescent="0.2">
      <c r="A175" s="35"/>
      <c r="B175" s="712" t="s">
        <v>353</v>
      </c>
      <c r="C175" s="713"/>
      <c r="D175" s="33">
        <v>1</v>
      </c>
      <c r="E175" s="33">
        <v>1</v>
      </c>
      <c r="F175" s="33">
        <v>0</v>
      </c>
      <c r="G175" s="32"/>
      <c r="H175" s="34">
        <v>0</v>
      </c>
    </row>
    <row r="176" spans="1:8" x14ac:dyDescent="0.2">
      <c r="A176" s="35"/>
      <c r="B176" s="712" t="s">
        <v>312</v>
      </c>
      <c r="C176" s="713"/>
      <c r="D176" s="33">
        <v>164</v>
      </c>
      <c r="E176" s="33">
        <v>67</v>
      </c>
      <c r="F176" s="33">
        <v>0</v>
      </c>
      <c r="G176" s="32"/>
      <c r="H176" s="34">
        <v>0</v>
      </c>
    </row>
    <row r="177" spans="1:8" x14ac:dyDescent="0.2">
      <c r="A177" s="192"/>
      <c r="B177" s="712" t="s">
        <v>141</v>
      </c>
      <c r="C177" s="713"/>
      <c r="D177" s="88">
        <v>5</v>
      </c>
      <c r="E177" s="33">
        <v>3</v>
      </c>
      <c r="F177" s="33">
        <v>0</v>
      </c>
      <c r="G177" s="32"/>
      <c r="H177" s="34">
        <v>0</v>
      </c>
    </row>
    <row r="178" spans="1:8" x14ac:dyDescent="0.2">
      <c r="A178" s="35"/>
      <c r="B178" s="712" t="s">
        <v>124</v>
      </c>
      <c r="C178" s="713"/>
      <c r="D178" s="33">
        <v>10</v>
      </c>
      <c r="E178" s="33">
        <v>1</v>
      </c>
      <c r="F178" s="33">
        <v>0</v>
      </c>
      <c r="G178" s="32"/>
      <c r="H178" s="34">
        <v>0</v>
      </c>
    </row>
    <row r="179" spans="1:8" x14ac:dyDescent="0.2">
      <c r="A179" s="192"/>
      <c r="B179" s="712" t="s">
        <v>125</v>
      </c>
      <c r="C179" s="713"/>
      <c r="D179" s="88">
        <v>2651</v>
      </c>
      <c r="E179" s="33">
        <v>448</v>
      </c>
      <c r="F179" s="33">
        <v>0</v>
      </c>
      <c r="G179" s="32"/>
      <c r="H179" s="34">
        <v>0</v>
      </c>
    </row>
    <row r="180" spans="1:8" x14ac:dyDescent="0.2">
      <c r="A180" s="192"/>
      <c r="B180" s="712" t="s">
        <v>354</v>
      </c>
      <c r="C180" s="713"/>
      <c r="D180" s="88">
        <v>7</v>
      </c>
      <c r="E180" s="33">
        <v>0</v>
      </c>
      <c r="F180" s="33">
        <v>0</v>
      </c>
      <c r="G180" s="32"/>
      <c r="H180" s="34">
        <v>0</v>
      </c>
    </row>
    <row r="181" spans="1:8" x14ac:dyDescent="0.2">
      <c r="A181" s="35"/>
      <c r="B181" s="712" t="s">
        <v>288</v>
      </c>
      <c r="C181" s="713"/>
      <c r="D181" s="33">
        <v>2</v>
      </c>
      <c r="E181" s="33">
        <v>0</v>
      </c>
      <c r="F181" s="33">
        <v>0</v>
      </c>
      <c r="G181" s="32"/>
      <c r="H181" s="34">
        <v>0</v>
      </c>
    </row>
    <row r="182" spans="1:8" x14ac:dyDescent="0.2">
      <c r="A182" s="35"/>
      <c r="B182" s="712" t="s">
        <v>126</v>
      </c>
      <c r="C182" s="713"/>
      <c r="D182" s="33">
        <v>16</v>
      </c>
      <c r="E182" s="33">
        <v>4</v>
      </c>
      <c r="F182" s="33">
        <v>0</v>
      </c>
      <c r="G182" s="32"/>
      <c r="H182" s="34">
        <v>0</v>
      </c>
    </row>
    <row r="183" spans="1:8" x14ac:dyDescent="0.2">
      <c r="A183" s="35"/>
      <c r="B183" s="712" t="s">
        <v>276</v>
      </c>
      <c r="C183" s="713"/>
      <c r="D183" s="33">
        <v>27</v>
      </c>
      <c r="E183" s="33">
        <v>9</v>
      </c>
      <c r="F183" s="33">
        <v>0</v>
      </c>
      <c r="G183" s="32"/>
      <c r="H183" s="34">
        <v>0</v>
      </c>
    </row>
    <row r="184" spans="1:8" x14ac:dyDescent="0.2">
      <c r="A184" s="35"/>
      <c r="B184" s="712" t="s">
        <v>307</v>
      </c>
      <c r="C184" s="713"/>
      <c r="D184" s="33">
        <v>7</v>
      </c>
      <c r="E184" s="33">
        <v>1</v>
      </c>
      <c r="F184" s="33">
        <v>0</v>
      </c>
      <c r="G184" s="32"/>
      <c r="H184" s="34">
        <v>0</v>
      </c>
    </row>
    <row r="185" spans="1:8" x14ac:dyDescent="0.2">
      <c r="A185" s="192"/>
      <c r="B185" s="712" t="s">
        <v>393</v>
      </c>
      <c r="C185" s="713"/>
      <c r="D185" s="88">
        <v>1</v>
      </c>
      <c r="E185" s="33">
        <v>1</v>
      </c>
      <c r="F185" s="33">
        <v>0</v>
      </c>
      <c r="G185" s="32"/>
      <c r="H185" s="34">
        <v>0</v>
      </c>
    </row>
    <row r="186" spans="1:8" x14ac:dyDescent="0.2">
      <c r="A186" s="35"/>
      <c r="B186" s="712" t="s">
        <v>289</v>
      </c>
      <c r="C186" s="713"/>
      <c r="D186" s="33">
        <v>482</v>
      </c>
      <c r="E186" s="33">
        <v>227</v>
      </c>
      <c r="F186" s="33">
        <v>0</v>
      </c>
      <c r="G186" s="32"/>
      <c r="H186" s="34">
        <v>0</v>
      </c>
    </row>
    <row r="187" spans="1:8" ht="14.25" customHeight="1" x14ac:dyDescent="0.2">
      <c r="A187" s="35"/>
      <c r="B187" s="712" t="s">
        <v>290</v>
      </c>
      <c r="C187" s="713"/>
      <c r="D187" s="33">
        <v>8</v>
      </c>
      <c r="E187" s="33">
        <v>0</v>
      </c>
      <c r="F187" s="33">
        <v>0</v>
      </c>
      <c r="G187" s="32"/>
      <c r="H187" s="34">
        <v>0</v>
      </c>
    </row>
    <row r="188" spans="1:8" x14ac:dyDescent="0.2">
      <c r="A188" s="35"/>
      <c r="B188" s="712" t="s">
        <v>291</v>
      </c>
      <c r="C188" s="713"/>
      <c r="D188" s="33">
        <v>1211</v>
      </c>
      <c r="E188" s="33">
        <v>152</v>
      </c>
      <c r="F188" s="33">
        <v>0</v>
      </c>
      <c r="G188" s="32"/>
      <c r="H188" s="34">
        <v>0</v>
      </c>
    </row>
    <row r="189" spans="1:8" ht="14.25" customHeight="1" x14ac:dyDescent="0.2">
      <c r="A189" s="35"/>
      <c r="B189" s="712" t="s">
        <v>292</v>
      </c>
      <c r="C189" s="713"/>
      <c r="D189" s="33">
        <v>533</v>
      </c>
      <c r="E189" s="33">
        <v>81</v>
      </c>
      <c r="F189" s="33">
        <v>0</v>
      </c>
      <c r="G189" s="32"/>
      <c r="H189" s="34">
        <v>0</v>
      </c>
    </row>
    <row r="190" spans="1:8" ht="14.25" customHeight="1" x14ac:dyDescent="0.2">
      <c r="A190" s="35"/>
      <c r="B190" s="712" t="s">
        <v>313</v>
      </c>
      <c r="C190" s="713"/>
      <c r="D190" s="33">
        <v>469</v>
      </c>
      <c r="E190" s="33">
        <v>54</v>
      </c>
      <c r="F190" s="33">
        <v>0</v>
      </c>
      <c r="G190" s="32"/>
      <c r="H190" s="34">
        <v>0</v>
      </c>
    </row>
    <row r="191" spans="1:8" ht="14.25" customHeight="1" x14ac:dyDescent="0.2">
      <c r="A191" s="35"/>
      <c r="B191" s="712" t="s">
        <v>293</v>
      </c>
      <c r="C191" s="713"/>
      <c r="D191" s="33">
        <v>700</v>
      </c>
      <c r="E191" s="33">
        <v>260</v>
      </c>
      <c r="F191" s="33">
        <v>0</v>
      </c>
      <c r="G191" s="32"/>
      <c r="H191" s="34">
        <v>0</v>
      </c>
    </row>
    <row r="192" spans="1:8" ht="14.25" customHeight="1" x14ac:dyDescent="0.2">
      <c r="A192" s="35"/>
      <c r="B192" s="712" t="s">
        <v>323</v>
      </c>
      <c r="C192" s="713"/>
      <c r="D192" s="33">
        <v>401</v>
      </c>
      <c r="E192" s="33">
        <v>31</v>
      </c>
      <c r="F192" s="33">
        <v>0</v>
      </c>
      <c r="G192" s="32"/>
      <c r="H192" s="34">
        <v>0</v>
      </c>
    </row>
    <row r="193" spans="1:10" ht="14.25" customHeight="1" x14ac:dyDescent="0.2">
      <c r="A193" s="35"/>
      <c r="B193" s="712" t="s">
        <v>324</v>
      </c>
      <c r="C193" s="713"/>
      <c r="D193" s="33">
        <v>184</v>
      </c>
      <c r="E193" s="33">
        <v>5</v>
      </c>
      <c r="F193" s="33">
        <v>0</v>
      </c>
      <c r="G193" s="32"/>
      <c r="H193" s="34">
        <v>0</v>
      </c>
    </row>
    <row r="194" spans="1:10" ht="14.25" customHeight="1" x14ac:dyDescent="0.2">
      <c r="A194" s="35"/>
      <c r="B194" s="712" t="s">
        <v>127</v>
      </c>
      <c r="C194" s="713"/>
      <c r="D194" s="33">
        <v>18</v>
      </c>
      <c r="E194" s="33">
        <v>5</v>
      </c>
      <c r="F194" s="33">
        <v>0</v>
      </c>
      <c r="G194" s="32"/>
      <c r="H194" s="34">
        <v>0</v>
      </c>
    </row>
    <row r="195" spans="1:10" ht="14.25" customHeight="1" x14ac:dyDescent="0.2">
      <c r="A195" s="35"/>
      <c r="B195" s="712" t="s">
        <v>314</v>
      </c>
      <c r="C195" s="713"/>
      <c r="D195" s="33">
        <v>3</v>
      </c>
      <c r="E195" s="33">
        <v>0</v>
      </c>
      <c r="F195" s="33">
        <v>0</v>
      </c>
      <c r="G195" s="32"/>
      <c r="H195" s="34">
        <v>0</v>
      </c>
    </row>
    <row r="196" spans="1:10" ht="14.25" customHeight="1" x14ac:dyDescent="0.2">
      <c r="A196" s="35"/>
      <c r="B196" s="712" t="s">
        <v>128</v>
      </c>
      <c r="C196" s="713"/>
      <c r="D196" s="33">
        <v>31</v>
      </c>
      <c r="E196" s="33">
        <v>4</v>
      </c>
      <c r="F196" s="33">
        <v>0</v>
      </c>
      <c r="G196" s="32"/>
      <c r="H196" s="34">
        <v>0</v>
      </c>
    </row>
    <row r="197" spans="1:10" ht="14.25" customHeight="1" x14ac:dyDescent="0.2">
      <c r="A197" s="35"/>
      <c r="B197" s="712" t="s">
        <v>129</v>
      </c>
      <c r="C197" s="713"/>
      <c r="D197" s="33">
        <v>6</v>
      </c>
      <c r="E197" s="33">
        <v>0</v>
      </c>
      <c r="F197" s="33">
        <v>0</v>
      </c>
      <c r="G197" s="32"/>
      <c r="H197" s="34">
        <v>0</v>
      </c>
      <c r="J197" s="434" t="s">
        <v>385</v>
      </c>
    </row>
    <row r="198" spans="1:10" ht="38.25" customHeight="1" x14ac:dyDescent="0.2">
      <c r="A198" s="461" t="s">
        <v>400</v>
      </c>
      <c r="B198" s="76"/>
      <c r="C198" s="76"/>
      <c r="D198" s="76"/>
      <c r="E198" s="76"/>
      <c r="F198" s="76"/>
      <c r="G198" s="76"/>
      <c r="H198" s="76"/>
    </row>
    <row r="199" spans="1:10" ht="14.25" customHeight="1" x14ac:dyDescent="0.2">
      <c r="A199" s="714" t="s">
        <v>70</v>
      </c>
      <c r="B199" s="714"/>
      <c r="C199" s="714"/>
      <c r="D199" s="714"/>
      <c r="E199" s="714"/>
      <c r="F199" s="714"/>
      <c r="G199" s="714"/>
      <c r="H199" s="714"/>
    </row>
    <row r="200" spans="1:10" ht="51" customHeight="1" x14ac:dyDescent="0.2">
      <c r="A200" s="27" t="s">
        <v>71</v>
      </c>
      <c r="B200" s="430" t="s">
        <v>72</v>
      </c>
      <c r="C200" s="428" t="s">
        <v>67</v>
      </c>
      <c r="D200" s="28" t="s">
        <v>69</v>
      </c>
      <c r="E200" s="29"/>
      <c r="F200" s="30"/>
      <c r="G200" s="715" t="s">
        <v>189</v>
      </c>
      <c r="H200" s="718" t="s">
        <v>304</v>
      </c>
    </row>
    <row r="201" spans="1:10" ht="14.25" customHeight="1" x14ac:dyDescent="0.2">
      <c r="A201" s="31"/>
      <c r="B201" s="431"/>
      <c r="C201" s="433"/>
      <c r="D201" s="718" t="s">
        <v>185</v>
      </c>
      <c r="E201" s="721" t="s">
        <v>39</v>
      </c>
      <c r="F201" s="718" t="s">
        <v>186</v>
      </c>
      <c r="G201" s="716"/>
      <c r="H201" s="719"/>
    </row>
    <row r="202" spans="1:10" ht="14.25" customHeight="1" x14ac:dyDescent="0.2">
      <c r="A202" s="31"/>
      <c r="B202" s="432"/>
      <c r="C202" s="429"/>
      <c r="D202" s="720"/>
      <c r="E202" s="722"/>
      <c r="F202" s="720"/>
      <c r="G202" s="717"/>
      <c r="H202" s="720"/>
    </row>
    <row r="203" spans="1:10" ht="14.25" customHeight="1" x14ac:dyDescent="0.2">
      <c r="A203" s="35"/>
      <c r="B203" s="712" t="s">
        <v>294</v>
      </c>
      <c r="C203" s="713"/>
      <c r="D203" s="33">
        <v>3</v>
      </c>
      <c r="E203" s="33">
        <v>1</v>
      </c>
      <c r="F203" s="33">
        <v>0</v>
      </c>
      <c r="G203" s="32"/>
      <c r="H203" s="34">
        <v>0</v>
      </c>
    </row>
    <row r="204" spans="1:10" ht="14.25" customHeight="1" x14ac:dyDescent="0.2">
      <c r="A204" s="35"/>
      <c r="B204" s="712" t="s">
        <v>355</v>
      </c>
      <c r="C204" s="713"/>
      <c r="D204" s="33">
        <v>1</v>
      </c>
      <c r="E204" s="33">
        <v>2</v>
      </c>
      <c r="F204" s="33">
        <v>0</v>
      </c>
      <c r="G204" s="32"/>
      <c r="H204" s="34">
        <v>0</v>
      </c>
    </row>
    <row r="205" spans="1:10" ht="14.25" customHeight="1" x14ac:dyDescent="0.2">
      <c r="A205" s="35"/>
      <c r="B205" s="712" t="s">
        <v>295</v>
      </c>
      <c r="C205" s="713"/>
      <c r="D205" s="33">
        <v>5</v>
      </c>
      <c r="E205" s="33">
        <v>0</v>
      </c>
      <c r="F205" s="33">
        <v>0</v>
      </c>
      <c r="G205" s="32"/>
      <c r="H205" s="34">
        <v>0</v>
      </c>
    </row>
    <row r="206" spans="1:10" ht="14.25" customHeight="1" x14ac:dyDescent="0.2">
      <c r="A206" s="35"/>
      <c r="B206" s="712" t="s">
        <v>130</v>
      </c>
      <c r="C206" s="713"/>
      <c r="D206" s="33">
        <v>3</v>
      </c>
      <c r="E206" s="33">
        <v>3</v>
      </c>
      <c r="F206" s="33">
        <v>0</v>
      </c>
      <c r="G206" s="32"/>
      <c r="H206" s="34">
        <v>0</v>
      </c>
      <c r="J206" s="1"/>
    </row>
    <row r="207" spans="1:10" ht="14.25" customHeight="1" x14ac:dyDescent="0.2">
      <c r="A207" s="35"/>
      <c r="B207" s="712" t="s">
        <v>131</v>
      </c>
      <c r="C207" s="713"/>
      <c r="D207" s="33">
        <v>5</v>
      </c>
      <c r="E207" s="33">
        <v>2</v>
      </c>
      <c r="F207" s="33">
        <v>0</v>
      </c>
      <c r="G207" s="32"/>
      <c r="H207" s="34">
        <v>0</v>
      </c>
    </row>
    <row r="208" spans="1:10" ht="14.25" customHeight="1" x14ac:dyDescent="0.2">
      <c r="A208" s="35"/>
      <c r="B208" s="712" t="s">
        <v>315</v>
      </c>
      <c r="C208" s="713"/>
      <c r="D208" s="33">
        <v>1452</v>
      </c>
      <c r="E208" s="33">
        <v>367</v>
      </c>
      <c r="F208" s="33">
        <v>0</v>
      </c>
      <c r="G208" s="32"/>
      <c r="H208" s="34">
        <v>0</v>
      </c>
    </row>
    <row r="209" spans="1:8" ht="14.25" customHeight="1" x14ac:dyDescent="0.2">
      <c r="A209" s="35"/>
      <c r="B209" s="712" t="s">
        <v>316</v>
      </c>
      <c r="C209" s="713"/>
      <c r="D209" s="33">
        <v>481</v>
      </c>
      <c r="E209" s="33">
        <v>410</v>
      </c>
      <c r="F209" s="33">
        <v>0</v>
      </c>
      <c r="G209" s="32"/>
      <c r="H209" s="34">
        <v>0</v>
      </c>
    </row>
    <row r="210" spans="1:8" ht="14.25" customHeight="1" x14ac:dyDescent="0.2">
      <c r="A210" s="35"/>
      <c r="B210" s="712" t="s">
        <v>296</v>
      </c>
      <c r="C210" s="713"/>
      <c r="D210" s="33">
        <v>869</v>
      </c>
      <c r="E210" s="33">
        <v>248</v>
      </c>
      <c r="F210" s="33">
        <v>0</v>
      </c>
      <c r="G210" s="32"/>
      <c r="H210" s="34">
        <v>0</v>
      </c>
    </row>
    <row r="211" spans="1:8" ht="14.25" customHeight="1" x14ac:dyDescent="0.2">
      <c r="A211" s="35"/>
      <c r="B211" s="712" t="s">
        <v>132</v>
      </c>
      <c r="C211" s="713"/>
      <c r="D211" s="33">
        <v>10</v>
      </c>
      <c r="E211" s="33">
        <v>2</v>
      </c>
      <c r="F211" s="33">
        <v>0</v>
      </c>
      <c r="G211" s="32"/>
      <c r="H211" s="34">
        <v>0</v>
      </c>
    </row>
    <row r="212" spans="1:8" ht="14.25" customHeight="1" x14ac:dyDescent="0.2">
      <c r="A212" s="35"/>
      <c r="B212" s="712" t="s">
        <v>357</v>
      </c>
      <c r="C212" s="713"/>
      <c r="D212" s="33">
        <v>1</v>
      </c>
      <c r="E212" s="33">
        <v>2</v>
      </c>
      <c r="F212" s="33">
        <v>0</v>
      </c>
      <c r="G212" s="32"/>
      <c r="H212" s="34">
        <v>0</v>
      </c>
    </row>
    <row r="213" spans="1:8" ht="14.25" customHeight="1" x14ac:dyDescent="0.2">
      <c r="A213" s="35"/>
      <c r="B213" s="712" t="s">
        <v>46</v>
      </c>
      <c r="C213" s="713"/>
      <c r="D213" s="33">
        <v>2</v>
      </c>
      <c r="E213" s="33">
        <v>1</v>
      </c>
      <c r="F213" s="33">
        <v>0</v>
      </c>
      <c r="G213" s="32"/>
      <c r="H213" s="34">
        <v>0</v>
      </c>
    </row>
    <row r="214" spans="1:8" ht="14.25" customHeight="1" x14ac:dyDescent="0.2">
      <c r="A214" s="35"/>
      <c r="B214" s="712" t="s">
        <v>147</v>
      </c>
      <c r="C214" s="713"/>
      <c r="D214" s="33">
        <v>1</v>
      </c>
      <c r="E214" s="33">
        <v>0</v>
      </c>
      <c r="F214" s="33">
        <v>0</v>
      </c>
      <c r="G214" s="32"/>
      <c r="H214" s="34">
        <v>0</v>
      </c>
    </row>
    <row r="215" spans="1:8" ht="14.25" customHeight="1" x14ac:dyDescent="0.2">
      <c r="A215" s="35"/>
      <c r="B215" s="712" t="s">
        <v>133</v>
      </c>
      <c r="C215" s="713"/>
      <c r="D215" s="33">
        <v>3</v>
      </c>
      <c r="E215" s="33">
        <v>1</v>
      </c>
      <c r="F215" s="33">
        <v>0</v>
      </c>
      <c r="G215" s="32"/>
      <c r="H215" s="34">
        <v>0</v>
      </c>
    </row>
    <row r="216" spans="1:8" ht="14.25" customHeight="1" x14ac:dyDescent="0.2">
      <c r="A216" s="35"/>
      <c r="B216" s="712" t="s">
        <v>358</v>
      </c>
      <c r="C216" s="713"/>
      <c r="D216" s="33">
        <v>2</v>
      </c>
      <c r="E216" s="33">
        <v>0</v>
      </c>
      <c r="F216" s="33">
        <v>0</v>
      </c>
      <c r="G216" s="32"/>
      <c r="H216" s="34">
        <v>0</v>
      </c>
    </row>
    <row r="217" spans="1:8" ht="14.25" customHeight="1" x14ac:dyDescent="0.2">
      <c r="A217" s="35"/>
      <c r="B217" s="712" t="s">
        <v>359</v>
      </c>
      <c r="C217" s="713"/>
      <c r="D217" s="33">
        <v>1</v>
      </c>
      <c r="E217" s="33">
        <v>1</v>
      </c>
      <c r="F217" s="33">
        <v>0</v>
      </c>
      <c r="G217" s="32"/>
      <c r="H217" s="34">
        <v>0</v>
      </c>
    </row>
    <row r="218" spans="1:8" ht="14.25" customHeight="1" x14ac:dyDescent="0.2">
      <c r="A218" s="35"/>
      <c r="B218" s="712" t="s">
        <v>266</v>
      </c>
      <c r="C218" s="713"/>
      <c r="D218" s="33">
        <v>4</v>
      </c>
      <c r="E218" s="33">
        <v>0</v>
      </c>
      <c r="F218" s="33">
        <v>0</v>
      </c>
      <c r="G218" s="32"/>
      <c r="H218" s="34">
        <v>0</v>
      </c>
    </row>
    <row r="219" spans="1:8" ht="14.25" customHeight="1" x14ac:dyDescent="0.2">
      <c r="A219" s="35"/>
      <c r="B219" s="712" t="s">
        <v>134</v>
      </c>
      <c r="C219" s="713"/>
      <c r="D219" s="33">
        <v>4</v>
      </c>
      <c r="E219" s="33">
        <v>0</v>
      </c>
      <c r="F219" s="33">
        <v>0</v>
      </c>
      <c r="G219" s="32"/>
      <c r="H219" s="34">
        <v>0</v>
      </c>
    </row>
    <row r="220" spans="1:8" ht="14.25" customHeight="1" x14ac:dyDescent="0.2">
      <c r="A220" s="35"/>
      <c r="B220" s="712" t="s">
        <v>277</v>
      </c>
      <c r="C220" s="713"/>
      <c r="D220" s="33">
        <v>8</v>
      </c>
      <c r="E220" s="33">
        <v>0</v>
      </c>
      <c r="F220" s="33">
        <v>0</v>
      </c>
      <c r="G220" s="32"/>
      <c r="H220" s="34">
        <v>0</v>
      </c>
    </row>
    <row r="221" spans="1:8" ht="14.25" customHeight="1" x14ac:dyDescent="0.2">
      <c r="A221" s="35"/>
      <c r="B221" s="712" t="s">
        <v>297</v>
      </c>
      <c r="C221" s="713"/>
      <c r="D221" s="33">
        <v>1</v>
      </c>
      <c r="E221" s="33">
        <v>0</v>
      </c>
      <c r="F221" s="33">
        <v>0</v>
      </c>
      <c r="G221" s="32"/>
      <c r="H221" s="34">
        <v>0</v>
      </c>
    </row>
    <row r="222" spans="1:8" ht="14.25" customHeight="1" x14ac:dyDescent="0.2">
      <c r="A222" s="35"/>
      <c r="B222" s="712" t="s">
        <v>360</v>
      </c>
      <c r="C222" s="713"/>
      <c r="D222" s="33">
        <v>4</v>
      </c>
      <c r="E222" s="33">
        <v>2</v>
      </c>
      <c r="F222" s="33">
        <v>0</v>
      </c>
      <c r="G222" s="32"/>
      <c r="H222" s="34">
        <v>0</v>
      </c>
    </row>
    <row r="223" spans="1:8" ht="14.25" customHeight="1" x14ac:dyDescent="0.2">
      <c r="A223" s="35"/>
      <c r="B223" s="712" t="s">
        <v>325</v>
      </c>
      <c r="C223" s="713"/>
      <c r="D223" s="33">
        <v>1</v>
      </c>
      <c r="E223" s="33">
        <v>4</v>
      </c>
      <c r="F223" s="33">
        <v>0</v>
      </c>
      <c r="G223" s="32"/>
      <c r="H223" s="34">
        <v>0</v>
      </c>
    </row>
    <row r="224" spans="1:8" ht="14.25" customHeight="1" x14ac:dyDescent="0.2">
      <c r="A224" s="35"/>
      <c r="B224" s="712" t="s">
        <v>317</v>
      </c>
      <c r="C224" s="713"/>
      <c r="D224" s="33">
        <v>4</v>
      </c>
      <c r="E224" s="33">
        <v>1</v>
      </c>
      <c r="F224" s="33">
        <v>0</v>
      </c>
      <c r="G224" s="32"/>
      <c r="H224" s="34">
        <v>0</v>
      </c>
    </row>
    <row r="225" spans="1:9" ht="14.25" customHeight="1" x14ac:dyDescent="0.2">
      <c r="A225" s="35"/>
      <c r="B225" s="712" t="s">
        <v>135</v>
      </c>
      <c r="C225" s="713"/>
      <c r="D225" s="33">
        <v>95</v>
      </c>
      <c r="E225" s="33">
        <v>48</v>
      </c>
      <c r="F225" s="33">
        <v>0</v>
      </c>
      <c r="G225" s="32"/>
      <c r="H225" s="34">
        <v>0</v>
      </c>
    </row>
    <row r="226" spans="1:9" ht="14.25" customHeight="1" x14ac:dyDescent="0.2">
      <c r="A226" s="35"/>
      <c r="B226" s="712" t="s">
        <v>361</v>
      </c>
      <c r="C226" s="713"/>
      <c r="D226" s="33">
        <v>2</v>
      </c>
      <c r="E226" s="33">
        <v>1</v>
      </c>
      <c r="F226" s="33">
        <v>0</v>
      </c>
      <c r="G226" s="32"/>
      <c r="H226" s="34">
        <v>0</v>
      </c>
    </row>
    <row r="227" spans="1:9" ht="14.25" customHeight="1" x14ac:dyDescent="0.2">
      <c r="A227" s="35"/>
      <c r="B227" s="712" t="s">
        <v>136</v>
      </c>
      <c r="C227" s="713"/>
      <c r="D227" s="33">
        <v>8</v>
      </c>
      <c r="E227" s="33">
        <v>2</v>
      </c>
      <c r="F227" s="33">
        <v>0</v>
      </c>
      <c r="G227" s="32"/>
      <c r="H227" s="34">
        <v>0</v>
      </c>
    </row>
    <row r="228" spans="1:9" ht="14.25" customHeight="1" x14ac:dyDescent="0.2">
      <c r="A228" s="35"/>
      <c r="B228" s="712" t="s">
        <v>137</v>
      </c>
      <c r="C228" s="713"/>
      <c r="D228" s="33">
        <v>25</v>
      </c>
      <c r="E228" s="33">
        <v>5</v>
      </c>
      <c r="F228" s="33">
        <v>0</v>
      </c>
      <c r="G228" s="32"/>
      <c r="H228" s="34">
        <v>0</v>
      </c>
    </row>
    <row r="229" spans="1:9" ht="14.25" customHeight="1" x14ac:dyDescent="0.2">
      <c r="A229" s="35"/>
      <c r="B229" s="712" t="s">
        <v>138</v>
      </c>
      <c r="C229" s="713"/>
      <c r="D229" s="33">
        <v>1</v>
      </c>
      <c r="E229" s="33">
        <v>1</v>
      </c>
      <c r="F229" s="33">
        <v>0</v>
      </c>
      <c r="G229" s="32"/>
      <c r="H229" s="34">
        <v>0</v>
      </c>
    </row>
    <row r="230" spans="1:9" ht="14.25" customHeight="1" x14ac:dyDescent="0.2">
      <c r="A230" s="35"/>
      <c r="B230" s="712" t="s">
        <v>298</v>
      </c>
      <c r="C230" s="713"/>
      <c r="D230" s="33">
        <v>15</v>
      </c>
      <c r="E230" s="33">
        <v>7</v>
      </c>
      <c r="F230" s="33">
        <v>0</v>
      </c>
      <c r="G230" s="32"/>
      <c r="H230" s="34">
        <v>0</v>
      </c>
    </row>
    <row r="231" spans="1:9" ht="14.25" customHeight="1" x14ac:dyDescent="0.2">
      <c r="A231" s="35"/>
      <c r="B231" s="712" t="s">
        <v>362</v>
      </c>
      <c r="C231" s="713"/>
      <c r="D231" s="33">
        <v>3</v>
      </c>
      <c r="E231" s="33">
        <v>0</v>
      </c>
      <c r="F231" s="33">
        <v>0</v>
      </c>
      <c r="G231" s="32"/>
      <c r="H231" s="34">
        <v>0</v>
      </c>
    </row>
    <row r="232" spans="1:9" ht="14.25" customHeight="1" x14ac:dyDescent="0.2">
      <c r="A232" s="35"/>
      <c r="B232" s="712" t="s">
        <v>139</v>
      </c>
      <c r="C232" s="713"/>
      <c r="D232" s="33">
        <v>4</v>
      </c>
      <c r="E232" s="33">
        <v>1</v>
      </c>
      <c r="F232" s="33">
        <v>0</v>
      </c>
      <c r="G232" s="32"/>
      <c r="H232" s="34">
        <v>0</v>
      </c>
    </row>
    <row r="233" spans="1:9" ht="14.25" customHeight="1" x14ac:dyDescent="0.2">
      <c r="A233" s="35"/>
      <c r="B233" s="712" t="s">
        <v>320</v>
      </c>
      <c r="C233" s="713"/>
      <c r="D233" s="33">
        <v>625</v>
      </c>
      <c r="E233" s="33">
        <v>260</v>
      </c>
      <c r="F233" s="33">
        <v>0</v>
      </c>
      <c r="G233" s="32"/>
      <c r="H233" s="34">
        <v>0</v>
      </c>
    </row>
    <row r="234" spans="1:9" ht="14.25" customHeight="1" x14ac:dyDescent="0.2">
      <c r="A234" s="35"/>
      <c r="B234" s="712" t="s">
        <v>300</v>
      </c>
      <c r="C234" s="713"/>
      <c r="D234" s="33">
        <v>0</v>
      </c>
      <c r="E234" s="33">
        <v>4</v>
      </c>
      <c r="F234" s="33">
        <v>0</v>
      </c>
      <c r="G234" s="32"/>
      <c r="H234" s="34">
        <v>0</v>
      </c>
    </row>
    <row r="235" spans="1:9" ht="14.25" customHeight="1" x14ac:dyDescent="0.2">
      <c r="A235" s="35"/>
      <c r="B235" s="710"/>
      <c r="C235" s="711"/>
      <c r="D235" s="33"/>
      <c r="E235" s="33"/>
      <c r="F235" s="33"/>
      <c r="G235" s="32"/>
      <c r="H235" s="34"/>
    </row>
    <row r="237" spans="1:9" x14ac:dyDescent="0.2">
      <c r="A237" s="733" t="s">
        <v>301</v>
      </c>
      <c r="B237" s="733"/>
      <c r="C237" s="733"/>
      <c r="D237" s="733"/>
      <c r="E237" s="733"/>
      <c r="F237" s="733"/>
      <c r="G237" s="733"/>
      <c r="H237" s="733"/>
      <c r="I237" s="733"/>
    </row>
    <row r="238" spans="1:9" x14ac:dyDescent="0.2">
      <c r="A238" s="734" t="s">
        <v>302</v>
      </c>
      <c r="B238" s="734"/>
      <c r="C238" s="734"/>
      <c r="D238" s="734"/>
      <c r="E238" s="734"/>
      <c r="F238" s="734"/>
      <c r="G238" s="734"/>
      <c r="H238" s="734"/>
      <c r="I238" s="734"/>
    </row>
    <row r="239" spans="1:9" x14ac:dyDescent="0.2">
      <c r="A239" s="732" t="s">
        <v>401</v>
      </c>
      <c r="B239" s="732"/>
      <c r="C239" s="732"/>
      <c r="D239" s="732"/>
      <c r="E239" s="732"/>
      <c r="F239" s="732"/>
      <c r="G239" s="732"/>
      <c r="H239" s="732"/>
      <c r="I239" s="732"/>
    </row>
    <row r="240" spans="1:9" x14ac:dyDescent="0.2">
      <c r="A240" s="732" t="s">
        <v>303</v>
      </c>
      <c r="B240" s="732"/>
      <c r="C240" s="732"/>
      <c r="D240" s="732"/>
      <c r="E240" s="732"/>
      <c r="F240" s="732"/>
      <c r="G240" s="732"/>
      <c r="H240" s="732"/>
      <c r="I240" s="732"/>
    </row>
    <row r="241" spans="1:10" x14ac:dyDescent="0.2">
      <c r="A241" s="200" t="s">
        <v>140</v>
      </c>
      <c r="J241" s="14" t="s">
        <v>31</v>
      </c>
    </row>
  </sheetData>
  <mergeCells count="205">
    <mergeCell ref="A47:H47"/>
    <mergeCell ref="A48:H48"/>
    <mergeCell ref="A49:A51"/>
    <mergeCell ref="B49:B51"/>
    <mergeCell ref="C49:C51"/>
    <mergeCell ref="E50:E51"/>
    <mergeCell ref="A1:K1"/>
    <mergeCell ref="A2:K2"/>
    <mergeCell ref="A3:K3"/>
    <mergeCell ref="A4:K8"/>
    <mergeCell ref="B20:G20"/>
    <mergeCell ref="A10:E10"/>
    <mergeCell ref="A11:E11"/>
    <mergeCell ref="H20:K20"/>
    <mergeCell ref="B42:G42"/>
    <mergeCell ref="A240:I240"/>
    <mergeCell ref="D61:D62"/>
    <mergeCell ref="E61:E62"/>
    <mergeCell ref="F61:F62"/>
    <mergeCell ref="G60:G62"/>
    <mergeCell ref="H60:H62"/>
    <mergeCell ref="B64:C64"/>
    <mergeCell ref="B65:C65"/>
    <mergeCell ref="B66:C66"/>
    <mergeCell ref="B67:C67"/>
    <mergeCell ref="B68:C68"/>
    <mergeCell ref="B69:C69"/>
    <mergeCell ref="A237:I237"/>
    <mergeCell ref="A238:I238"/>
    <mergeCell ref="A239:I239"/>
    <mergeCell ref="B70:C70"/>
    <mergeCell ref="B71:C71"/>
    <mergeCell ref="B72:C72"/>
    <mergeCell ref="B73:C73"/>
    <mergeCell ref="B74:C74"/>
    <mergeCell ref="B75:C75"/>
    <mergeCell ref="B76:C76"/>
    <mergeCell ref="B77:C77"/>
    <mergeCell ref="B78:C78"/>
    <mergeCell ref="B81:C81"/>
    <mergeCell ref="B82:C82"/>
    <mergeCell ref="B83:C83"/>
    <mergeCell ref="B84:C84"/>
    <mergeCell ref="B85:C85"/>
    <mergeCell ref="F50:F51"/>
    <mergeCell ref="G50:G51"/>
    <mergeCell ref="H50:H51"/>
    <mergeCell ref="D49:D51"/>
    <mergeCell ref="A57:K57"/>
    <mergeCell ref="A59:H59"/>
    <mergeCell ref="B79:C79"/>
    <mergeCell ref="B80:C80"/>
    <mergeCell ref="E49:G49"/>
    <mergeCell ref="B91:C91"/>
    <mergeCell ref="B92:C92"/>
    <mergeCell ref="B93:C93"/>
    <mergeCell ref="B94:C94"/>
    <mergeCell ref="B95:C95"/>
    <mergeCell ref="B86:C86"/>
    <mergeCell ref="B87:C87"/>
    <mergeCell ref="B88:C88"/>
    <mergeCell ref="B89:C89"/>
    <mergeCell ref="B90:C90"/>
    <mergeCell ref="B101:C101"/>
    <mergeCell ref="B102:C102"/>
    <mergeCell ref="B103:C103"/>
    <mergeCell ref="B104:C104"/>
    <mergeCell ref="B105:C105"/>
    <mergeCell ref="B96:C96"/>
    <mergeCell ref="B97:C97"/>
    <mergeCell ref="B98:C98"/>
    <mergeCell ref="B99:C99"/>
    <mergeCell ref="B100:C100"/>
    <mergeCell ref="B111:C111"/>
    <mergeCell ref="B112:C112"/>
    <mergeCell ref="B113:C113"/>
    <mergeCell ref="B114:C114"/>
    <mergeCell ref="B115:C115"/>
    <mergeCell ref="B106:C106"/>
    <mergeCell ref="B107:C107"/>
    <mergeCell ref="B108:C108"/>
    <mergeCell ref="B109:C109"/>
    <mergeCell ref="B110:C110"/>
    <mergeCell ref="B121:C121"/>
    <mergeCell ref="B122:C122"/>
    <mergeCell ref="B123:C123"/>
    <mergeCell ref="B124:C124"/>
    <mergeCell ref="B125:C125"/>
    <mergeCell ref="B116:C116"/>
    <mergeCell ref="B117:C117"/>
    <mergeCell ref="B118:C118"/>
    <mergeCell ref="B119:C119"/>
    <mergeCell ref="B120:C120"/>
    <mergeCell ref="B136:C136"/>
    <mergeCell ref="B137:C137"/>
    <mergeCell ref="B138:C138"/>
    <mergeCell ref="B139:C139"/>
    <mergeCell ref="B140:C140"/>
    <mergeCell ref="B126:C126"/>
    <mergeCell ref="B127:C127"/>
    <mergeCell ref="B133:C133"/>
    <mergeCell ref="B134:C134"/>
    <mergeCell ref="B135:C135"/>
    <mergeCell ref="A129:H129"/>
    <mergeCell ref="G130:G132"/>
    <mergeCell ref="H130:H132"/>
    <mergeCell ref="D131:D132"/>
    <mergeCell ref="E131:E132"/>
    <mergeCell ref="F131:F132"/>
    <mergeCell ref="B146:C146"/>
    <mergeCell ref="B147:C147"/>
    <mergeCell ref="B148:C148"/>
    <mergeCell ref="B149:C149"/>
    <mergeCell ref="B150:C150"/>
    <mergeCell ref="B141:C141"/>
    <mergeCell ref="B142:C142"/>
    <mergeCell ref="B143:C143"/>
    <mergeCell ref="B144:C144"/>
    <mergeCell ref="B145:C145"/>
    <mergeCell ref="B156:C156"/>
    <mergeCell ref="B157:C157"/>
    <mergeCell ref="B158:C158"/>
    <mergeCell ref="B159:C159"/>
    <mergeCell ref="B160:C160"/>
    <mergeCell ref="B151:C151"/>
    <mergeCell ref="B152:C152"/>
    <mergeCell ref="B153:C153"/>
    <mergeCell ref="B154:C154"/>
    <mergeCell ref="B155:C155"/>
    <mergeCell ref="B166:C166"/>
    <mergeCell ref="B167:C167"/>
    <mergeCell ref="B168:C168"/>
    <mergeCell ref="B169:C169"/>
    <mergeCell ref="B170:C170"/>
    <mergeCell ref="B161:C161"/>
    <mergeCell ref="B162:C162"/>
    <mergeCell ref="B163:C163"/>
    <mergeCell ref="B164:C164"/>
    <mergeCell ref="B165:C165"/>
    <mergeCell ref="B176:C176"/>
    <mergeCell ref="B177:C177"/>
    <mergeCell ref="B178:C178"/>
    <mergeCell ref="B179:C179"/>
    <mergeCell ref="B180:C180"/>
    <mergeCell ref="B171:C171"/>
    <mergeCell ref="B172:C172"/>
    <mergeCell ref="B173:C173"/>
    <mergeCell ref="B174:C174"/>
    <mergeCell ref="B175:C175"/>
    <mergeCell ref="B186:C186"/>
    <mergeCell ref="B187:C187"/>
    <mergeCell ref="B188:C188"/>
    <mergeCell ref="B189:C189"/>
    <mergeCell ref="B190:C190"/>
    <mergeCell ref="B181:C181"/>
    <mergeCell ref="B182:C182"/>
    <mergeCell ref="B183:C183"/>
    <mergeCell ref="B184:C184"/>
    <mergeCell ref="B185:C185"/>
    <mergeCell ref="B196:C196"/>
    <mergeCell ref="B197:C197"/>
    <mergeCell ref="B203:C203"/>
    <mergeCell ref="B204:C204"/>
    <mergeCell ref="B205:C205"/>
    <mergeCell ref="B191:C191"/>
    <mergeCell ref="B192:C192"/>
    <mergeCell ref="B193:C193"/>
    <mergeCell ref="B194:C194"/>
    <mergeCell ref="B195:C195"/>
    <mergeCell ref="A199:H199"/>
    <mergeCell ref="G200:G202"/>
    <mergeCell ref="H200:H202"/>
    <mergeCell ref="D201:D202"/>
    <mergeCell ref="E201:E202"/>
    <mergeCell ref="F201:F202"/>
    <mergeCell ref="B211:C211"/>
    <mergeCell ref="B212:C212"/>
    <mergeCell ref="B213:C213"/>
    <mergeCell ref="B214:C214"/>
    <mergeCell ref="B215:C215"/>
    <mergeCell ref="B206:C206"/>
    <mergeCell ref="B207:C207"/>
    <mergeCell ref="B208:C208"/>
    <mergeCell ref="B209:C209"/>
    <mergeCell ref="B210:C210"/>
    <mergeCell ref="B221:C221"/>
    <mergeCell ref="B222:C222"/>
    <mergeCell ref="B223:C223"/>
    <mergeCell ref="B224:C224"/>
    <mergeCell ref="B225:C225"/>
    <mergeCell ref="B216:C216"/>
    <mergeCell ref="B217:C217"/>
    <mergeCell ref="B218:C218"/>
    <mergeCell ref="B219:C219"/>
    <mergeCell ref="B220:C220"/>
    <mergeCell ref="B235:C235"/>
    <mergeCell ref="B231:C231"/>
    <mergeCell ref="B232:C232"/>
    <mergeCell ref="B233:C233"/>
    <mergeCell ref="B234:C234"/>
    <mergeCell ref="B226:C226"/>
    <mergeCell ref="B227:C227"/>
    <mergeCell ref="B228:C228"/>
    <mergeCell ref="B229:C229"/>
    <mergeCell ref="B230:C230"/>
  </mergeCells>
  <hyperlinks>
    <hyperlink ref="J241" location="Contents!A1" display="Back to Contents"/>
  </hyperlinks>
  <pageMargins left="0.25" right="0.25" top="0.75" bottom="0.75" header="0.3" footer="0.3"/>
  <pageSetup scale="66" fitToHeight="0" orientation="portrait" r:id="rId1"/>
  <rowBreaks count="1" manualBreakCount="1">
    <brk id="57" max="10"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12</vt:i4>
      </vt:variant>
    </vt:vector>
  </HeadingPairs>
  <TitlesOfParts>
    <vt:vector size="25" baseType="lpstr">
      <vt:lpstr>Contents</vt:lpstr>
      <vt:lpstr>Map</vt:lpstr>
      <vt:lpstr>Occ. Growth</vt:lpstr>
      <vt:lpstr>Pop. Proj.</vt:lpstr>
      <vt:lpstr>Attainment</vt:lpstr>
      <vt:lpstr>Comp by Inst Reg-counts</vt:lpstr>
      <vt:lpstr>Comp by Inst Reg-percent</vt:lpstr>
      <vt:lpstr>6-Year Grad Rates</vt:lpstr>
      <vt:lpstr>HS to Coll. </vt:lpstr>
      <vt:lpstr>HS to Coll - College Readiness</vt:lpstr>
      <vt:lpstr>Enrollment-Region of Residence</vt:lpstr>
      <vt:lpstr>Enrollment at Inst in Region</vt:lpstr>
      <vt:lpstr>Enrollment In&amp;Out</vt:lpstr>
      <vt:lpstr>Attainment!Print_Area</vt:lpstr>
      <vt:lpstr>'Comp by Inst Reg-counts'!Print_Area</vt:lpstr>
      <vt:lpstr>'Comp by Inst Reg-percent'!Print_Area</vt:lpstr>
      <vt:lpstr>Contents!Print_Area</vt:lpstr>
      <vt:lpstr>'Enrollment at Inst in Region'!Print_Area</vt:lpstr>
      <vt:lpstr>'Enrollment In&amp;Out'!Print_Area</vt:lpstr>
      <vt:lpstr>'Enrollment-Region of Residence'!Print_Area</vt:lpstr>
      <vt:lpstr>'HS to Coll - College Readiness'!Print_Area</vt:lpstr>
      <vt:lpstr>'HS to Coll. '!Print_Area</vt:lpstr>
      <vt:lpstr>Map!Print_Area</vt:lpstr>
      <vt:lpstr>'Occ. Growth'!Print_Area</vt:lpstr>
      <vt:lpstr>'Pop. Proj.'!Print_Area</vt:lpstr>
    </vt:vector>
  </TitlesOfParts>
  <Manager/>
  <Company>THECB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Regional Context Data Workbook - Gulf Coast</dc:title>
  <dc:subject>Regional Data</dc:subject>
  <dc:creator>Strategic Planning and Funding</dc:creator>
  <cp:keywords>regions, gulf coast</cp:keywords>
  <cp:lastModifiedBy>Martinez, Luis (Luis-Pablo)</cp:lastModifiedBy>
  <dcterms:created xsi:type="dcterms:W3CDTF">2006-09-16T00:00:00Z</dcterms:created>
  <dcterms:modified xsi:type="dcterms:W3CDTF">2019-06-17T13:48:16Z</dcterms:modified>
</cp:coreProperties>
</file>