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Strategic Planning\Annual Projects\Regional Plan\2018\Regional Workbooks\Workbooks_Posted_December2018\"/>
    </mc:Choice>
  </mc:AlternateContent>
  <bookViews>
    <workbookView xWindow="0" yWindow="0" windowWidth="28800" windowHeight="11835" tabRatio="846" activeTab="9"/>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s" sheetId="26"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s>
  <definedNames>
    <definedName name="AsDeg5">#REF!</definedName>
    <definedName name="Associate_Degree1">#REF!</definedName>
    <definedName name="Associate_Degree9">#REF!</definedName>
    <definedName name="Bac5_">#REF!</definedName>
    <definedName name="Bachelor_s__or_Higher1">#REF!</definedName>
    <definedName name="Bachelor_s_or_Higher9">#REF!</definedName>
    <definedName name="black" localSheetId="7">#REF!</definedName>
    <definedName name="black">#REF!</definedName>
    <definedName name="Both5">#REF!</definedName>
    <definedName name="Cert5">#REF!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Earned_Both_Bachelor_s_or_Higher___Associate_____9">#REF!</definedName>
    <definedName name="Earned_Both_Bachelors_or_Higher___Associate____1">#REF!</definedName>
    <definedName name="female" localSheetId="7">#REF!</definedName>
    <definedName name="female">#REF!</definedName>
    <definedName name="hispanic" localSheetId="7">#REF!</definedName>
    <definedName name="hispanic">#REF!</definedName>
    <definedName name="InstiName" localSheetId="7">#REF!</definedName>
    <definedName name="InstiName">#REF!</definedName>
    <definedName name="instname" localSheetId="7">#REF!</definedName>
    <definedName name="instname">#REF!</definedName>
    <definedName name="male" localSheetId="7">#REF!</definedName>
    <definedName name="male">#REF!</definedName>
    <definedName name="other" localSheetId="7">#REF!</definedName>
    <definedName name="other">#REF!</definedName>
    <definedName name="PellTotal" localSheetId="7">#REF!</definedName>
    <definedName name="PellTotal">#REF!</definedName>
    <definedName name="_xlnm.Print_Area" localSheetId="4">Attainment!$A$1:$G$53</definedName>
    <definedName name="_xlnm.Print_Area" localSheetId="5">'Comp by Inst Reg-counts'!$A$1:$K$72</definedName>
    <definedName name="_xlnm.Print_Area" localSheetId="6">'Comp by Inst Reg-percent'!$A$1:$K$68</definedName>
    <definedName name="_xlnm.Print_Area" localSheetId="0">Contents!$A$1:$H$31</definedName>
    <definedName name="_xlnm.Print_Area" localSheetId="11">'Enrollment at Inst in Region'!$A$1:$M$46</definedName>
    <definedName name="_xlnm.Print_Area" localSheetId="12">'Enrollment In&amp;Out'!$A$1:$G$55</definedName>
    <definedName name="_xlnm.Print_Area" localSheetId="10">'Enrollment-Region of Residence'!$A$1:$M$35</definedName>
    <definedName name="_xlnm.Print_Area" localSheetId="9">'HS to Coll - College Readiness'!$A$1:$I$67</definedName>
    <definedName name="_xlnm.Print_Area" localSheetId="8">'HS to Coll. '!$A$1:$J$199</definedName>
    <definedName name="_xlnm.Print_Area" localSheetId="1">Map!$A$1:$H$44</definedName>
    <definedName name="_xlnm.Print_Area" localSheetId="2">'Occ. Growth'!$A$1:$G$24</definedName>
    <definedName name="_xlnm.Print_Area" localSheetId="3">'Pop. Proj.'!$A$1:$K$47</definedName>
    <definedName name="School4">#REF!</definedName>
    <definedName name="School5">#REF!</definedName>
    <definedName name="total" localSheetId="7">#REF!</definedName>
    <definedName name="total">#REF!</definedName>
    <definedName name="white" localSheetId="7">#REF!</definedName>
    <definedName name="white">#REF!</definedName>
  </definedNames>
  <calcPr calcId="1790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34" i="17" l="1"/>
  <c r="N34" i="17"/>
  <c r="L34" i="17"/>
  <c r="M28" i="17"/>
  <c r="M45" i="17" s="1"/>
  <c r="N28" i="17"/>
  <c r="N45" i="17" s="1"/>
  <c r="L28" i="17"/>
  <c r="L45" i="17" s="1"/>
  <c r="L46" i="17" l="1"/>
  <c r="M46" i="17"/>
  <c r="N46" i="17"/>
  <c r="J28" i="17"/>
  <c r="H63" i="12" l="1"/>
  <c r="E63" i="12"/>
  <c r="F63" i="12"/>
  <c r="G63" i="12" s="1"/>
  <c r="D63" i="12"/>
  <c r="B47" i="16"/>
  <c r="C47" i="16" s="1"/>
  <c r="B48" i="16"/>
  <c r="C48" i="16" s="1"/>
  <c r="B49" i="16"/>
  <c r="D49" i="16" s="1"/>
  <c r="B50" i="16"/>
  <c r="C50" i="16" s="1"/>
  <c r="E47" i="16" l="1"/>
  <c r="G47" i="16"/>
  <c r="F47" i="16"/>
  <c r="H47" i="16"/>
  <c r="F50" i="16"/>
  <c r="G49" i="16"/>
  <c r="H50" i="16"/>
  <c r="D50" i="16"/>
  <c r="F49" i="16"/>
  <c r="D47" i="16"/>
  <c r="E50" i="16"/>
  <c r="G50" i="16"/>
  <c r="C49" i="16"/>
  <c r="F48" i="16"/>
  <c r="E48" i="16"/>
  <c r="E49" i="16"/>
  <c r="H48" i="16"/>
  <c r="D48" i="16"/>
  <c r="H49" i="16"/>
  <c r="G48" i="16"/>
  <c r="J58" i="17" l="1"/>
  <c r="J34" i="17" l="1"/>
  <c r="E34" i="17"/>
  <c r="F34" i="17"/>
  <c r="H34" i="17"/>
  <c r="D34" i="17"/>
  <c r="G34" i="17"/>
  <c r="C34" i="17"/>
  <c r="B34" i="17"/>
  <c r="B58" i="17"/>
  <c r="C58" i="17"/>
  <c r="D58" i="17"/>
  <c r="E58" i="17"/>
  <c r="F58" i="17"/>
  <c r="G58" i="17"/>
  <c r="H58" i="17"/>
  <c r="J45" i="17" l="1"/>
  <c r="J46" i="17" s="1"/>
  <c r="C15" i="3"/>
  <c r="D28" i="17" l="1"/>
  <c r="C28" i="17"/>
  <c r="E28" i="17"/>
  <c r="F28" i="17" l="1"/>
  <c r="H28" i="17" l="1"/>
  <c r="G28" i="17"/>
  <c r="B23" i="9"/>
  <c r="B35" i="9" s="1"/>
  <c r="B18" i="9" l="1"/>
  <c r="B34" i="9" s="1"/>
  <c r="D34" i="9" s="1"/>
  <c r="D35" i="9"/>
  <c r="F35" i="9" s="1"/>
  <c r="E22" i="9"/>
  <c r="F22" i="9"/>
  <c r="C36" i="9" s="1"/>
  <c r="D36" i="9" s="1"/>
  <c r="E36" i="9" s="1"/>
  <c r="B29" i="9" l="1"/>
  <c r="E35" i="9"/>
  <c r="D37" i="9"/>
  <c r="C37" i="9"/>
  <c r="F36" i="9"/>
  <c r="F34" i="9"/>
  <c r="E34" i="9"/>
  <c r="B37" i="9"/>
  <c r="E37" i="9" s="1"/>
  <c r="F37" i="9" l="1"/>
  <c r="C12" i="21"/>
  <c r="C13" i="21"/>
  <c r="C14" i="21"/>
  <c r="C15" i="21"/>
  <c r="K15" i="3" l="1"/>
  <c r="H15" i="3" l="1"/>
  <c r="I15" i="3"/>
  <c r="J15" i="3"/>
  <c r="C14" i="12"/>
  <c r="E14" i="12" l="1"/>
  <c r="A28" i="16" l="1"/>
  <c r="B23" i="16"/>
  <c r="C23" i="16" s="1"/>
  <c r="A23" i="16"/>
  <c r="B22" i="16"/>
  <c r="G22" i="16" s="1"/>
  <c r="A22" i="16"/>
  <c r="B25" i="16" l="1"/>
  <c r="J23" i="16"/>
  <c r="H23" i="16"/>
  <c r="G23" i="16"/>
  <c r="F23" i="16"/>
  <c r="E23" i="16"/>
  <c r="D23" i="16"/>
  <c r="C14" i="3" l="1"/>
  <c r="C13" i="3"/>
  <c r="C12" i="3"/>
  <c r="H12" i="3" s="1"/>
  <c r="J14" i="3" l="1"/>
  <c r="H14" i="3"/>
  <c r="I14" i="3"/>
  <c r="K14" i="3"/>
  <c r="K12" i="3"/>
  <c r="J12" i="3"/>
  <c r="I12" i="3"/>
  <c r="J13" i="3"/>
  <c r="K13" i="3"/>
  <c r="H13" i="3"/>
  <c r="I13" i="3"/>
  <c r="J22" i="12" l="1"/>
  <c r="I22" i="12"/>
  <c r="H22" i="12"/>
  <c r="G14" i="12" l="1"/>
  <c r="F14" i="12"/>
  <c r="A33" i="16" l="1"/>
  <c r="B13" i="16"/>
  <c r="A14" i="16"/>
  <c r="A15" i="16"/>
  <c r="A16" i="16"/>
  <c r="A13" i="16"/>
  <c r="J13" i="16" l="1"/>
  <c r="F13" i="16"/>
  <c r="D13" i="16"/>
  <c r="H13" i="16"/>
  <c r="G13" i="16"/>
  <c r="E13" i="16"/>
  <c r="C13" i="16"/>
  <c r="K36" i="4" l="1"/>
  <c r="K37" i="4"/>
  <c r="K38" i="4"/>
  <c r="K39" i="4"/>
  <c r="K41" i="4"/>
  <c r="J41" i="4" s="1"/>
  <c r="K42" i="4"/>
  <c r="K43" i="4"/>
  <c r="K44" i="4"/>
  <c r="K32" i="4"/>
  <c r="K33" i="4"/>
  <c r="K34" i="4"/>
  <c r="K31" i="4"/>
  <c r="J48" i="16" l="1"/>
  <c r="J49" i="16"/>
  <c r="J47" i="16"/>
  <c r="J22" i="16" l="1"/>
  <c r="E22" i="16" l="1"/>
  <c r="D22" i="16"/>
  <c r="F22" i="16"/>
  <c r="H22" i="16"/>
  <c r="C22" i="16"/>
  <c r="J36" i="4" l="1"/>
  <c r="J37" i="4"/>
  <c r="J38" i="4"/>
  <c r="J39" i="4"/>
  <c r="G45" i="12" l="1"/>
  <c r="G44" i="12"/>
  <c r="J23" i="12"/>
  <c r="I23" i="12"/>
  <c r="H23" i="12"/>
  <c r="G23" i="12"/>
  <c r="H25" i="16"/>
  <c r="G25" i="16"/>
  <c r="F25" i="16"/>
  <c r="E25" i="16"/>
  <c r="D25" i="16"/>
  <c r="C25" i="16"/>
  <c r="J44" i="4"/>
  <c r="H44" i="4"/>
  <c r="F44" i="4"/>
  <c r="D44" i="4"/>
  <c r="J43" i="4"/>
  <c r="H43" i="4"/>
  <c r="F43" i="4"/>
  <c r="D43" i="4"/>
  <c r="J42" i="4"/>
  <c r="H42" i="4"/>
  <c r="F42" i="4"/>
  <c r="D42" i="4"/>
  <c r="H41" i="4"/>
  <c r="F41" i="4"/>
  <c r="D41" i="4"/>
  <c r="H39" i="4"/>
  <c r="F39" i="4"/>
  <c r="D39" i="4"/>
  <c r="H38" i="4"/>
  <c r="F38" i="4"/>
  <c r="D38" i="4"/>
  <c r="H37" i="4"/>
  <c r="F37" i="4"/>
  <c r="D37" i="4"/>
  <c r="H36" i="4"/>
  <c r="F36" i="4"/>
  <c r="D36" i="4"/>
  <c r="J34" i="4"/>
  <c r="H34" i="4"/>
  <c r="F34" i="4"/>
  <c r="D34" i="4"/>
  <c r="J33" i="4"/>
  <c r="H33" i="4"/>
  <c r="F33" i="4"/>
  <c r="D33" i="4"/>
  <c r="J32" i="4"/>
  <c r="H32" i="4"/>
  <c r="F32" i="4"/>
  <c r="D32" i="4"/>
  <c r="J31" i="4"/>
  <c r="H31" i="4"/>
  <c r="F31" i="4"/>
  <c r="D31" i="4"/>
  <c r="J25" i="16" l="1"/>
  <c r="B14" i="16"/>
  <c r="B28" i="17"/>
  <c r="B15" i="16"/>
  <c r="C14" i="16" l="1"/>
  <c r="J14" i="16"/>
  <c r="B45" i="17"/>
  <c r="B46" i="17" s="1"/>
  <c r="B14" i="17" s="1"/>
  <c r="C67" i="17" s="1"/>
  <c r="H14" i="16"/>
  <c r="G15" i="16"/>
  <c r="C15" i="16"/>
  <c r="E15" i="16"/>
  <c r="H15" i="16"/>
  <c r="F15" i="16"/>
  <c r="D15" i="16"/>
  <c r="J15" i="16"/>
  <c r="G14" i="16"/>
  <c r="E14" i="16"/>
  <c r="D14" i="16"/>
  <c r="B16" i="16"/>
  <c r="B18" i="16" s="1"/>
  <c r="F14" i="16"/>
  <c r="J18" i="16" l="1"/>
  <c r="F18" i="16"/>
  <c r="G18" i="16"/>
  <c r="E18" i="16"/>
  <c r="B38" i="16"/>
  <c r="C18" i="16"/>
  <c r="H18" i="16"/>
  <c r="D18" i="16"/>
  <c r="B39" i="16"/>
  <c r="F16" i="16"/>
  <c r="H16" i="16"/>
  <c r="E16" i="16"/>
  <c r="G16" i="16"/>
  <c r="C16" i="16"/>
  <c r="J16" i="16"/>
  <c r="D16" i="16"/>
  <c r="E39" i="16" l="1"/>
  <c r="H39" i="16"/>
  <c r="G39" i="16"/>
  <c r="C39" i="16"/>
  <c r="J39" i="16"/>
  <c r="D39" i="16"/>
  <c r="F39" i="16"/>
  <c r="G38" i="16"/>
  <c r="F38" i="16"/>
  <c r="E38" i="16"/>
  <c r="C38" i="16"/>
  <c r="D38" i="16"/>
  <c r="J38" i="16"/>
  <c r="H38" i="16"/>
</calcChain>
</file>

<file path=xl/sharedStrings.xml><?xml version="1.0" encoding="utf-8"?>
<sst xmlns="http://schemas.openxmlformats.org/spreadsheetml/2006/main" count="716" uniqueCount="382">
  <si>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</si>
  <si>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</si>
  <si>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</si>
  <si>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</si>
  <si>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</si>
  <si>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</si>
  <si>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</si>
  <si>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</si>
  <si>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</si>
  <si>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</si>
  <si>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</si>
  <si>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</si>
  <si>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</si>
  <si>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</si>
  <si>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</si>
  <si>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</si>
  <si>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</si>
  <si>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</si>
  <si>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</si>
  <si>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</si>
  <si>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</si>
  <si>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</si>
  <si>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</si>
  <si>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</si>
  <si>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</si>
  <si>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</si>
  <si>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</si>
  <si>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</si>
  <si>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</si>
  <si>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</si>
  <si>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</si>
  <si>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</si>
  <si>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</si>
  <si>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</si>
  <si>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</si>
  <si>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</si>
  <si>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</si>
  <si>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</si>
  <si>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</si>
  <si>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</si>
  <si>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</si>
  <si>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</si>
  <si>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</si>
  <si>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</si>
  <si>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</si>
  <si>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SOUTHWEST TEXAS JUNIOR COLLEGE</t>
  </si>
  <si>
    <t>TEXAS A&amp;M UNIV-CORPUS CHRISTI</t>
  </si>
  <si>
    <t>TEXAS A&amp;M UNIV-KINGSVILLE</t>
  </si>
  <si>
    <t>U. OF TEXAS AT SAN ANTONIO</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</si>
  <si>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</si>
  <si>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</si>
  <si>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</si>
  <si>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</si>
  <si>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</si>
  <si>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</si>
  <si>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</si>
  <si>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</si>
  <si>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</si>
  <si>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</si>
  <si>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</si>
  <si>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</si>
  <si>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</si>
  <si>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</si>
  <si>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</si>
  <si>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</si>
  <si>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</si>
  <si>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</si>
  <si>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</si>
  <si>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</si>
  <si>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</si>
  <si>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</si>
  <si>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</si>
  <si>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AUSTIN COLLEGE</t>
  </si>
  <si>
    <t>BAYLOR UNIVERSITY</t>
  </si>
  <si>
    <t>CONCORDIA UNIVERSITY TEXAS</t>
  </si>
  <si>
    <t>DALLAS BAPTIST UNIVERSITY</t>
  </si>
  <si>
    <t>EAST TEXAS BAPTIST UNIVERSITY</t>
  </si>
  <si>
    <t>HARDIN-SIMMONS UNIVERSITY</t>
  </si>
  <si>
    <t>HOWARD PAYNE UNIVERSITY</t>
  </si>
  <si>
    <t>LAMAR UNIVERSITY</t>
  </si>
  <si>
    <t>LETOURNEAU UNIVERSITY</t>
  </si>
  <si>
    <t>MCMURRY UNIVERSITY</t>
  </si>
  <si>
    <t>MIDWESTERN STATE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</si>
  <si>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</si>
  <si>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</si>
  <si>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</si>
  <si>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</si>
  <si>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</si>
  <si>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</si>
  <si>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</si>
  <si>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</si>
  <si>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</si>
  <si>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</si>
  <si>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</si>
  <si>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</si>
  <si>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</si>
  <si>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</si>
  <si>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</si>
  <si>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</si>
  <si>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</si>
  <si>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</si>
  <si>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</si>
  <si>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</si>
  <si>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</si>
  <si>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</si>
  <si>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</si>
  <si>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EL PASO</t>
  </si>
  <si>
    <t>U. OF TEXAS AT TYLER</t>
  </si>
  <si>
    <t>U. OF TEXAS-PERMIAN BASIN</t>
  </si>
  <si>
    <t>UNIV OF MARY HARDIN-BAYLOR</t>
  </si>
  <si>
    <t>UNIVERSITY OF DALLAS</t>
  </si>
  <si>
    <t>UNIVERSITY OF HOUSTON</t>
  </si>
  <si>
    <t>UNIVERSITY OF NORTH TEXAS</t>
  </si>
  <si>
    <t>WAYLAND BAPTIST UNIVERSITY</t>
  </si>
  <si>
    <t>WEST TEXAS A&amp;M UNIVERSITY</t>
  </si>
  <si>
    <t>ALAMO CCD SAN ANTONIO COLLEGE</t>
  </si>
  <si>
    <t>ANGELINA COLLEGE</t>
  </si>
  <si>
    <t>AUSTIN COMMUNITY COLLEGE</t>
  </si>
  <si>
    <t>CENTRAL TEXAS COLLEGE</t>
  </si>
  <si>
    <t>DCCCD CEDAR VALLEY COLLEGE</t>
  </si>
  <si>
    <t>HILL COLLEGE</t>
  </si>
  <si>
    <t>HOUSTON COMMUNITY COLLEGE</t>
  </si>
  <si>
    <t>KILGORE COLLEGE</t>
  </si>
  <si>
    <t>MCLENNAN COMMUNITY COLLEGE</t>
  </si>
  <si>
    <t>NAVARRO COLLEGE</t>
  </si>
  <si>
    <t>NORTH CENTRAL TEXAS COLLEGE</t>
  </si>
  <si>
    <t>PARIS JUNIOR COLLEGE</t>
  </si>
  <si>
    <t>RANGER COLLEGE</t>
  </si>
  <si>
    <t>SOUTH PLAINS COLLEGE</t>
  </si>
  <si>
    <t>TARRANT CO TRINITY RIVR CAMPUS</t>
  </si>
  <si>
    <t>TEXAS STATE T. C. WACO</t>
  </si>
  <si>
    <t>TRINITY VALLEY COMM COLLEGE</t>
  </si>
  <si>
    <t>TYLER JUNIOR COLLEGE</t>
  </si>
  <si>
    <t>VERNON COLLEGE</t>
  </si>
  <si>
    <t>WESTERN TEXAS COLLEGE</t>
  </si>
  <si>
    <t>Source: TEA, THECB</t>
  </si>
  <si>
    <t>GRAYSON COLLEGE</t>
  </si>
  <si>
    <t>Enrollment</t>
  </si>
  <si>
    <t>Region 5</t>
  </si>
  <si>
    <t>Certificate or higher attainment</t>
  </si>
  <si>
    <t>Population age 25-34 (PUMS 1-year estimate, ACS)</t>
  </si>
  <si>
    <t>SOUTHWESTERN CHRISTIAN COLLEGE</t>
  </si>
  <si>
    <t>Others</t>
  </si>
  <si>
    <t>Leading occupations typically requiring an associate's degree or higher*</t>
  </si>
  <si>
    <t>*Occupations with 500 or more jobs in 2014.</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</si>
  <si>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</si>
  <si>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</si>
  <si>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</si>
  <si>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</si>
  <si>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</si>
  <si>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</si>
  <si>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</si>
  <si>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</si>
  <si>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</si>
  <si>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</si>
  <si>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</si>
  <si>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</si>
  <si>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</si>
  <si>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</si>
  <si>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</si>
  <si>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</si>
  <si>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</si>
  <si>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</si>
  <si>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</si>
  <si>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</si>
  <si>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</si>
  <si>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</si>
  <si>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</si>
  <si>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</si>
  <si>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</si>
  <si>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Source: Texas Demographic Center, http://txsdc.utsa.edu/</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</si>
  <si>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</si>
  <si>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</si>
  <si>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</si>
  <si>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</si>
  <si>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</si>
  <si>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</si>
  <si>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</si>
  <si>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</si>
  <si>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</si>
  <si>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</si>
  <si>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</si>
  <si>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</si>
  <si>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</si>
  <si>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</si>
  <si>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</si>
  <si>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</si>
  <si>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</si>
  <si>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</si>
  <si>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</si>
  <si>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</si>
  <si>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</si>
  <si>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</si>
  <si>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</si>
  <si>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</si>
  <si>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</si>
  <si>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</si>
  <si>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</si>
  <si>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</si>
  <si>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</si>
  <si>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</si>
  <si>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</si>
  <si>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</si>
  <si>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</si>
  <si>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</si>
  <si>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</si>
  <si>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</si>
  <si>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</si>
  <si>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</si>
  <si>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</si>
  <si>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</si>
  <si>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Occupations Adding the Most New Jobs or Growing the Fastest in a Region, 2014-2024.</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</si>
  <si>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</si>
  <si>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</si>
  <si>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</si>
  <si>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</si>
  <si>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</si>
  <si>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</si>
  <si>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</si>
  <si>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</si>
  <si>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</si>
  <si>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</si>
  <si>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</si>
  <si>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</si>
  <si>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</si>
  <si>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</si>
  <si>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</si>
  <si>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</si>
  <si>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</si>
  <si>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</si>
  <si>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</si>
  <si>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</si>
  <si>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</si>
  <si>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</si>
  <si>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Completions (Certificate, Associate, Bachelor's, Master's) by Institution of Higher Education - Race/Ethnicity, Gender, Economically Disadvantaged Students - FY 2016</t>
  </si>
  <si>
    <t xml:space="preserve">For additional years of data, see the Higher Education Accountability System: http://www.txhigheredaccountability.org/acctpublic/ </t>
  </si>
  <si>
    <t>Race/ Ethnicity</t>
  </si>
  <si>
    <t>Enroll in Public 2-year</t>
  </si>
  <si>
    <t>Enroll in Public Univ</t>
  </si>
  <si>
    <t>Enroll in Independent</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</si>
  <si>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</si>
  <si>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</si>
  <si>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</si>
  <si>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</si>
  <si>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</si>
  <si>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</si>
  <si>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</si>
  <si>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</si>
  <si>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</si>
  <si>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</si>
  <si>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</si>
  <si>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</si>
  <si>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</si>
  <si>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</si>
  <si>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</si>
  <si>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</si>
  <si>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This workbook provides data relevant to the goals and targets of 60x30TX for your region, as well as data on population, educational attainment, enrollment in higher education, higher education outcomes and labor market information.</t>
  </si>
  <si>
    <t xml:space="preserve">Statewide </t>
  </si>
  <si>
    <t xml:space="preserve"> Percent of High School Graduates Enrolling in Higher Education the Following Year</t>
  </si>
  <si>
    <t>TARRANT CO SOUTHEAST CAMPUS</t>
  </si>
  <si>
    <t>Central</t>
  </si>
  <si>
    <t>West</t>
  </si>
  <si>
    <t>Elementary School Teachers, Ex. Special Education</t>
  </si>
  <si>
    <t>Students from Region's High Schools</t>
  </si>
  <si>
    <t>HS Grads in HE*</t>
  </si>
  <si>
    <t>HS Grads**</t>
  </si>
  <si>
    <t>% Public     2- yr</t>
  </si>
  <si>
    <t>UNIVERSITY OF ST THOMAS</t>
  </si>
  <si>
    <t>UT MEDICAL BRANCH GALVESTON</t>
  </si>
  <si>
    <t>LAMAR INSTITUTE OF TECHNOLOGY</t>
  </si>
  <si>
    <t>TEMPLE COLLEGE</t>
  </si>
  <si>
    <t>HOUSTON BAPTIST UNIVERSITY</t>
  </si>
  <si>
    <t>HUSTON-TILLOTSON UNIVERSITY</t>
  </si>
  <si>
    <t>JARVIS CHRISTIAN COLLEGE</t>
  </si>
  <si>
    <t>TEXAS COLLEGE</t>
  </si>
  <si>
    <t>TEXAS SOUTHERN UNIVERSITY</t>
  </si>
  <si>
    <t>U. OF HOUSTON-CLEAR LAKE</t>
  </si>
  <si>
    <t>U. OF HOUSTON-DOWNTOWN</t>
  </si>
  <si>
    <t>WILEY COLLEGE</t>
  </si>
  <si>
    <t>ALVIN COMMUNITY COLLEGE</t>
  </si>
  <si>
    <t>DEL MAR COLLEGE</t>
  </si>
  <si>
    <t>JACKSONVILLE COLLEGE</t>
  </si>
  <si>
    <t>LEE COLLEGE</t>
  </si>
  <si>
    <t>LON MORRIS COLLEGE</t>
  </si>
  <si>
    <t>LONE STAR COLLEGE - CY-FAIR</t>
  </si>
  <si>
    <t>LONE STAR COLLEGE - KINGWOOD</t>
  </si>
  <si>
    <t>LONE STAR COLLEGE - N. HARRIS</t>
  </si>
  <si>
    <t>NORTHEAST TEXAS COMM COLLEGE</t>
  </si>
  <si>
    <t>PANOLA COLLEGE</t>
  </si>
  <si>
    <t>SAN JACINTO COLLEGE S CAMPUS</t>
  </si>
  <si>
    <t>TEXARKANA COLLEGE</t>
  </si>
  <si>
    <t>TEXAS STATE T. C. MARSHALL</t>
  </si>
  <si>
    <t>VICTORIA COLLEGE</t>
  </si>
  <si>
    <t>General &amp; Operations Managers</t>
  </si>
  <si>
    <t>LAMAR STATE COLL-ORANGE</t>
  </si>
  <si>
    <t>* Public high school students who graduate in the school year prior to entering public or independent higher education in the fall semester</t>
  </si>
  <si>
    <t>** Includes high school graduates minus non-trackable students. Non-tracable graduates have non-standard ID numbers that will not find a match at Texas higher education institutions.</t>
  </si>
  <si>
    <t>**** Associates degree could be earned at any institution.</t>
  </si>
  <si>
    <t xml:space="preserve">Earned Both Bachelor's or Higher &amp; Associate****  </t>
  </si>
  <si>
    <t>Who Earned a Degree or Certificate Within Six Years of HS Graduation **</t>
  </si>
  <si>
    <t>Secondary School Teachers, Ex Special/Career/Technical Ed</t>
  </si>
  <si>
    <t>Medical &amp; Health Services Managers</t>
  </si>
  <si>
    <t>LAMAR STATE COLL-PORT ARTHUR</t>
  </si>
  <si>
    <t>TEXAS LUTHERAN UNIVERSITY</t>
  </si>
  <si>
    <t>U. OF HOUSTON-VICTORIA</t>
  </si>
  <si>
    <t>UT HEALTH SCI CENTER-HOUSTON</t>
  </si>
  <si>
    <t>DCCCD MOUNTAIN VIEW COLLEGE</t>
  </si>
  <si>
    <t>GALVESTON COLLEGE</t>
  </si>
  <si>
    <t>LONE STAR COLLEGE - MONTGOMERY</t>
  </si>
  <si>
    <t>MIDLAND COLLEGE</t>
  </si>
  <si>
    <t>SAN JACINTO COLLEGE CEN CAMPUS</t>
  </si>
  <si>
    <t>SAN JACINTO COLLEGE N CAMPUS</t>
  </si>
  <si>
    <t>TEXAS STATE T. C. HARLINGEN</t>
  </si>
  <si>
    <t>ALAMO CCD ST. PHILIPS COLLEGE</t>
  </si>
  <si>
    <t>COLLEGE OF THE MAINLAND COMMUN</t>
  </si>
  <si>
    <t>WHARTON COUNTY JUNIOR COLLEGE</t>
  </si>
  <si>
    <t>Southeast To:</t>
  </si>
  <si>
    <t>Occupations Adding the Most New Jobs or Growing the Fastest, 2014-2024, Southeast</t>
  </si>
  <si>
    <t>Accountants &amp; Auditors</t>
  </si>
  <si>
    <t>Managers, All Other</t>
  </si>
  <si>
    <t>Lawyers</t>
  </si>
  <si>
    <t>Enrollment in Southeast Institutions and at Institutions Out of Region</t>
  </si>
  <si>
    <t>Regional Context Data Workbook - Southeast Region</t>
  </si>
  <si>
    <t xml:space="preserve">Content </t>
  </si>
  <si>
    <t>Population Projections</t>
  </si>
  <si>
    <t>Enrollment - Region of Residence</t>
  </si>
  <si>
    <t>Enrollment at Institutions in Region</t>
  </si>
  <si>
    <t>Enrollment In and Out</t>
  </si>
  <si>
    <t>Occupation Growth</t>
  </si>
  <si>
    <t>Occupations Adding the Most New Jobs or Growing the Fastest In a Region, 2014-2024</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</si>
  <si>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</si>
  <si>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 xml:space="preserve">This page presents the most recent estimates of population in your region, as well as projections of population in three age groups - 0-17 years, 18-24 years, and the critical 60X30TX age group - 25-34 years. Projections of the proportion of the population with a postsecondary credential needed to reach the 60x30 Goal are closely linked to population growth.  </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</si>
  <si>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</si>
  <si>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(1) the percent of completions awarded to different race/ethnicities and gender in your region and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</si>
  <si>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</si>
  <si>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next page</t>
  </si>
  <si>
    <t>60x30TX proposes that by 2030, 65% of high school graduates will enroll in an institution of higher education by the first fall after their graduation. The next three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</si>
  <si>
    <t xml:space="preserve">This page provides data on enrollment at institutions of higher education in your region. The graph highlights the disparity in enrollment among male and female students. Data are presented by race/ethnicity and sector for your region.  </t>
  </si>
  <si>
    <t>This page provides data from the Texas Workforce Commission that projects the occupations that will add the greatest number of jobs from now until 2024.   The table below identifies occupations with greatest growth in absolute number of jobs as well as occupations with highest percentage of growth.</t>
  </si>
  <si>
    <t>% of HS Graduates in Higher Ed Meeting TSI Standards</t>
  </si>
  <si>
    <t>Southeast Totals</t>
  </si>
  <si>
    <r>
      <rPr>
        <b/>
        <i/>
        <sz val="10.5"/>
        <color theme="1"/>
        <rFont val="Tahoma"/>
        <family val="2"/>
      </rPr>
      <t>60x30 Educated Population Goal: By 2030, at least 60 percent of Texans ages 25-34 will have a certificate or degree</t>
    </r>
    <r>
      <rPr>
        <b/>
        <sz val="10.5"/>
        <color theme="1"/>
        <rFont val="Tahoma"/>
        <family val="2"/>
      </rPr>
      <t xml:space="preserve">
</t>
    </r>
    <r>
      <rPr>
        <b/>
        <sz val="10"/>
        <color theme="1"/>
        <rFont val="Tahoma"/>
        <family val="2"/>
      </rPr>
      <t>Educational Attainment of Texas Residents Ages 25-34, 2015 to 2030, by Higher Education Region</t>
    </r>
    <r>
      <rPr>
        <b/>
        <sz val="10.5"/>
        <color theme="1"/>
        <rFont val="Tahoma"/>
        <family val="2"/>
      </rPr>
      <t xml:space="preserve">
</t>
    </r>
    <r>
      <rPr>
        <b/>
        <sz val="10"/>
        <color theme="1"/>
        <rFont val="Tahoma"/>
        <family val="2"/>
      </rPr>
      <t>2015 is Actual Data, 2020, 2025, and 2030 are Projections</t>
    </r>
    <r>
      <rPr>
        <b/>
        <sz val="10.5"/>
        <color theme="1"/>
        <rFont val="Tahoma"/>
        <family val="2"/>
      </rPr>
      <t xml:space="preserve">
</t>
    </r>
  </si>
  <si>
    <t xml:space="preserve">Southeast
</t>
  </si>
  <si>
    <t>Projected educational attainment (% cert or higher postsecondary degree)</t>
  </si>
  <si>
    <t>2017 Regional Residents' Enrollments in Higher Education</t>
  </si>
  <si>
    <t>Completions by Level - FY 2017</t>
  </si>
  <si>
    <t>Completions (Certificate, Associate, Bachelor's, Master's) by Institution of Higher Education - Race/Ethnicity, Gender, Economically Disadvantaged Students - FY 2017</t>
  </si>
  <si>
    <t>COLLIN CO COMM COLL DISTRICT</t>
  </si>
  <si>
    <t>DCCCD BROOKHAVEN COLLEGE</t>
  </si>
  <si>
    <t>DCCCD EASTFIELD COLLEGE</t>
  </si>
  <si>
    <t>UT HEALTH SCI CTR AT TYLER</t>
  </si>
  <si>
    <t>BRAZOSPORT COLLEGE</t>
  </si>
  <si>
    <t>LONE STAR COLLEGE - TOMBALL</t>
  </si>
  <si>
    <t>BLINN COLLEGE DISTRICT</t>
  </si>
  <si>
    <t>ALAMO CCD NE LAKEVIEW COLLEGE</t>
  </si>
  <si>
    <t>ANGELO STATE UNIVERSITY</t>
  </si>
  <si>
    <t>Completions by Economically Disadvantaged Students- FY 2017</t>
  </si>
  <si>
    <t>Six-Year Graduation Rates of First Time Undergraduates (FTUG) at Public Universities (Bachelor's Degrees)- Fall 2011 Cohort</t>
  </si>
  <si>
    <t>Six-Year Graduation Rates of First Time Undergraduates (FTUG) at Public CTCs (Certificate, Associate or above) - Fall 2011 Cohort</t>
  </si>
  <si>
    <t>FY 2009, 2010, &amp; 2011 Public HS Graduates who Earned a Degree or Certificate within Six Years of HS Graduation</t>
  </si>
  <si>
    <t>2009, 2010, &amp; 2011 High School Graduates by Region</t>
  </si>
  <si>
    <t>***Counts are combined totals for 2009, 2010, and 2011 high school graduates.</t>
  </si>
  <si>
    <t>https://www.census.gov/acs/www/data/data-tables-and-tools/data-profiles/2016/</t>
  </si>
  <si>
    <t>Percent of High School Graduates (2016-2017) enrolling in Higher Education (Fall 2017)</t>
  </si>
  <si>
    <t>High School Graduates (2016-2017) Enrolling in Higher Education (Fall 2017) by Race/Ethnicity</t>
  </si>
  <si>
    <t>Average Annual Earnings of FY 2007 Graduates over 10 Years</t>
  </si>
  <si>
    <t>Year (Years after Graduation)</t>
  </si>
  <si>
    <t>2007 Graduates</t>
  </si>
  <si>
    <t>% Found with Earnings</t>
  </si>
  <si>
    <t>Highest Degree or Award</t>
  </si>
  <si>
    <r>
      <t xml:space="preserve">2008 </t>
    </r>
    <r>
      <rPr>
        <b/>
        <i/>
        <sz val="11"/>
        <color theme="1"/>
        <rFont val="Calibri"/>
        <family val="2"/>
        <scheme val="minor"/>
      </rPr>
      <t>(1 year)</t>
    </r>
  </si>
  <si>
    <t>2012 (5 years)</t>
  </si>
  <si>
    <t>2017 (10 years)</t>
  </si>
  <si>
    <t>Baccalaureate</t>
  </si>
  <si>
    <t>Doctoral</t>
  </si>
  <si>
    <t>Source: TWC, THECB</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</si>
  <si>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2006 until 2016.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highlights the decreasing levels of college readiness over the last three years. It is important to note that in 2015 state assessment policies changed such that the STAAR End-of-Course (EOC) assessments which demonstrate college readiness, Algebra II and English III, were no longer required and rarely offered across districts.</t>
    </r>
  </si>
  <si>
    <t>Student Enrollment in Higher Education by Residence Prior to Enrollment</t>
  </si>
  <si>
    <t>This page provides data about enrollment in higher education among students who completed high school or were residing in your region prior to enrollment. The tables and graphs highlight changes in 4-year and 2-year enrollment between 2000 and 2017.  Data are broken out by sector and race/ethnicity.</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</si>
  <si>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</si>
  <si>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(2017).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</si>
  <si>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 Targets Submitted to the THECB August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</si>
</sst>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_(&quot;$&quot;* \(#,##0.00\);_(&quot;$&quot;* &quot;-&quot;??_);_(@_)"/>
    <numFmt numFmtId="43" formatCode="_(* #,##0.00_);_(* \(#,##0.00\);_(* &quot;-&quot;??_);_(@_)"/>
    <numFmt numFmtId="164" formatCode="0.0%"/>
    <numFmt numFmtId="165" formatCode="_(* #,##0_);_(* \(#,##0\);_(* &quot;-&quot;??_);_(@_)"/>
    <numFmt numFmtId="166" formatCode="0.0"/>
    <numFmt numFmtId="167" formatCode="0.000"/>
    <numFmt numFmtId="168" formatCode="_(&quot;$&quot;* #,##0_);_(&quot;$&quot;* \(#,##0\);_(&quot;$&quot;* &quot;-&quot;??_);_(@_)"/>
  </numFmts>
  <fonts count="72"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u/>
      <sz val="11"/>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b/>
      <sz val="9"/>
      <color theme="1"/>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sz val="36"/>
      <color theme="1"/>
      <name val="Tahoma"/>
      <family val="2"/>
    </font>
    <font>
      <sz val="11"/>
      <color rgb="FFFF0000"/>
      <name val="Tahoma"/>
      <family val="2"/>
    </font>
    <font>
      <b/>
      <sz val="10.5"/>
      <color theme="1"/>
      <name val="Tahoma"/>
      <family val="2"/>
    </font>
    <font>
      <b/>
      <i/>
      <sz val="10.5"/>
      <color theme="1"/>
      <name val="Tahoma"/>
      <family val="2"/>
    </font>
    <font>
      <b/>
      <i/>
      <sz val="11"/>
      <color theme="1"/>
      <name val="Calibri"/>
      <family val="2"/>
      <scheme val="minor"/>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D1E0B2"/>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90D1CE"/>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5F84"/>
      </left>
      <right/>
      <top style="thin">
        <color rgb="FF005F84"/>
      </top>
      <bottom style="thin">
        <color rgb="FF005F84"/>
      </bottom>
      <diagonal/>
    </border>
    <border>
      <left/>
      <right/>
      <top style="thin">
        <color rgb="FF005F84"/>
      </top>
      <bottom style="thin">
        <color rgb="FF005F84"/>
      </bottom>
      <diagonal/>
    </border>
    <border>
      <left/>
      <right style="thin">
        <color rgb="FF005F84"/>
      </right>
      <top style="thin">
        <color rgb="FF005F84"/>
      </top>
      <bottom style="thin">
        <color rgb="FF005F84"/>
      </bottom>
      <diagonal/>
    </border>
    <border>
      <left style="thin">
        <color rgb="FF005F84"/>
      </left>
      <right/>
      <top style="thin">
        <color rgb="FF005F84"/>
      </top>
      <bottom/>
      <diagonal/>
    </border>
    <border>
      <left/>
      <right/>
      <top style="thin">
        <color rgb="FF005F84"/>
      </top>
      <bottom/>
      <diagonal/>
    </border>
    <border>
      <left/>
      <right style="thin">
        <color rgb="FF005F84"/>
      </right>
      <top style="thin">
        <color rgb="FF005F84"/>
      </top>
      <bottom/>
      <diagonal/>
    </border>
    <border>
      <left style="thin">
        <color rgb="FF005F84"/>
      </left>
      <right/>
      <top/>
      <bottom/>
      <diagonal/>
    </border>
    <border>
      <left/>
      <right style="thin">
        <color rgb="FF005F84"/>
      </right>
      <top/>
      <bottom/>
      <diagonal/>
    </border>
    <border>
      <left style="thin">
        <color rgb="FF005F84"/>
      </left>
      <right/>
      <top/>
      <bottom style="thin">
        <color rgb="FF005F84"/>
      </bottom>
      <diagonal/>
    </border>
    <border>
      <left/>
      <right/>
      <top/>
      <bottom style="thin">
        <color rgb="FF005F84"/>
      </bottom>
      <diagonal/>
    </border>
    <border>
      <left/>
      <right style="thin">
        <color rgb="FF005F84"/>
      </right>
      <top/>
      <bottom style="thin">
        <color rgb="FF005F8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thin">
        <color theme="0"/>
      </left>
      <right style="thin">
        <color indexed="64"/>
      </right>
      <top style="thin">
        <color indexed="64"/>
      </top>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style="dotted">
        <color auto="1"/>
      </left>
      <right style="dotted">
        <color auto="1"/>
      </right>
      <top style="dotted">
        <color auto="1"/>
      </top>
      <bottom style="dotted">
        <color auto="1"/>
      </bottom>
      <diagonal/>
    </border>
    <border>
      <left style="dotted">
        <color auto="1"/>
      </left>
      <right style="dotted">
        <color auto="1"/>
      </right>
      <top style="dotted">
        <color auto="1"/>
      </top>
      <bottom style="thick">
        <color auto="1"/>
      </bottom>
      <diagonal/>
    </border>
    <border>
      <left style="dotted">
        <color auto="1"/>
      </left>
      <right style="dotted">
        <color auto="1"/>
      </right>
      <top/>
      <bottom style="dotted">
        <color auto="1"/>
      </bottom>
      <diagonal/>
    </border>
    <border>
      <left/>
      <right style="thin">
        <color indexed="64"/>
      </right>
      <top style="thick">
        <color rgb="FF005F84"/>
      </top>
      <bottom style="thin">
        <color indexed="64"/>
      </bottom>
      <diagonal/>
    </border>
    <border>
      <left/>
      <right style="thin">
        <color indexed="64"/>
      </right>
      <top style="thin">
        <color indexed="64"/>
      </top>
      <bottom style="medium">
        <color indexed="6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
      <left style="thin">
        <color indexed="64"/>
      </left>
      <right/>
      <top/>
      <bottom style="thick">
        <color rgb="FF005F84"/>
      </bottom>
      <diagonal/>
    </border>
    <border>
      <left/>
      <right/>
      <top/>
      <bottom style="thick">
        <color rgb="FF005F84"/>
      </bottom>
      <diagonal/>
    </border>
    <border>
      <left/>
      <right style="thin">
        <color indexed="64"/>
      </right>
      <top/>
      <bottom style="thick">
        <color rgb="FF005F84"/>
      </bottom>
      <diagonal/>
    </border>
  </borders>
  <cellStyleXfs count="135">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3" fontId="3" fillId="0" borderId="0" applyFont="0" applyFill="0" applyBorder="0" applyAlignment="0" applyProtection="0"/>
    <xf numFmtId="44" fontId="12" fillId="0" borderId="0" applyFont="0" applyFill="0" applyBorder="0" applyAlignment="0" applyProtection="0"/>
  </cellStyleXfs>
  <cellXfs count="754">
    <xf numFmtId="0" fontId="0" fillId="0" borderId="0" xfId="0"/>
    <xf numFmtId="0" fontId="49" fillId="0" borderId="0" xfId="0" applyFont="1"/>
    <xf numFmtId="0" fontId="50" fillId="0" borderId="0" xfId="0" applyFont="1"/>
    <xf numFmtId="0" fontId="52" fillId="0" borderId="0" xfId="0" applyFont="1"/>
    <xf numFmtId="0" fontId="53" fillId="0" borderId="0" xfId="0" applyFont="1"/>
    <xf numFmtId="0" fontId="9" fillId="0" borderId="0" xfId="92" applyFont="1" applyBorder="1" applyAlignment="1">
      <alignment horizontal="left" vertical="center"/>
    </xf>
    <xf numFmtId="0" fontId="9" fillId="0" borderId="0" xfId="92" applyFont="1" applyBorder="1" applyAlignment="1">
      <alignment horizontal="center" vertical="center" wrapText="1"/>
    </xf>
    <xf numFmtId="0" fontId="50" fillId="0" borderId="0" xfId="0" applyFont="1" applyAlignment="1">
      <alignment horizontal="left" vertical="center"/>
    </xf>
    <xf numFmtId="0" fontId="50" fillId="0" borderId="0" xfId="0" applyFont="1" applyAlignment="1"/>
    <xf numFmtId="0" fontId="54"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5" fillId="0" borderId="0" xfId="82" applyFont="1" applyAlignment="1" applyProtection="1"/>
    <xf numFmtId="0" fontId="51" fillId="0" borderId="0" xfId="0" applyFont="1" applyAlignment="1"/>
    <xf numFmtId="0" fontId="56"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7" fillId="0" borderId="1" xfId="0" applyFont="1" applyBorder="1" applyAlignment="1">
      <alignment horizontal="center" vertical="top" wrapText="1"/>
    </xf>
    <xf numFmtId="0" fontId="7" fillId="0" borderId="8" xfId="105" applyFont="1" applyBorder="1" applyAlignment="1">
      <alignment horizontal="center" vertical="center" wrapText="1"/>
    </xf>
    <xf numFmtId="0" fontId="58"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9"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Border="1" applyAlignment="1">
      <alignment horizontal="left" vertical="center" wrapText="1"/>
    </xf>
    <xf numFmtId="0" fontId="0" fillId="0" borderId="0" xfId="0" applyFill="1" applyBorder="1" applyAlignment="1">
      <alignment vertical="top" wrapText="1"/>
    </xf>
    <xf numFmtId="0" fontId="50" fillId="0" borderId="0" xfId="0" applyFont="1" applyBorder="1" applyAlignment="1"/>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1" fillId="0" borderId="0" xfId="0" applyFont="1" applyAlignment="1">
      <alignment horizontal="left" vertic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7" fillId="0" borderId="1" xfId="100" applyNumberFormat="1" applyFont="1" applyBorder="1" applyAlignment="1">
      <alignment horizontal="center" vertical="center" wrapText="1"/>
    </xf>
    <xf numFmtId="0" fontId="52" fillId="0" borderId="10" xfId="0" applyFont="1" applyBorder="1" applyAlignment="1">
      <alignment vertical="top" wrapText="1"/>
    </xf>
    <xf numFmtId="0" fontId="51" fillId="0" borderId="1" xfId="0" applyFont="1" applyBorder="1" applyAlignment="1">
      <alignment horizontal="center"/>
    </xf>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49" fillId="0" borderId="0" xfId="0" applyFont="1" applyAlignment="1">
      <alignment vertical="center"/>
    </xf>
    <xf numFmtId="0" fontId="56"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3" fontId="52" fillId="0" borderId="1" xfId="0" applyNumberFormat="1" applyFont="1" applyFill="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7" borderId="1" xfId="0" applyFont="1" applyFill="1" applyBorder="1"/>
    <xf numFmtId="3" fontId="52" fillId="37" borderId="1" xfId="0" applyNumberFormat="1" applyFont="1" applyFill="1" applyBorder="1"/>
    <xf numFmtId="164" fontId="52" fillId="37" borderId="1" xfId="0" applyNumberFormat="1" applyFont="1" applyFill="1" applyBorder="1"/>
    <xf numFmtId="3" fontId="52" fillId="37" borderId="1" xfId="0" applyNumberFormat="1" applyFont="1" applyFill="1" applyBorder="1" applyAlignment="1">
      <alignment horizontal="left"/>
    </xf>
    <xf numFmtId="3" fontId="52" fillId="37" borderId="0" xfId="0" applyNumberFormat="1" applyFont="1" applyFill="1" applyBorder="1" applyAlignment="1">
      <alignment horizontal="left"/>
    </xf>
    <xf numFmtId="3" fontId="52" fillId="37"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horizontal="left" vertical="top" wrapText="1"/>
    </xf>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67" xfId="67" applyNumberFormat="1" applyFont="1" applyBorder="1" applyAlignment="1">
      <alignment horizontal="right" vertical="top" wrapText="1"/>
    </xf>
    <xf numFmtId="165" fontId="52" fillId="0" borderId="67" xfId="67" applyNumberFormat="1" applyFont="1" applyBorder="1" applyAlignment="1">
      <alignment horizontal="right" vertical="center" wrapText="1"/>
    </xf>
    <xf numFmtId="164" fontId="52" fillId="0" borderId="66" xfId="132" applyNumberFormat="1" applyFont="1" applyBorder="1" applyAlignment="1">
      <alignment horizontal="right" vertical="top" wrapText="1"/>
    </xf>
    <xf numFmtId="165" fontId="52" fillId="0" borderId="70" xfId="67" applyNumberFormat="1" applyFont="1" applyBorder="1" applyAlignment="1">
      <alignment horizontal="right" vertical="top" wrapText="1"/>
    </xf>
    <xf numFmtId="165" fontId="52" fillId="0" borderId="68"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7"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52" fillId="0" borderId="10" xfId="0" applyNumberFormat="1" applyFont="1" applyBorder="1"/>
    <xf numFmtId="3" fontId="63" fillId="0" borderId="0" xfId="67" applyNumberFormat="1" applyFont="1" applyBorder="1"/>
    <xf numFmtId="3" fontId="63" fillId="0" borderId="4" xfId="0"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164" fontId="52" fillId="0" borderId="14" xfId="132" applyNumberFormat="1" applyFont="1" applyBorder="1"/>
    <xf numFmtId="164" fontId="52" fillId="0" borderId="12" xfId="132" applyNumberFormat="1" applyFont="1" applyBorder="1"/>
    <xf numFmtId="164" fontId="52" fillId="0" borderId="15" xfId="132" applyNumberFormat="1" applyFont="1" applyBorder="1"/>
    <xf numFmtId="164" fontId="52" fillId="0" borderId="10" xfId="132" applyNumberFormat="1" applyFont="1" applyBorder="1"/>
    <xf numFmtId="0" fontId="52" fillId="0" borderId="15" xfId="0" applyFont="1" applyBorder="1"/>
    <xf numFmtId="0" fontId="52" fillId="0" borderId="13" xfId="0" applyFont="1" applyFill="1" applyBorder="1" applyAlignment="1">
      <alignment horizontal="right"/>
    </xf>
    <xf numFmtId="0" fontId="65"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6"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6"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6" borderId="1" xfId="67" applyNumberFormat="1" applyFont="1" applyFill="1" applyBorder="1"/>
    <xf numFmtId="165" fontId="4" fillId="36"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6" borderId="52" xfId="67" applyNumberFormat="1" applyFont="1" applyFill="1" applyBorder="1" applyAlignment="1">
      <alignment horizontal="right" wrapText="1"/>
    </xf>
    <xf numFmtId="165" fontId="4" fillId="36" borderId="51" xfId="67" applyNumberFormat="1" applyFont="1" applyFill="1" applyBorder="1" applyAlignment="1">
      <alignment horizontal="right"/>
    </xf>
    <xf numFmtId="165" fontId="4" fillId="36" borderId="52" xfId="67" applyNumberFormat="1" applyFont="1" applyFill="1" applyBorder="1" applyAlignment="1">
      <alignment horizontal="right"/>
    </xf>
    <xf numFmtId="3" fontId="4" fillId="36" borderId="51" xfId="0" applyNumberFormat="1" applyFont="1" applyFill="1" applyBorder="1" applyAlignment="1">
      <alignment horizontal="right"/>
    </xf>
    <xf numFmtId="3" fontId="4" fillId="36" borderId="52" xfId="0" applyNumberFormat="1" applyFont="1" applyFill="1" applyBorder="1" applyAlignment="1">
      <alignment horizontal="right"/>
    </xf>
    <xf numFmtId="165" fontId="4" fillId="36" borderId="53" xfId="67" applyNumberFormat="1" applyFont="1" applyFill="1" applyBorder="1" applyAlignment="1">
      <alignment horizontal="right" wrapText="1"/>
    </xf>
    <xf numFmtId="165" fontId="4" fillId="36" borderId="54" xfId="67" applyNumberFormat="1" applyFont="1" applyFill="1" applyBorder="1" applyAlignment="1">
      <alignment horizontal="right" wrapText="1"/>
    </xf>
    <xf numFmtId="165" fontId="4" fillId="36" borderId="53" xfId="67" applyNumberFormat="1" applyFont="1" applyFill="1" applyBorder="1" applyAlignment="1">
      <alignment horizontal="right"/>
    </xf>
    <xf numFmtId="165" fontId="4" fillId="36" borderId="54" xfId="67" applyNumberFormat="1" applyFont="1" applyFill="1" applyBorder="1" applyAlignment="1">
      <alignment horizontal="right"/>
    </xf>
    <xf numFmtId="3" fontId="4" fillId="36" borderId="53" xfId="0" applyNumberFormat="1" applyFont="1" applyFill="1" applyBorder="1" applyAlignment="1">
      <alignment horizontal="right"/>
    </xf>
    <xf numFmtId="3" fontId="4" fillId="36" borderId="54" xfId="0" applyNumberFormat="1" applyFont="1" applyFill="1" applyBorder="1" applyAlignment="1">
      <alignment horizontal="right"/>
    </xf>
    <xf numFmtId="0" fontId="7" fillId="0" borderId="11" xfId="100" applyNumberFormat="1" applyFont="1" applyBorder="1"/>
    <xf numFmtId="0" fontId="7" fillId="36"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6"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8"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6" borderId="67" xfId="67" applyNumberFormat="1" applyFont="1" applyFill="1" applyBorder="1" applyAlignment="1">
      <alignment horizontal="right" vertical="center" wrapText="1"/>
    </xf>
    <xf numFmtId="164" fontId="52" fillId="36" borderId="66" xfId="132" applyNumberFormat="1" applyFont="1" applyFill="1" applyBorder="1" applyAlignment="1">
      <alignment horizontal="right" vertical="top" wrapText="1"/>
    </xf>
    <xf numFmtId="165" fontId="52" fillId="36" borderId="67" xfId="67" applyNumberFormat="1" applyFont="1" applyFill="1" applyBorder="1" applyAlignment="1">
      <alignment horizontal="right" vertical="top" wrapText="1"/>
    </xf>
    <xf numFmtId="165" fontId="52" fillId="36" borderId="70" xfId="67" applyNumberFormat="1" applyFont="1" applyFill="1" applyBorder="1" applyAlignment="1">
      <alignment horizontal="right" vertical="top" wrapText="1"/>
    </xf>
    <xf numFmtId="165" fontId="52" fillId="36" borderId="69" xfId="67" applyNumberFormat="1" applyFont="1" applyFill="1" applyBorder="1" applyAlignment="1">
      <alignment horizontal="right" vertical="center" wrapText="1"/>
    </xf>
    <xf numFmtId="164" fontId="52" fillId="36" borderId="81" xfId="132" applyNumberFormat="1" applyFont="1" applyFill="1" applyBorder="1" applyAlignment="1">
      <alignment horizontal="right" vertical="top" wrapText="1"/>
    </xf>
    <xf numFmtId="165" fontId="52" fillId="36" borderId="69"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6"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7" fillId="0" borderId="1" xfId="0" applyFont="1" applyFill="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1" fillId="0" borderId="8" xfId="0" applyFont="1" applyBorder="1" applyAlignment="1">
      <alignment horizontal="left"/>
    </xf>
    <xf numFmtId="0" fontId="51" fillId="0" borderId="1" xfId="0" applyFont="1" applyBorder="1" applyAlignment="1">
      <alignment horizontal="center"/>
    </xf>
    <xf numFmtId="0" fontId="52" fillId="0" borderId="11" xfId="0" applyFont="1" applyBorder="1"/>
    <xf numFmtId="0" fontId="51" fillId="0" borderId="10" xfId="0" applyFont="1" applyFill="1" applyBorder="1"/>
    <xf numFmtId="0" fontId="52" fillId="0" borderId="10" xfId="0" applyFont="1" applyBorder="1"/>
    <xf numFmtId="164" fontId="52" fillId="0" borderId="1" xfId="132" applyNumberFormat="1" applyFont="1" applyBorder="1" applyAlignment="1">
      <alignment horizontal="center" vertical="center"/>
    </xf>
    <xf numFmtId="0" fontId="56"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6"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85" xfId="0" applyFont="1" applyBorder="1" applyAlignment="1">
      <alignment horizontal="center" vertical="center" wrapText="1"/>
    </xf>
    <xf numFmtId="0" fontId="51" fillId="0" borderId="86"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165" fontId="52" fillId="0" borderId="53" xfId="67" applyNumberFormat="1" applyFont="1" applyFill="1" applyBorder="1"/>
    <xf numFmtId="165" fontId="52" fillId="0" borderId="54" xfId="67" applyNumberFormat="1" applyFont="1" applyFill="1" applyBorder="1"/>
    <xf numFmtId="0" fontId="51" fillId="36" borderId="87" xfId="0" applyFont="1" applyFill="1" applyBorder="1" applyAlignment="1">
      <alignment horizontal="center" vertical="center" wrapText="1"/>
    </xf>
    <xf numFmtId="0" fontId="51" fillId="36" borderId="88" xfId="0" applyFont="1" applyFill="1" applyBorder="1" applyAlignment="1">
      <alignment horizontal="center" vertical="center" wrapText="1"/>
    </xf>
    <xf numFmtId="0" fontId="51" fillId="36" borderId="86" xfId="0" applyFont="1" applyFill="1" applyBorder="1" applyAlignment="1">
      <alignment horizontal="center" vertical="center" wrapText="1"/>
    </xf>
    <xf numFmtId="0" fontId="51" fillId="38" borderId="90" xfId="0" applyFont="1" applyFill="1" applyBorder="1" applyAlignment="1">
      <alignment horizontal="center" vertical="center" wrapText="1"/>
    </xf>
    <xf numFmtId="0" fontId="51" fillId="36" borderId="85" xfId="0" applyFont="1" applyFill="1" applyBorder="1" applyAlignment="1">
      <alignment horizontal="center" vertical="center" wrapText="1"/>
    </xf>
    <xf numFmtId="0" fontId="51" fillId="36" borderId="91" xfId="0" applyFont="1" applyFill="1" applyBorder="1" applyAlignment="1">
      <alignment horizontal="center" vertical="center" wrapText="1"/>
    </xf>
    <xf numFmtId="0" fontId="51" fillId="36" borderId="92"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6" borderId="51" xfId="67" applyNumberFormat="1" applyFont="1" applyFill="1" applyBorder="1"/>
    <xf numFmtId="165" fontId="52" fillId="36" borderId="52" xfId="67" applyNumberFormat="1" applyFont="1" applyFill="1" applyBorder="1"/>
    <xf numFmtId="165" fontId="52" fillId="36" borderId="53" xfId="67" applyNumberFormat="1" applyFont="1" applyFill="1" applyBorder="1"/>
    <xf numFmtId="165" fontId="52" fillId="36" borderId="89" xfId="67" applyNumberFormat="1" applyFont="1" applyFill="1" applyBorder="1"/>
    <xf numFmtId="165" fontId="52" fillId="36" borderId="54" xfId="67" applyNumberFormat="1" applyFont="1" applyFill="1" applyBorder="1"/>
    <xf numFmtId="164" fontId="52" fillId="36" borderId="51" xfId="132" applyNumberFormat="1" applyFont="1" applyFill="1" applyBorder="1" applyAlignment="1"/>
    <xf numFmtId="164" fontId="52" fillId="36" borderId="1" xfId="132" applyNumberFormat="1" applyFont="1" applyFill="1" applyBorder="1" applyAlignment="1">
      <alignment wrapText="1"/>
    </xf>
    <xf numFmtId="164" fontId="52" fillId="36" borderId="52" xfId="132" applyNumberFormat="1" applyFont="1" applyFill="1" applyBorder="1" applyAlignment="1"/>
    <xf numFmtId="164" fontId="52" fillId="36" borderId="53" xfId="132" applyNumberFormat="1" applyFont="1" applyFill="1" applyBorder="1" applyAlignment="1"/>
    <xf numFmtId="164" fontId="52" fillId="36" borderId="89" xfId="132" applyNumberFormat="1" applyFont="1" applyFill="1" applyBorder="1" applyAlignment="1">
      <alignment wrapText="1"/>
    </xf>
    <xf numFmtId="164" fontId="52" fillId="36" borderId="54" xfId="132" applyNumberFormat="1" applyFont="1" applyFill="1" applyBorder="1" applyAlignment="1"/>
    <xf numFmtId="165" fontId="52" fillId="38" borderId="83" xfId="0" applyNumberFormat="1" applyFont="1" applyFill="1" applyBorder="1" applyAlignment="1">
      <alignment wrapText="1"/>
    </xf>
    <xf numFmtId="165" fontId="52" fillId="38" borderId="76" xfId="0" applyNumberFormat="1" applyFont="1" applyFill="1" applyBorder="1" applyAlignment="1">
      <alignment wrapText="1"/>
    </xf>
    <xf numFmtId="0" fontId="4" fillId="0" borderId="1" xfId="112" applyFont="1" applyBorder="1" applyAlignment="1">
      <alignment wrapText="1"/>
    </xf>
    <xf numFmtId="9" fontId="4" fillId="0" borderId="52" xfId="132" applyFont="1" applyBorder="1" applyAlignment="1">
      <alignment horizontal="right"/>
    </xf>
    <xf numFmtId="0" fontId="51" fillId="0" borderId="11" xfId="0" applyFont="1" applyBorder="1" applyAlignment="1">
      <alignment horizontal="left"/>
    </xf>
    <xf numFmtId="0" fontId="52" fillId="0" borderId="0" xfId="0" applyFont="1" applyAlignment="1">
      <alignment vertical="center"/>
    </xf>
    <xf numFmtId="9" fontId="4" fillId="36" borderId="52" xfId="132" applyFont="1" applyFill="1" applyBorder="1" applyAlignment="1">
      <alignment horizontal="right"/>
    </xf>
    <xf numFmtId="0" fontId="51" fillId="0" borderId="11" xfId="0" applyFont="1" applyBorder="1" applyAlignment="1">
      <alignment horizontal="left"/>
    </xf>
    <xf numFmtId="164" fontId="52" fillId="0" borderId="3" xfId="132" applyNumberFormat="1" applyFont="1" applyBorder="1" applyAlignment="1">
      <alignment horizontal="center" vertical="center"/>
    </xf>
    <xf numFmtId="0" fontId="52" fillId="0" borderId="0" xfId="0" applyFont="1" applyFill="1" applyBorder="1" applyAlignment="1">
      <alignment horizontal="left" vertical="top" wrapText="1"/>
    </xf>
    <xf numFmtId="0" fontId="51" fillId="37" borderId="93" xfId="67" applyNumberFormat="1" applyFont="1" applyFill="1" applyBorder="1" applyAlignment="1">
      <alignment horizontal="center"/>
    </xf>
    <xf numFmtId="0" fontId="51" fillId="37" borderId="37" xfId="67" applyNumberFormat="1" applyFont="1" applyFill="1" applyBorder="1" applyAlignment="1">
      <alignment horizontal="center"/>
    </xf>
    <xf numFmtId="0" fontId="51" fillId="37" borderId="38" xfId="67" applyNumberFormat="1" applyFont="1" applyFill="1" applyBorder="1" applyAlignment="1">
      <alignment horizontal="center"/>
    </xf>
    <xf numFmtId="3" fontId="52" fillId="37" borderId="40" xfId="67" applyNumberFormat="1" applyFont="1" applyFill="1" applyBorder="1" applyAlignment="1">
      <alignment horizontal="center"/>
    </xf>
    <xf numFmtId="3" fontId="52" fillId="37" borderId="39" xfId="67" applyNumberFormat="1" applyFont="1" applyFill="1" applyBorder="1" applyAlignment="1">
      <alignment horizontal="center"/>
    </xf>
    <xf numFmtId="3" fontId="52" fillId="37" borderId="41" xfId="67" applyNumberFormat="1" applyFont="1" applyFill="1" applyBorder="1" applyAlignment="1">
      <alignment horizontal="center"/>
    </xf>
    <xf numFmtId="3" fontId="52" fillId="37" borderId="42" xfId="67" applyNumberFormat="1" applyFont="1" applyFill="1" applyBorder="1" applyAlignment="1">
      <alignment horizontal="center"/>
    </xf>
    <xf numFmtId="3" fontId="52" fillId="37" borderId="43" xfId="67" applyNumberFormat="1" applyFont="1" applyFill="1" applyBorder="1" applyAlignment="1">
      <alignment horizontal="center"/>
    </xf>
    <xf numFmtId="1" fontId="51" fillId="37" borderId="37" xfId="67" applyNumberFormat="1" applyFont="1" applyFill="1" applyBorder="1" applyAlignment="1">
      <alignment horizontal="center"/>
    </xf>
    <xf numFmtId="1" fontId="51" fillId="37" borderId="38" xfId="67" applyNumberFormat="1" applyFont="1" applyFill="1" applyBorder="1" applyAlignment="1">
      <alignment horizontal="center"/>
    </xf>
    <xf numFmtId="9" fontId="52" fillId="37" borderId="42" xfId="132" applyNumberFormat="1" applyFont="1" applyFill="1" applyBorder="1" applyAlignment="1">
      <alignment horizontal="center"/>
    </xf>
    <xf numFmtId="9" fontId="52" fillId="37"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165" fontId="60" fillId="0" borderId="5" xfId="67" applyNumberFormat="1" applyFont="1" applyBorder="1" applyAlignment="1">
      <alignment horizontal="center" wrapText="1"/>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72" xfId="100" applyNumberFormat="1" applyFont="1" applyBorder="1" applyAlignment="1">
      <alignment horizontal="center" wrapText="1"/>
    </xf>
    <xf numFmtId="9" fontId="4" fillId="0" borderId="1" xfId="132" applyFont="1" applyBorder="1" applyAlignment="1">
      <alignment horizontal="right"/>
    </xf>
    <xf numFmtId="9" fontId="4" fillId="36" borderId="1" xfId="132" applyFont="1" applyFill="1" applyBorder="1" applyAlignment="1">
      <alignment horizontal="right"/>
    </xf>
    <xf numFmtId="165" fontId="51" fillId="0" borderId="85" xfId="67" applyNumberFormat="1" applyFont="1" applyBorder="1" applyAlignment="1">
      <alignment horizontal="center"/>
    </xf>
    <xf numFmtId="165" fontId="51" fillId="0" borderId="91" xfId="67" applyNumberFormat="1" applyFont="1" applyBorder="1" applyAlignment="1">
      <alignment horizontal="center"/>
    </xf>
    <xf numFmtId="165" fontId="60" fillId="0" borderId="91" xfId="67" applyNumberFormat="1" applyFont="1" applyBorder="1" applyAlignment="1">
      <alignment horizontal="center" wrapText="1"/>
    </xf>
    <xf numFmtId="165" fontId="51" fillId="0" borderId="92" xfId="67" applyNumberFormat="1" applyFont="1" applyBorder="1" applyAlignment="1">
      <alignment horizontal="center"/>
    </xf>
    <xf numFmtId="9" fontId="4" fillId="0" borderId="51" xfId="132" applyFont="1" applyBorder="1" applyAlignment="1">
      <alignment horizontal="right"/>
    </xf>
    <xf numFmtId="9" fontId="4" fillId="36" borderId="51" xfId="132" applyFont="1" applyFill="1" applyBorder="1" applyAlignment="1">
      <alignment horizontal="right"/>
    </xf>
    <xf numFmtId="9" fontId="4" fillId="36" borderId="89" xfId="132" applyFont="1" applyFill="1" applyBorder="1" applyAlignment="1">
      <alignment horizontal="right"/>
    </xf>
    <xf numFmtId="9" fontId="4" fillId="36"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85" xfId="111" applyFont="1" applyFill="1" applyBorder="1" applyAlignment="1">
      <alignment horizontal="right" vertical="center"/>
    </xf>
    <xf numFmtId="0" fontId="6" fillId="0" borderId="92" xfId="111" applyFont="1" applyFill="1" applyBorder="1" applyAlignment="1">
      <alignment vertical="center"/>
    </xf>
    <xf numFmtId="0" fontId="0" fillId="0" borderId="8" xfId="0" applyBorder="1"/>
    <xf numFmtId="0" fontId="0" fillId="0" borderId="7" xfId="0" applyBorder="1"/>
    <xf numFmtId="0" fontId="0" fillId="0" borderId="6" xfId="0" applyBorder="1"/>
    <xf numFmtId="0" fontId="0" fillId="0" borderId="9" xfId="0" applyBorder="1"/>
    <xf numFmtId="0" fontId="0" fillId="0" borderId="0" xfId="0" applyBorder="1"/>
    <xf numFmtId="0" fontId="0" fillId="0" borderId="8" xfId="0" applyFont="1" applyBorder="1"/>
    <xf numFmtId="0" fontId="0" fillId="0" borderId="3" xfId="0" applyBorder="1"/>
    <xf numFmtId="0" fontId="0" fillId="0" borderId="4" xfId="0" applyBorder="1"/>
    <xf numFmtId="0" fontId="0" fillId="0" borderId="5" xfId="0" applyBorder="1"/>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164" fontId="0" fillId="0" borderId="7" xfId="132" applyNumberFormat="1" applyFont="1" applyBorder="1"/>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164" fontId="0" fillId="0" borderId="0" xfId="132" applyNumberFormat="1" applyFont="1" applyBorder="1"/>
    <xf numFmtId="164" fontId="0" fillId="0" borderId="6" xfId="132" applyNumberFormat="1" applyFont="1" applyBorder="1"/>
    <xf numFmtId="164" fontId="0" fillId="0" borderId="2" xfId="132" applyNumberFormat="1" applyFont="1" applyBorder="1"/>
    <xf numFmtId="0" fontId="0" fillId="0" borderId="13" xfId="0" applyBorder="1"/>
    <xf numFmtId="164" fontId="0" fillId="0" borderId="14" xfId="132" applyNumberFormat="1" applyFont="1" applyBorder="1"/>
    <xf numFmtId="164" fontId="0" fillId="0" borderId="12" xfId="132" applyNumberFormat="1" applyFont="1" applyBorder="1"/>
    <xf numFmtId="164" fontId="0" fillId="0" borderId="3" xfId="132" applyNumberFormat="1" applyFont="1" applyBorder="1"/>
    <xf numFmtId="0" fontId="7" fillId="36" borderId="3" xfId="0" applyFont="1" applyFill="1" applyBorder="1" applyAlignment="1">
      <alignment horizontal="center" wrapText="1"/>
    </xf>
    <xf numFmtId="164" fontId="0" fillId="0" borderId="1" xfId="132" applyNumberFormat="1" applyFont="1" applyBorder="1"/>
    <xf numFmtId="164" fontId="0" fillId="0" borderId="4" xfId="132" applyNumberFormat="1" applyFont="1" applyBorder="1"/>
    <xf numFmtId="164" fontId="0" fillId="0" borderId="5" xfId="132" applyNumberFormat="1" applyFont="1" applyBorder="1"/>
    <xf numFmtId="0" fontId="0" fillId="0" borderId="9" xfId="0" applyFont="1" applyBorder="1"/>
    <xf numFmtId="0" fontId="7" fillId="0" borderId="74" xfId="0" applyFont="1" applyFill="1" applyBorder="1" applyAlignment="1">
      <alignment horizontal="center"/>
    </xf>
    <xf numFmtId="165" fontId="52" fillId="0" borderId="15" xfId="67" applyNumberFormat="1" applyFont="1" applyFill="1" applyBorder="1" applyAlignment="1">
      <alignment horizontal="center"/>
    </xf>
    <xf numFmtId="165" fontId="52" fillId="0" borderId="7" xfId="67" applyNumberFormat="1" applyFont="1" applyBorder="1" applyAlignment="1">
      <alignment horizontal="center"/>
    </xf>
    <xf numFmtId="165" fontId="52" fillId="0" borderId="95" xfId="67" applyNumberFormat="1" applyFont="1" applyBorder="1" applyAlignment="1">
      <alignment horizontal="center"/>
    </xf>
    <xf numFmtId="0" fontId="7" fillId="0" borderId="72" xfId="0" applyFont="1" applyFill="1" applyBorder="1" applyAlignment="1">
      <alignment horizontal="center"/>
    </xf>
    <xf numFmtId="0" fontId="7" fillId="0" borderId="51" xfId="0" applyFont="1" applyFill="1" applyBorder="1" applyAlignment="1">
      <alignment horizontal="center"/>
    </xf>
    <xf numFmtId="164" fontId="52" fillId="0" borderId="11" xfId="132" applyNumberFormat="1" applyFont="1" applyFill="1" applyBorder="1" applyAlignment="1">
      <alignment horizontal="center"/>
    </xf>
    <xf numFmtId="0" fontId="4" fillId="0" borderId="98" xfId="0" applyFont="1" applyFill="1" applyBorder="1" applyAlignment="1">
      <alignment horizontal="left"/>
    </xf>
    <xf numFmtId="0" fontId="7" fillId="0" borderId="53" xfId="0" applyFont="1" applyFill="1" applyBorder="1" applyAlignment="1">
      <alignment horizontal="center"/>
    </xf>
    <xf numFmtId="164" fontId="52" fillId="0" borderId="94" xfId="132" applyNumberFormat="1" applyFont="1" applyFill="1" applyBorder="1" applyAlignment="1">
      <alignment horizontal="center"/>
    </xf>
    <xf numFmtId="9" fontId="52" fillId="37" borderId="41" xfId="132"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3" fontId="0" fillId="0" borderId="0" xfId="0" applyNumberFormat="1"/>
    <xf numFmtId="166" fontId="4" fillId="0" borderId="1" xfId="112" applyNumberFormat="1" applyFont="1" applyBorder="1"/>
    <xf numFmtId="0" fontId="7" fillId="0" borderId="3" xfId="112" applyFont="1" applyBorder="1"/>
    <xf numFmtId="0" fontId="7" fillId="0" borderId="99" xfId="112" applyFont="1" applyBorder="1"/>
    <xf numFmtId="0" fontId="65" fillId="0" borderId="0" xfId="0" applyFont="1"/>
    <xf numFmtId="165" fontId="4" fillId="0" borderId="2" xfId="67" applyNumberFormat="1" applyFont="1" applyBorder="1"/>
    <xf numFmtId="165" fontId="52" fillId="0" borderId="2" xfId="67" applyNumberFormat="1" applyFont="1" applyFill="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4" fontId="52" fillId="0" borderId="3" xfId="132" applyNumberFormat="1" applyFont="1" applyFill="1" applyBorder="1" applyAlignment="1">
      <alignment horizontal="center" vertical="center"/>
    </xf>
    <xf numFmtId="164" fontId="52" fillId="0" borderId="5" xfId="132" applyNumberFormat="1" applyFont="1" applyFill="1" applyBorder="1"/>
    <xf numFmtId="165" fontId="52" fillId="0" borderId="1" xfId="67" applyNumberFormat="1" applyFont="1" applyFill="1" applyBorder="1" applyAlignment="1">
      <alignment horizontal="right"/>
    </xf>
    <xf numFmtId="164" fontId="52" fillId="36"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9" xfId="67" applyNumberFormat="1" applyFont="1" applyFill="1" applyBorder="1" applyAlignment="1">
      <alignment horizontal="right" vertical="center" wrapText="1"/>
    </xf>
    <xf numFmtId="164" fontId="52" fillId="0" borderId="80" xfId="132" applyNumberFormat="1" applyFont="1" applyFill="1" applyBorder="1" applyAlignment="1">
      <alignment horizontal="right" vertical="top" wrapText="1"/>
    </xf>
    <xf numFmtId="165" fontId="52" fillId="0" borderId="79" xfId="67" applyNumberFormat="1" applyFont="1" applyFill="1" applyBorder="1" applyAlignment="1">
      <alignment horizontal="right" vertical="top" wrapText="1"/>
    </xf>
    <xf numFmtId="164" fontId="52" fillId="0" borderId="101" xfId="132" applyNumberFormat="1" applyFont="1" applyFill="1" applyBorder="1" applyAlignment="1">
      <alignment horizontal="right" vertical="top" wrapText="1"/>
    </xf>
    <xf numFmtId="165" fontId="52" fillId="0" borderId="73" xfId="67" applyNumberFormat="1" applyFont="1" applyFill="1" applyBorder="1" applyAlignment="1">
      <alignment horizontal="right" vertical="top" wrapText="1"/>
    </xf>
    <xf numFmtId="0" fontId="0" fillId="0" borderId="14" xfId="0" applyBorder="1"/>
    <xf numFmtId="0" fontId="7" fillId="0" borderId="8" xfId="0" applyFont="1" applyBorder="1"/>
    <xf numFmtId="0" fontId="0" fillId="0" borderId="12" xfId="0" applyBorder="1"/>
    <xf numFmtId="164" fontId="49" fillId="0" borderId="0" xfId="0" applyNumberFormat="1" applyFont="1"/>
    <xf numFmtId="164" fontId="52" fillId="37" borderId="40" xfId="132" applyNumberFormat="1" applyFont="1" applyFill="1" applyBorder="1" applyAlignment="1">
      <alignment horizontal="center"/>
    </xf>
    <xf numFmtId="164" fontId="52" fillId="37" borderId="1" xfId="132" applyNumberFormat="1" applyFont="1" applyFill="1" applyBorder="1" applyAlignment="1">
      <alignment horizontal="center"/>
    </xf>
    <xf numFmtId="164" fontId="52" fillId="37" borderId="39" xfId="132" applyNumberFormat="1" applyFont="1" applyFill="1" applyBorder="1" applyAlignment="1">
      <alignment horizontal="center"/>
    </xf>
    <xf numFmtId="0" fontId="7" fillId="0" borderId="3" xfId="116" applyFont="1" applyBorder="1" applyAlignment="1">
      <alignment horizontal="center" vertical="center"/>
    </xf>
    <xf numFmtId="0" fontId="4" fillId="0" borderId="11" xfId="0" applyFont="1" applyBorder="1" applyAlignment="1"/>
    <xf numFmtId="0" fontId="4" fillId="0" borderId="10" xfId="0" applyFont="1" applyBorder="1" applyAlignment="1"/>
    <xf numFmtId="164" fontId="7" fillId="0" borderId="1" xfId="132" applyNumberFormat="1" applyFont="1" applyBorder="1"/>
    <xf numFmtId="165" fontId="52" fillId="36" borderId="102" xfId="67" applyNumberFormat="1" applyFont="1" applyFill="1" applyBorder="1" applyAlignment="1">
      <alignment horizontal="right" vertical="top" wrapText="1"/>
    </xf>
    <xf numFmtId="165" fontId="0" fillId="0" borderId="7" xfId="67" applyNumberFormat="1" applyFont="1" applyBorder="1"/>
    <xf numFmtId="165" fontId="0" fillId="0" borderId="6" xfId="67" applyNumberFormat="1" applyFont="1" applyBorder="1"/>
    <xf numFmtId="165" fontId="0" fillId="0" borderId="0" xfId="67" applyNumberFormat="1" applyFont="1" applyBorder="1"/>
    <xf numFmtId="165" fontId="0" fillId="0" borderId="2" xfId="67" applyNumberFormat="1" applyFont="1" applyBorder="1"/>
    <xf numFmtId="164" fontId="52" fillId="0" borderId="5" xfId="132" applyNumberFormat="1" applyFont="1" applyBorder="1"/>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0" fontId="45" fillId="0" borderId="0" xfId="0" applyFont="1"/>
    <xf numFmtId="0" fontId="67" fillId="0" borderId="0" xfId="0" applyFont="1"/>
    <xf numFmtId="164" fontId="68" fillId="0" borderId="0" xfId="0" applyNumberFormat="1" applyFont="1" applyFill="1" applyBorder="1" applyAlignment="1">
      <alignment vertical="center"/>
    </xf>
    <xf numFmtId="167" fontId="52" fillId="0" borderId="0" xfId="0" applyNumberFormat="1" applyFont="1"/>
    <xf numFmtId="0" fontId="55"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0" fontId="51" fillId="0" borderId="1" xfId="0" applyFont="1" applyBorder="1" applyAlignment="1">
      <alignment horizontal="center" wrapText="1"/>
    </xf>
    <xf numFmtId="3" fontId="52" fillId="0" borderId="1" xfId="0" applyNumberFormat="1" applyFont="1" applyFill="1" applyBorder="1" applyAlignment="1">
      <alignment horizontal="right"/>
    </xf>
    <xf numFmtId="0" fontId="7" fillId="34" borderId="11" xfId="92" applyFont="1" applyFill="1" applyBorder="1" applyAlignment="1">
      <alignment horizontal="left" vertical="center"/>
    </xf>
    <xf numFmtId="0" fontId="7" fillId="34" borderId="8" xfId="105" applyFont="1" applyFill="1" applyBorder="1" applyAlignment="1">
      <alignment horizontal="left" vertical="center"/>
    </xf>
    <xf numFmtId="0" fontId="56" fillId="34" borderId="10" xfId="92" applyFont="1" applyFill="1" applyBorder="1" applyAlignment="1">
      <alignment horizontal="center" vertical="center"/>
    </xf>
    <xf numFmtId="0" fontId="56" fillId="34" borderId="7" xfId="105" applyFont="1" applyFill="1" applyBorder="1" applyAlignment="1">
      <alignment vertical="center"/>
    </xf>
    <xf numFmtId="0" fontId="56" fillId="34" borderId="6" xfId="105" applyFont="1" applyFill="1" applyBorder="1" applyAlignment="1">
      <alignment vertical="center"/>
    </xf>
    <xf numFmtId="0" fontId="51" fillId="0" borderId="1" xfId="0" applyFont="1" applyFill="1" applyBorder="1" applyAlignment="1">
      <alignment horizontal="right" vertical="center"/>
    </xf>
    <xf numFmtId="0" fontId="51" fillId="0" borderId="11" xfId="0" applyFont="1" applyBorder="1" applyAlignment="1"/>
    <xf numFmtId="0" fontId="51" fillId="0" borderId="10" xfId="0" applyFont="1" applyBorder="1" applyAlignment="1"/>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62" fillId="0" borderId="0" xfId="0" applyFont="1"/>
    <xf numFmtId="3" fontId="52" fillId="0" borderId="5" xfId="0" applyNumberFormat="1" applyFont="1" applyBorder="1" applyAlignment="1">
      <alignment horizontal="left"/>
    </xf>
    <xf numFmtId="0" fontId="59" fillId="35" borderId="13" xfId="0" applyFont="1" applyFill="1" applyBorder="1" applyAlignment="1">
      <alignment horizontal="center" vertical="top"/>
    </xf>
    <xf numFmtId="3" fontId="52" fillId="37" borderId="105" xfId="0" applyNumberFormat="1" applyFont="1" applyFill="1" applyBorder="1" applyAlignment="1">
      <alignment horizontal="left"/>
    </xf>
    <xf numFmtId="3" fontId="52" fillId="37" borderId="105" xfId="0" applyNumberFormat="1" applyFont="1" applyFill="1" applyBorder="1"/>
    <xf numFmtId="3" fontId="52" fillId="37" borderId="106" xfId="0" applyNumberFormat="1" applyFont="1" applyFill="1" applyBorder="1"/>
    <xf numFmtId="3" fontId="52" fillId="37" borderId="108" xfId="0" applyNumberFormat="1" applyFont="1" applyFill="1" applyBorder="1"/>
    <xf numFmtId="164" fontId="52" fillId="37" borderId="108" xfId="0" applyNumberFormat="1" applyFont="1" applyFill="1" applyBorder="1"/>
    <xf numFmtId="0" fontId="52" fillId="37" borderId="113" xfId="0" applyFont="1" applyFill="1" applyBorder="1"/>
    <xf numFmtId="164" fontId="52" fillId="37" borderId="114" xfId="0" applyNumberFormat="1" applyFont="1" applyFill="1" applyBorder="1"/>
    <xf numFmtId="164" fontId="52" fillId="37" borderId="115" xfId="0" applyNumberFormat="1" applyFont="1" applyFill="1" applyBorder="1"/>
    <xf numFmtId="0" fontId="59" fillId="35" borderId="8" xfId="0" applyFont="1" applyFill="1" applyBorder="1" applyAlignment="1">
      <alignment vertical="top"/>
    </xf>
    <xf numFmtId="0" fontId="7" fillId="0" borderId="0" xfId="100" applyNumberFormat="1" applyFont="1" applyBorder="1" applyAlignment="1">
      <alignment horizontal="center" vertical="center"/>
    </xf>
    <xf numFmtId="0" fontId="7" fillId="36" borderId="0" xfId="100" applyNumberFormat="1" applyFont="1" applyFill="1" applyBorder="1"/>
    <xf numFmtId="165" fontId="4" fillId="36" borderId="0" xfId="67" applyNumberFormat="1" applyFont="1" applyFill="1" applyBorder="1" applyAlignment="1">
      <alignment horizontal="right" wrapText="1"/>
    </xf>
    <xf numFmtId="165" fontId="4" fillId="36" borderId="0" xfId="67" applyNumberFormat="1" applyFont="1" applyFill="1" applyBorder="1" applyAlignment="1">
      <alignment horizontal="right"/>
    </xf>
    <xf numFmtId="3" fontId="4" fillId="36" borderId="0" xfId="0" applyNumberFormat="1" applyFont="1" applyFill="1" applyBorder="1" applyAlignment="1">
      <alignment horizontal="right"/>
    </xf>
    <xf numFmtId="165" fontId="58" fillId="0" borderId="0" xfId="0" applyNumberFormat="1" applyFont="1"/>
    <xf numFmtId="0" fontId="7" fillId="0" borderId="0" xfId="112" applyFont="1" applyAlignment="1">
      <alignment horizontal="left"/>
    </xf>
    <xf numFmtId="0" fontId="4" fillId="0" borderId="116" xfId="93" applyFont="1" applyBorder="1"/>
    <xf numFmtId="165" fontId="7" fillId="0" borderId="117" xfId="133" applyNumberFormat="1" applyFont="1" applyBorder="1"/>
    <xf numFmtId="0" fontId="4" fillId="0" borderId="118" xfId="93" applyFont="1" applyBorder="1"/>
    <xf numFmtId="0" fontId="7" fillId="0" borderId="1" xfId="0" applyFont="1" applyFill="1" applyBorder="1" applyAlignment="1">
      <alignment horizontal="center"/>
    </xf>
    <xf numFmtId="1" fontId="51" fillId="37" borderId="119" xfId="67" applyNumberFormat="1" applyFont="1" applyFill="1" applyBorder="1" applyAlignment="1">
      <alignment horizontal="center"/>
    </xf>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0" fontId="32" fillId="0" borderId="0" xfId="82" applyAlignment="1" applyProtection="1"/>
    <xf numFmtId="9" fontId="0" fillId="0" borderId="0" xfId="132" applyFont="1"/>
    <xf numFmtId="165" fontId="0" fillId="0" borderId="8" xfId="67" applyNumberFormat="1" applyFont="1" applyBorder="1"/>
    <xf numFmtId="165" fontId="0" fillId="0" borderId="9" xfId="67" applyNumberFormat="1" applyFont="1" applyBorder="1"/>
    <xf numFmtId="0" fontId="7" fillId="0" borderId="11" xfId="0" applyFont="1" applyBorder="1" applyAlignment="1">
      <alignment horizontal="center"/>
    </xf>
    <xf numFmtId="3" fontId="52" fillId="0" borderId="5" xfId="67" applyNumberFormat="1" applyFont="1" applyBorder="1"/>
    <xf numFmtId="3" fontId="52" fillId="0" borderId="11" xfId="67" applyNumberFormat="1" applyFont="1" applyBorder="1"/>
    <xf numFmtId="165" fontId="0" fillId="0" borderId="3" xfId="67" applyNumberFormat="1" applyFont="1" applyBorder="1"/>
    <xf numFmtId="165" fontId="0" fillId="0" borderId="4" xfId="67" applyNumberFormat="1" applyFont="1" applyBorder="1"/>
    <xf numFmtId="3" fontId="52" fillId="0" borderId="1" xfId="67" applyNumberFormat="1" applyFont="1" applyBorder="1" applyAlignment="1">
      <alignment vertical="center"/>
    </xf>
    <xf numFmtId="3" fontId="0" fillId="0" borderId="1" xfId="0" applyNumberFormat="1" applyBorder="1"/>
    <xf numFmtId="3" fontId="52" fillId="0" borderId="1" xfId="67" applyNumberFormat="1" applyFont="1" applyFill="1" applyBorder="1" applyAlignment="1">
      <alignment horizontal="right"/>
    </xf>
    <xf numFmtId="0" fontId="52" fillId="0" borderId="1" xfId="0" applyFont="1" applyFill="1" applyBorder="1" applyAlignment="1">
      <alignment horizontal="right"/>
    </xf>
    <xf numFmtId="0" fontId="7" fillId="0" borderId="9" xfId="0" applyFont="1" applyFill="1" applyBorder="1" applyAlignment="1">
      <alignment horizontal="center" wrapText="1"/>
    </xf>
    <xf numFmtId="165" fontId="52" fillId="0" borderId="9" xfId="67" applyNumberFormat="1" applyFont="1" applyFill="1" applyBorder="1"/>
    <xf numFmtId="165" fontId="52" fillId="0" borderId="9" xfId="67" applyNumberFormat="1" applyFont="1" applyFill="1" applyBorder="1" applyAlignment="1">
      <alignment horizontal="right"/>
    </xf>
    <xf numFmtId="9" fontId="4" fillId="0" borderId="10" xfId="132" applyFont="1" applyBorder="1" applyAlignment="1">
      <alignment horizontal="right"/>
    </xf>
    <xf numFmtId="9" fontId="4" fillId="36" borderId="120" xfId="132" applyFont="1" applyFill="1" applyBorder="1" applyAlignment="1">
      <alignment horizontal="right"/>
    </xf>
    <xf numFmtId="3" fontId="52" fillId="36" borderId="89" xfId="0" applyNumberFormat="1" applyFont="1" applyFill="1" applyBorder="1"/>
    <xf numFmtId="3" fontId="52" fillId="0" borderId="52" xfId="0" applyNumberFormat="1" applyFont="1" applyBorder="1"/>
    <xf numFmtId="3" fontId="52" fillId="36" borderId="54" xfId="0" applyNumberFormat="1" applyFont="1" applyFill="1" applyBorder="1"/>
    <xf numFmtId="165" fontId="52" fillId="36" borderId="98" xfId="67" applyNumberFormat="1" applyFont="1" applyFill="1" applyBorder="1"/>
    <xf numFmtId="3" fontId="52" fillId="36" borderId="3" xfId="0" applyNumberFormat="1" applyFont="1" applyFill="1" applyBorder="1"/>
    <xf numFmtId="3" fontId="52" fillId="36" borderId="71" xfId="0" applyNumberFormat="1" applyFont="1" applyFill="1" applyBorder="1"/>
    <xf numFmtId="165" fontId="4" fillId="0" borderId="0" xfId="67" applyNumberFormat="1" applyFont="1" applyFill="1" applyBorder="1" applyAlignment="1">
      <alignment horizontal="right"/>
    </xf>
    <xf numFmtId="168" fontId="45" fillId="0" borderId="1" xfId="134" applyNumberFormat="1" applyFont="1" applyBorder="1" applyAlignment="1">
      <alignment horizontal="center" wrapText="1"/>
    </xf>
    <xf numFmtId="168" fontId="0" fillId="0" borderId="1" xfId="134" applyNumberFormat="1" applyFont="1" applyBorder="1" applyAlignment="1">
      <alignment horizontal="center"/>
    </xf>
    <xf numFmtId="0" fontId="0" fillId="0" borderId="0" xfId="0" applyFont="1"/>
    <xf numFmtId="0" fontId="0" fillId="0" borderId="61" xfId="0" applyBorder="1"/>
    <xf numFmtId="0" fontId="45" fillId="0" borderId="125" xfId="0" applyFont="1" applyBorder="1" applyAlignment="1">
      <alignment wrapText="1"/>
    </xf>
    <xf numFmtId="0" fontId="45" fillId="0" borderId="125" xfId="0" applyFont="1" applyBorder="1"/>
    <xf numFmtId="9" fontId="0" fillId="0" borderId="124" xfId="132" applyFont="1" applyBorder="1" applyAlignment="1">
      <alignment horizontal="center"/>
    </xf>
    <xf numFmtId="0" fontId="45" fillId="0" borderId="126" xfId="0" applyFont="1" applyBorder="1"/>
    <xf numFmtId="168" fontId="0" fillId="0" borderId="127" xfId="134" applyNumberFormat="1" applyFont="1" applyBorder="1" applyAlignment="1">
      <alignment horizontal="center"/>
    </xf>
    <xf numFmtId="9" fontId="0" fillId="0" borderId="128" xfId="132" applyFont="1" applyBorder="1" applyAlignment="1">
      <alignment horizontal="center"/>
    </xf>
    <xf numFmtId="3" fontId="52" fillId="0" borderId="1" xfId="67" applyNumberFormat="1" applyFont="1" applyFill="1" applyBorder="1" applyAlignment="1">
      <alignment horizontal="right" vertical="center"/>
    </xf>
    <xf numFmtId="165" fontId="0" fillId="0" borderId="1" xfId="67" applyNumberFormat="1" applyFont="1" applyBorder="1" applyAlignment="1">
      <alignment horizontal="center"/>
    </xf>
    <xf numFmtId="165" fontId="0" fillId="0" borderId="127" xfId="67" applyNumberFormat="1" applyFont="1" applyBorder="1" applyAlignment="1">
      <alignment horizontal="center"/>
    </xf>
    <xf numFmtId="3" fontId="52" fillId="37" borderId="40" xfId="67" applyNumberFormat="1" applyFont="1" applyFill="1" applyBorder="1" applyAlignment="1">
      <alignment horizontal="right"/>
    </xf>
    <xf numFmtId="3" fontId="52" fillId="37" borderId="1" xfId="67" applyNumberFormat="1" applyFont="1" applyFill="1" applyBorder="1" applyAlignment="1">
      <alignment horizontal="right"/>
    </xf>
    <xf numFmtId="3" fontId="52" fillId="37" borderId="39" xfId="67" applyNumberFormat="1" applyFont="1" applyFill="1" applyBorder="1" applyAlignment="1">
      <alignment horizontal="right"/>
    </xf>
    <xf numFmtId="3" fontId="52" fillId="37" borderId="41" xfId="67" applyNumberFormat="1" applyFont="1" applyFill="1" applyBorder="1" applyAlignment="1">
      <alignment horizontal="right"/>
    </xf>
    <xf numFmtId="3" fontId="52" fillId="37" borderId="42" xfId="67" applyNumberFormat="1" applyFont="1" applyFill="1" applyBorder="1" applyAlignment="1">
      <alignment horizontal="right"/>
    </xf>
    <xf numFmtId="3" fontId="52" fillId="37" borderId="43" xfId="67" applyNumberFormat="1" applyFont="1" applyFill="1" applyBorder="1" applyAlignment="1">
      <alignment horizontal="right"/>
    </xf>
    <xf numFmtId="0" fontId="7" fillId="39" borderId="103" xfId="0" applyFont="1" applyFill="1" applyBorder="1" applyAlignment="1">
      <alignment horizontal="center" vertical="center"/>
    </xf>
    <xf numFmtId="0" fontId="7" fillId="39" borderId="44" xfId="0" applyFont="1" applyFill="1" applyBorder="1" applyAlignment="1">
      <alignment horizontal="center" vertical="center" wrapText="1"/>
    </xf>
    <xf numFmtId="0" fontId="56" fillId="39" borderId="4" xfId="0" applyFont="1" applyFill="1" applyBorder="1" applyAlignment="1">
      <alignment vertical="center"/>
    </xf>
    <xf numFmtId="0" fontId="10" fillId="39" borderId="100" xfId="0" applyFont="1" applyFill="1" applyBorder="1" applyAlignment="1">
      <alignment vertical="center"/>
    </xf>
    <xf numFmtId="0" fontId="52" fillId="0" borderId="0" xfId="0" applyFont="1" applyFill="1" applyAlignment="1">
      <alignment horizontal="left" vertical="center"/>
    </xf>
    <xf numFmtId="0" fontId="4" fillId="0" borderId="0" xfId="100" applyFont="1" applyFill="1" applyBorder="1" applyAlignment="1">
      <alignment horizontal="left" vertical="center"/>
    </xf>
    <xf numFmtId="0" fontId="52" fillId="0" borderId="0" xfId="0" applyFont="1" applyFill="1" applyAlignment="1">
      <alignment horizontal="left"/>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6" fillId="39" borderId="11" xfId="0" applyFont="1" applyFill="1" applyBorder="1" applyAlignment="1">
      <alignment horizontal="center"/>
    </xf>
    <xf numFmtId="0" fontId="56" fillId="39" borderId="15" xfId="0" applyFont="1" applyFill="1" applyBorder="1" applyAlignment="1">
      <alignment horizontal="center"/>
    </xf>
    <xf numFmtId="0" fontId="56" fillId="39" borderId="10" xfId="0" applyFont="1" applyFill="1" applyBorder="1" applyAlignment="1">
      <alignment horizont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4" fillId="39" borderId="11" xfId="0" applyFont="1" applyFill="1" applyBorder="1" applyAlignment="1">
      <alignment horizontal="center"/>
    </xf>
    <xf numFmtId="0" fontId="54" fillId="39" borderId="15" xfId="0" applyFont="1" applyFill="1" applyBorder="1" applyAlignment="1">
      <alignment horizontal="center"/>
    </xf>
    <xf numFmtId="0" fontId="54" fillId="39"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56" fillId="39" borderId="13" xfId="0" applyFont="1" applyFill="1" applyBorder="1" applyAlignment="1">
      <alignment horizontal="center" vertical="center"/>
    </xf>
    <xf numFmtId="0" fontId="56" fillId="39" borderId="14" xfId="0" applyFont="1" applyFill="1" applyBorder="1" applyAlignment="1">
      <alignment horizontal="center" vertical="center"/>
    </xf>
    <xf numFmtId="0" fontId="56" fillId="39" borderId="12" xfId="0" applyFont="1" applyFill="1" applyBorder="1" applyAlignment="1">
      <alignment horizontal="center" vertical="center"/>
    </xf>
    <xf numFmtId="0" fontId="45" fillId="0" borderId="121" xfId="0" applyFont="1" applyBorder="1" applyAlignment="1">
      <alignment horizontal="center"/>
    </xf>
    <xf numFmtId="0" fontId="45" fillId="0" borderId="122" xfId="0" applyFont="1" applyBorder="1" applyAlignment="1">
      <alignment horizontal="center"/>
    </xf>
    <xf numFmtId="0" fontId="45" fillId="0" borderId="123" xfId="0" applyFont="1" applyBorder="1" applyAlignment="1">
      <alignment horizontal="center"/>
    </xf>
    <xf numFmtId="0" fontId="45" fillId="0" borderId="1" xfId="0" applyFont="1" applyBorder="1" applyAlignment="1">
      <alignment horizontal="center"/>
    </xf>
    <xf numFmtId="0" fontId="45" fillId="0" borderId="1" xfId="0" applyFont="1" applyBorder="1" applyAlignment="1">
      <alignment horizontal="center" wrapText="1"/>
    </xf>
    <xf numFmtId="9" fontId="45" fillId="0" borderId="124" xfId="132" applyFont="1" applyBorder="1" applyAlignment="1">
      <alignment horizontal="center" wrapText="1"/>
    </xf>
    <xf numFmtId="0" fontId="52" fillId="0" borderId="6" xfId="0" applyFont="1" applyFill="1" applyBorder="1" applyAlignment="1">
      <alignment vertical="top" wrapText="1"/>
    </xf>
    <xf numFmtId="0" fontId="52" fillId="0" borderId="3" xfId="0" applyFont="1" applyFill="1" applyBorder="1" applyAlignment="1">
      <alignment vertical="top" wrapText="1"/>
    </xf>
    <xf numFmtId="0" fontId="52" fillId="0" borderId="8" xfId="0" applyFont="1" applyFill="1" applyBorder="1" applyAlignment="1">
      <alignment vertical="top" wrapText="1"/>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71" xfId="107" applyFont="1" applyFill="1" applyBorder="1" applyAlignment="1">
      <alignment horizontal="center" vertical="center"/>
    </xf>
    <xf numFmtId="0" fontId="6" fillId="0" borderId="97" xfId="107" applyFont="1" applyFill="1" applyBorder="1" applyAlignment="1">
      <alignment horizontal="center" vertical="center"/>
    </xf>
    <xf numFmtId="0" fontId="51" fillId="0" borderId="55" xfId="0" applyFont="1" applyBorder="1" applyAlignment="1">
      <alignment horizontal="left"/>
    </xf>
    <xf numFmtId="0" fontId="51" fillId="0" borderId="56" xfId="0" applyFont="1" applyBorder="1" applyAlignment="1">
      <alignment horizontal="left"/>
    </xf>
    <xf numFmtId="0" fontId="51" fillId="0" borderId="57" xfId="0" applyFont="1" applyBorder="1" applyAlignment="1">
      <alignment horizontal="left"/>
    </xf>
    <xf numFmtId="0" fontId="56" fillId="39" borderId="55" xfId="0" applyFont="1" applyFill="1" applyBorder="1" applyAlignment="1">
      <alignment horizontal="center" vertical="center"/>
    </xf>
    <xf numFmtId="0" fontId="56" fillId="39" borderId="56" xfId="0" applyFont="1" applyFill="1" applyBorder="1" applyAlignment="1">
      <alignment horizontal="center" vertical="center"/>
    </xf>
    <xf numFmtId="0" fontId="56" fillId="39" borderId="57"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2" fillId="0" borderId="58" xfId="0" applyFont="1" applyBorder="1" applyAlignment="1">
      <alignment horizontal="left" vertical="top" wrapText="1"/>
    </xf>
    <xf numFmtId="0" fontId="52" fillId="0" borderId="59" xfId="0" applyFont="1" applyBorder="1" applyAlignment="1">
      <alignment horizontal="left" vertical="top" wrapText="1"/>
    </xf>
    <xf numFmtId="0" fontId="52" fillId="0" borderId="60" xfId="0" applyFont="1" applyBorder="1" applyAlignment="1">
      <alignment horizontal="left" vertical="top" wrapText="1"/>
    </xf>
    <xf numFmtId="0" fontId="52" fillId="0" borderId="61" xfId="0" applyFont="1" applyBorder="1" applyAlignment="1">
      <alignment horizontal="left" vertical="top" wrapText="1"/>
    </xf>
    <xf numFmtId="0" fontId="52" fillId="0" borderId="62" xfId="0" applyFont="1" applyBorder="1" applyAlignment="1">
      <alignment horizontal="left" vertical="top" wrapText="1"/>
    </xf>
    <xf numFmtId="0" fontId="52" fillId="0" borderId="63" xfId="0" applyFont="1" applyBorder="1" applyAlignment="1">
      <alignment horizontal="left" vertical="top" wrapText="1"/>
    </xf>
    <xf numFmtId="0" fontId="52" fillId="0" borderId="64" xfId="0" applyFont="1" applyBorder="1" applyAlignment="1">
      <alignment horizontal="left" vertical="top" wrapText="1"/>
    </xf>
    <xf numFmtId="0" fontId="52" fillId="0" borderId="65" xfId="0" applyFont="1" applyBorder="1" applyAlignment="1">
      <alignment horizontal="left" vertical="top" wrapText="1"/>
    </xf>
    <xf numFmtId="0" fontId="6" fillId="0" borderId="77" xfId="107" applyFont="1" applyFill="1" applyBorder="1" applyAlignment="1">
      <alignment horizontal="center" vertical="center"/>
    </xf>
    <xf numFmtId="0" fontId="6" fillId="0" borderId="78" xfId="107" applyFont="1" applyFill="1" applyBorder="1" applyAlignment="1">
      <alignment horizontal="center" vertical="center"/>
    </xf>
    <xf numFmtId="0" fontId="6" fillId="0" borderId="74" xfId="107" applyFont="1" applyFill="1" applyBorder="1" applyAlignment="1">
      <alignment horizontal="center" vertical="center"/>
    </xf>
    <xf numFmtId="0" fontId="6" fillId="0" borderId="75" xfId="107" applyFont="1" applyFill="1" applyBorder="1" applyAlignment="1">
      <alignment horizontal="center" vertical="center"/>
    </xf>
    <xf numFmtId="0" fontId="51" fillId="0" borderId="4" xfId="0" applyFont="1" applyBorder="1" applyAlignment="1">
      <alignment horizontal="center" vertical="center"/>
    </xf>
    <xf numFmtId="0" fontId="51" fillId="37" borderId="104" xfId="0" applyFont="1" applyFill="1" applyBorder="1" applyAlignment="1">
      <alignment horizontal="center" vertical="center"/>
    </xf>
    <xf numFmtId="0" fontId="51" fillId="37" borderId="107" xfId="0" applyFont="1" applyFill="1" applyBorder="1" applyAlignment="1">
      <alignment horizontal="center" vertical="center"/>
    </xf>
    <xf numFmtId="0" fontId="51" fillId="37" borderId="109" xfId="0" applyFont="1" applyFill="1" applyBorder="1" applyAlignment="1">
      <alignment horizontal="center" vertical="center"/>
    </xf>
    <xf numFmtId="0" fontId="51" fillId="37" borderId="110" xfId="0" applyFont="1" applyFill="1" applyBorder="1" applyAlignment="1">
      <alignment horizontal="center" vertical="center"/>
    </xf>
    <xf numFmtId="0" fontId="51" fillId="37" borderId="111" xfId="0" applyFont="1" applyFill="1" applyBorder="1" applyAlignment="1">
      <alignment horizontal="center" vertical="center"/>
    </xf>
    <xf numFmtId="0" fontId="51" fillId="37" borderId="112" xfId="0" applyFont="1" applyFill="1" applyBorder="1" applyAlignment="1">
      <alignment horizontal="center" vertical="center"/>
    </xf>
    <xf numFmtId="0" fontId="51" fillId="0" borderId="1" xfId="0" applyFont="1" applyBorder="1" applyAlignment="1">
      <alignment horizontal="left"/>
    </xf>
    <xf numFmtId="0" fontId="56" fillId="39" borderId="1" xfId="0" applyFont="1" applyFill="1" applyBorder="1" applyAlignment="1">
      <alignment horizontal="left" vertical="center"/>
    </xf>
    <xf numFmtId="0" fontId="52" fillId="0" borderId="1" xfId="0" applyFont="1" applyBorder="1" applyAlignment="1">
      <alignment horizontal="left" vertical="top" wrapText="1"/>
    </xf>
    <xf numFmtId="0" fontId="69" fillId="0" borderId="8" xfId="0" applyFont="1" applyBorder="1" applyAlignment="1">
      <alignment horizontal="center" wrapText="1"/>
    </xf>
    <xf numFmtId="0" fontId="69" fillId="0" borderId="7" xfId="0" applyFont="1" applyBorder="1" applyAlignment="1">
      <alignment horizontal="center" wrapText="1"/>
    </xf>
    <xf numFmtId="0" fontId="69"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56" fillId="39" borderId="11" xfId="0" applyFont="1" applyFill="1" applyBorder="1" applyAlignment="1">
      <alignment horizontal="center" vertical="center"/>
    </xf>
    <xf numFmtId="0" fontId="56" fillId="39" borderId="15" xfId="0" applyFont="1" applyFill="1" applyBorder="1" applyAlignment="1">
      <alignment horizontal="center" vertical="center"/>
    </xf>
    <xf numFmtId="0" fontId="56" fillId="39" borderId="10" xfId="0" applyFont="1" applyFill="1" applyBorder="1" applyAlignment="1">
      <alignment horizontal="center"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6" fillId="39" borderId="9" xfId="0" applyFont="1" applyFill="1" applyBorder="1" applyAlignment="1">
      <alignment horizontal="left" vertical="center"/>
    </xf>
    <xf numFmtId="0" fontId="56" fillId="39" borderId="0" xfId="0" applyFont="1" applyFill="1" applyBorder="1" applyAlignment="1">
      <alignment horizontal="left" vertical="center"/>
    </xf>
    <xf numFmtId="0" fontId="7" fillId="0" borderId="129" xfId="0" applyFont="1" applyFill="1" applyBorder="1" applyAlignment="1">
      <alignment horizontal="center" vertical="center" wrapText="1"/>
    </xf>
    <xf numFmtId="0" fontId="7" fillId="0" borderId="130" xfId="0" applyFont="1" applyFill="1" applyBorder="1" applyAlignment="1">
      <alignment horizontal="center" vertical="center" wrapText="1"/>
    </xf>
    <xf numFmtId="0" fontId="7" fillId="0" borderId="131"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84" xfId="0" applyFont="1" applyFill="1" applyBorder="1" applyAlignment="1">
      <alignment horizontal="center" vertical="center" wrapText="1"/>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50" fillId="0" borderId="1" xfId="0" applyFont="1" applyBorder="1" applyAlignment="1">
      <alignment horizontal="left"/>
    </xf>
    <xf numFmtId="0" fontId="56" fillId="39" borderId="1" xfId="0" applyFont="1" applyFill="1" applyBorder="1" applyAlignment="1">
      <alignment horizontal="center" vertical="center"/>
    </xf>
    <xf numFmtId="0" fontId="52" fillId="0" borderId="1" xfId="0" applyFont="1" applyFill="1" applyBorder="1" applyAlignment="1">
      <alignment horizontal="left" vertical="top" wrapText="1"/>
    </xf>
    <xf numFmtId="0" fontId="51" fillId="0" borderId="0" xfId="0" applyFont="1" applyAlignment="1">
      <alignment horizontal="center"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7" fillId="33" borderId="9" xfId="0" applyFont="1" applyFill="1" applyBorder="1" applyAlignment="1">
      <alignment horizontal="center" wrapText="1"/>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33" xfId="0" applyFont="1" applyBorder="1" applyAlignment="1">
      <alignment horizontal="center" vertical="center" wrapText="1"/>
    </xf>
    <xf numFmtId="0" fontId="52" fillId="0" borderId="45" xfId="0" applyFont="1" applyBorder="1" applyAlignment="1">
      <alignment horizontal="center" vertical="center" wrapText="1"/>
    </xf>
    <xf numFmtId="0" fontId="52" fillId="0" borderId="0" xfId="0" applyFont="1" applyBorder="1" applyAlignment="1">
      <alignment horizontal="left"/>
    </xf>
    <xf numFmtId="0" fontId="52" fillId="0" borderId="0" xfId="0" applyFont="1" applyAlignment="1">
      <alignment horizontal="left" wrapText="1"/>
    </xf>
    <xf numFmtId="0" fontId="4" fillId="0" borderId="0" xfId="112" applyFont="1" applyAlignment="1">
      <alignment horizontal="left"/>
    </xf>
    <xf numFmtId="0" fontId="4" fillId="0" borderId="14" xfId="112" applyFont="1" applyBorder="1" applyAlignment="1">
      <alignment horizont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56" fillId="39" borderId="11" xfId="0" applyFont="1" applyFill="1" applyBorder="1" applyAlignment="1">
      <alignment horizontal="left" vertical="center"/>
    </xf>
    <xf numFmtId="0" fontId="56" fillId="39" borderId="15" xfId="0" applyFont="1" applyFill="1" applyBorder="1" applyAlignment="1">
      <alignment horizontal="left" vertical="center"/>
    </xf>
    <xf numFmtId="0" fontId="51" fillId="0" borderId="3" xfId="0" applyFont="1" applyBorder="1" applyAlignment="1">
      <alignment horizontal="center"/>
    </xf>
    <xf numFmtId="0" fontId="7" fillId="0" borderId="85" xfId="0" applyFont="1" applyFill="1" applyBorder="1" applyAlignment="1">
      <alignment horizontal="center" wrapText="1"/>
    </xf>
    <xf numFmtId="0" fontId="7" fillId="0" borderId="91" xfId="0" applyFont="1" applyFill="1" applyBorder="1" applyAlignment="1">
      <alignment horizontal="center" wrapText="1"/>
    </xf>
    <xf numFmtId="0" fontId="7" fillId="0" borderId="92"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1" fillId="0" borderId="3" xfId="0" applyFont="1" applyFill="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7" fillId="0" borderId="0" xfId="112" applyFont="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96" xfId="0" applyNumberFormat="1" applyFont="1" applyBorder="1" applyAlignment="1">
      <alignment horizontal="center"/>
    </xf>
    <xf numFmtId="0" fontId="56" fillId="39" borderId="10" xfId="0" applyFont="1" applyFill="1" applyBorder="1" applyAlignment="1">
      <alignment horizontal="left" vertic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82" xfId="100" applyNumberFormat="1" applyFont="1" applyBorder="1" applyAlignment="1">
      <alignment horizontal="center" vertical="center" wrapText="1"/>
    </xf>
    <xf numFmtId="0" fontId="7" fillId="0" borderId="83" xfId="100" applyNumberFormat="1" applyFont="1" applyBorder="1" applyAlignment="1">
      <alignment horizontal="center" vertic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56" fillId="34" borderId="11" xfId="0" applyFont="1" applyFill="1" applyBorder="1" applyAlignment="1">
      <alignment horizontal="center" vertical="center"/>
    </xf>
    <xf numFmtId="0" fontId="56" fillId="34" borderId="15" xfId="0" applyFont="1" applyFill="1" applyBorder="1" applyAlignment="1">
      <alignment horizontal="center" vertical="center"/>
    </xf>
    <xf numFmtId="0" fontId="56" fillId="34" borderId="10" xfId="0" applyFont="1" applyFill="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5">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omma 3" xfId="133"/>
    <cellStyle name="Currency" xfId="134"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90D1CE"/>
      <color rgb="FFD1E0B2"/>
      <color rgb="FF005F84"/>
      <color rgb="FFB2CB7F"/>
      <color rgb="FF7DBD3D"/>
      <color rgb="FFBD92DE"/>
      <color rgb="FFB7DEE8"/>
      <color rgb="FFFC9E4C"/>
      <color rgb="FFDFACA9"/>
      <color rgb="FF01B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Average Annual Earnings of 2007 Graduates over 10 Years</a:t>
            </a:r>
            <a:endParaRPr lang="en-US" sz="1200">
              <a:effectLst/>
            </a:endParaRPr>
          </a:p>
        </c:rich>
      </c:tx>
      <c:layout>
        <c:manualLayout>
          <c:xMode val="edge"/>
          <c:yMode val="edge"/>
          <c:x val="0.21394606924134482"/>
          <c:y val="6.1112811289072193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69112110986126729"/>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33807.1536551155</c:v>
              </c:pt>
              <c:pt idx="1">
                <c:v>42645.4214269972</c:v>
              </c:pt>
              <c:pt idx="2">
                <c:v>36195.222434257303</c:v>
              </c:pt>
              <c:pt idx="3">
                <c:v>49048.158222222199</c:v>
              </c:pt>
              <c:pt idx="4">
                <c:v>73173.599696969701</c:v>
              </c:pt>
            </c:numLit>
          </c:val>
          <c:extLst>
            <c:ext xmlns:c16="http://schemas.microsoft.com/office/drawing/2014/chart" uri="{C3380CC4-5D6E-409C-BE32-E72D297353CC}">
              <c16:uniqueId val="{00000000-8330-424D-8B80-FFFA8F9A6575}"/>
            </c:ext>
          </c:extLst>
        </c:ser>
        <c:ser>
          <c:idx val="1"/>
          <c:order val="1"/>
          <c:tx>
            <c:v>2012 (5 years)</c:v>
          </c:tx>
          <c:spPr>
            <a:solidFill>
              <a:srgbClr val="F6B11A"/>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43826.619350649402</c:v>
              </c:pt>
              <c:pt idx="1">
                <c:v>54457.981787356402</c:v>
              </c:pt>
              <c:pt idx="2">
                <c:v>48840.232510921203</c:v>
              </c:pt>
              <c:pt idx="3">
                <c:v>60944.245978623898</c:v>
              </c:pt>
              <c:pt idx="4">
                <c:v>98350.610888888899</c:v>
              </c:pt>
            </c:numLit>
          </c:val>
          <c:extLst>
            <c:ext xmlns:c16="http://schemas.microsoft.com/office/drawing/2014/chart" uri="{C3380CC4-5D6E-409C-BE32-E72D297353CC}">
              <c16:uniqueId val="{00000001-8330-424D-8B80-FFFA8F9A6575}"/>
            </c:ext>
          </c:extLst>
        </c:ser>
        <c:ser>
          <c:idx val="2"/>
          <c:order val="2"/>
          <c:tx>
            <c:v>2017 (10 years)</c:v>
          </c:tx>
          <c:spPr>
            <a:solidFill>
              <a:srgbClr val="4BACC6"/>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55820.553549295699</c:v>
              </c:pt>
              <c:pt idx="1">
                <c:v>68103.467962628099</c:v>
              </c:pt>
              <c:pt idx="2">
                <c:v>64866.438215590802</c:v>
              </c:pt>
              <c:pt idx="3">
                <c:v>76587.469233473996</c:v>
              </c:pt>
              <c:pt idx="4">
                <c:v>101861.953950617</c:v>
              </c:pt>
            </c:numLit>
          </c:val>
          <c:extLst>
            <c:ext xmlns:c16="http://schemas.microsoft.com/office/drawing/2014/chart" uri="{C3380CC4-5D6E-409C-BE32-E72D297353CC}">
              <c16:uniqueId val="{00000002-8330-424D-8B80-FFFA8F9A6575}"/>
            </c:ext>
          </c:extLst>
        </c:ser>
        <c:dLbls>
          <c:showLegendKey val="0"/>
          <c:showVal val="0"/>
          <c:showCatName val="0"/>
          <c:showSerName val="0"/>
          <c:showPercent val="0"/>
          <c:showBubbleSize val="0"/>
        </c:dLbls>
        <c:gapWidth val="50"/>
        <c:axId val="903755744"/>
        <c:axId val="903756304"/>
      </c:barChart>
      <c:catAx>
        <c:axId val="903755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756304"/>
        <c:crosses val="autoZero"/>
        <c:auto val="1"/>
        <c:lblAlgn val="ctr"/>
        <c:lblOffset val="100"/>
        <c:noMultiLvlLbl val="0"/>
      </c:catAx>
      <c:valAx>
        <c:axId val="9037563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755744"/>
        <c:crosses val="autoZero"/>
        <c:crossBetween val="between"/>
      </c:valAx>
      <c:spPr>
        <a:noFill/>
        <a:ln>
          <a:noFill/>
        </a:ln>
        <a:effectLst/>
      </c:spPr>
    </c:plotArea>
    <c:legend>
      <c:legendPos val="r"/>
      <c:layout>
        <c:manualLayout>
          <c:xMode val="edge"/>
          <c:yMode val="edge"/>
          <c:x val="0.83002921509811278"/>
          <c:y val="0.38938906710735238"/>
          <c:w val="0.14742969628796398"/>
          <c:h val="0.3378672110430640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Southeast</c:v>
                </c:pt>
              </c:strCache>
            </c:strRef>
          </c:tx>
          <c:spPr>
            <a:solidFill>
              <a:srgbClr val="90D1CE"/>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C1D-41FD-9EBB-132E54A644B5}"/>
                </c:ext>
              </c:extLst>
            </c:dLbl>
            <c:dLbl>
              <c:idx val="1"/>
              <c:layout>
                <c:manualLayout>
                  <c:x val="-8.3333333333333332E-3"/>
                  <c:y val="-8.487556272013328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C1D-41FD-9EBB-132E54A644B5}"/>
                </c:ext>
              </c:extLst>
            </c:dLbl>
            <c:dLbl>
              <c:idx val="3"/>
              <c:layout>
                <c:manualLayout>
                  <c:x val="-1.6666666666666666E-2"/>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C1D-41FD-9EBB-132E54A644B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'!$H$20:$J$21</c:f>
              <c:multiLvlStrCache>
                <c:ptCount val="3"/>
                <c:lvl>
                  <c:pt idx="0">
                    <c:v>% Public     2- yr</c:v>
                  </c:pt>
                  <c:pt idx="1">
                    <c:v>% Public Univ</c:v>
                  </c:pt>
                  <c:pt idx="2">
                    <c:v>% Independent</c:v>
                  </c:pt>
                </c:lvl>
                <c:lvl>
                  <c:pt idx="0">
                    <c:v>Percentage of HS Grads Enrolled in Higher Education</c:v>
                  </c:pt>
                </c:lvl>
              </c:multiLvlStrCache>
            </c:multiLvlStrRef>
          </c:cat>
          <c:val>
            <c:numRef>
              <c:f>'HS to Coll. '!$H$22:$J$22</c:f>
              <c:numCache>
                <c:formatCode>0.0%</c:formatCode>
                <c:ptCount val="3"/>
                <c:pt idx="0">
                  <c:v>0.31267999670863161</c:v>
                </c:pt>
                <c:pt idx="1">
                  <c:v>0.13601579856825474</c:v>
                </c:pt>
                <c:pt idx="2">
                  <c:v>3.3571957541347813E-2</c:v>
                </c:pt>
              </c:numCache>
            </c:numRef>
          </c:val>
          <c:extLs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C1D-41FD-9EBB-132E54A644B5}"/>
                </c:ext>
              </c:extLst>
            </c:dLbl>
            <c:dLbl>
              <c:idx val="3"/>
              <c:layout>
                <c:manualLayout>
                  <c:x val="8.3333333333332309E-3"/>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C1D-41FD-9EBB-132E54A644B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'!$H$20:$J$21</c:f>
              <c:multiLvlStrCache>
                <c:ptCount val="3"/>
                <c:lvl>
                  <c:pt idx="0">
                    <c:v>% Public     2- yr</c:v>
                  </c:pt>
                  <c:pt idx="1">
                    <c:v>% Public Univ</c:v>
                  </c:pt>
                  <c:pt idx="2">
                    <c:v>% Independent</c:v>
                  </c:pt>
                </c:lvl>
                <c:lvl>
                  <c:pt idx="0">
                    <c:v>Percentage of HS Grads Enrolled in Higher Education</c:v>
                  </c:pt>
                </c:lvl>
              </c:multiLvlStrCache>
            </c:multiLvlStrRef>
          </c:cat>
          <c:val>
            <c:numRef>
              <c:f>'HS to Coll. '!$H$23:$J$23</c:f>
              <c:numCache>
                <c:formatCode>0.0%</c:formatCode>
                <c:ptCount val="3"/>
                <c:pt idx="0">
                  <c:v>0.25374369209198333</c:v>
                </c:pt>
                <c:pt idx="1">
                  <c:v>0.23475207316225929</c:v>
                </c:pt>
                <c:pt idx="2">
                  <c:v>3.5169547725363633E-2</c:v>
                </c:pt>
              </c:numCache>
            </c:numRef>
          </c:val>
          <c:extLs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714658880"/>
        <c:axId val="714659440"/>
      </c:barChart>
      <c:catAx>
        <c:axId val="714658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4659440"/>
        <c:crosses val="autoZero"/>
        <c:auto val="1"/>
        <c:lblAlgn val="ctr"/>
        <c:lblOffset val="100"/>
        <c:noMultiLvlLbl val="0"/>
      </c:catAx>
      <c:valAx>
        <c:axId val="714659440"/>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4658880"/>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Readiness'!$B$57</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Readiness'!$C$57:$E$57</c:f>
              <c:numCache>
                <c:formatCode>0.0%</c:formatCode>
                <c:ptCount val="3"/>
                <c:pt idx="0">
                  <c:v>0.57899999999999996</c:v>
                </c:pt>
                <c:pt idx="1">
                  <c:v>0.58025570107649338</c:v>
                </c:pt>
                <c:pt idx="2">
                  <c:v>0.61031989341198101</c:v>
                </c:pt>
              </c:numCache>
            </c:numRef>
          </c:val>
          <c:smooth val="0"/>
          <c:extLst>
            <c:ext xmlns:c16="http://schemas.microsoft.com/office/drawing/2014/chart" uri="{C3380CC4-5D6E-409C-BE32-E72D297353CC}">
              <c16:uniqueId val="{00000000-D75D-49A9-A343-DD0E31A2E230}"/>
            </c:ext>
          </c:extLst>
        </c:ser>
        <c:ser>
          <c:idx val="1"/>
          <c:order val="1"/>
          <c:tx>
            <c:strRef>
              <c:f>'HS to Coll - College Readiness'!$B$58</c:f>
              <c:strCache>
                <c:ptCount val="1"/>
                <c:pt idx="0">
                  <c:v>Southeast</c:v>
                </c:pt>
              </c:strCache>
            </c:strRef>
          </c:tx>
          <c:spPr>
            <a:ln w="28575" cap="rnd">
              <a:solidFill>
                <a:srgbClr val="90D1CE"/>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Readiness'!$C$58:$E$58</c:f>
              <c:numCache>
                <c:formatCode>0.0%</c:formatCode>
                <c:ptCount val="3"/>
                <c:pt idx="0">
                  <c:v>0.55100000000000005</c:v>
                </c:pt>
                <c:pt idx="1">
                  <c:v>0.54166666666666663</c:v>
                </c:pt>
                <c:pt idx="2">
                  <c:v>0.57536764705882404</c:v>
                </c:pt>
              </c:numCache>
            </c:numRef>
          </c:val>
          <c:smooth val="0"/>
          <c:extLst>
            <c:ext xmlns:c16="http://schemas.microsoft.com/office/drawing/2014/chart" uri="{C3380CC4-5D6E-409C-BE32-E72D297353CC}">
              <c16:uniqueId val="{00000001-D75D-49A9-A343-DD0E31A2E230}"/>
            </c:ext>
          </c:extLst>
        </c:ser>
        <c:dLbls>
          <c:showLegendKey val="0"/>
          <c:showVal val="0"/>
          <c:showCatName val="0"/>
          <c:showSerName val="0"/>
          <c:showPercent val="0"/>
          <c:showBubbleSize val="0"/>
        </c:dLbls>
        <c:smooth val="0"/>
        <c:axId val="917068288"/>
        <c:axId val="917068848"/>
      </c:lineChart>
      <c:catAx>
        <c:axId val="917068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7068848"/>
        <c:crosses val="autoZero"/>
        <c:auto val="1"/>
        <c:lblAlgn val="ctr"/>
        <c:lblOffset val="100"/>
        <c:noMultiLvlLbl val="0"/>
      </c:catAx>
      <c:valAx>
        <c:axId val="91706884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7068288"/>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Readiness'!$B$59</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Readiness'!$C$59:$E$59</c:f>
              <c:numCache>
                <c:formatCode>0.0%</c:formatCode>
                <c:ptCount val="3"/>
                <c:pt idx="0">
                  <c:v>0.63400000000000001</c:v>
                </c:pt>
                <c:pt idx="1">
                  <c:v>0.63255511266574471</c:v>
                </c:pt>
                <c:pt idx="2">
                  <c:v>0.65267052142755499</c:v>
                </c:pt>
              </c:numCache>
            </c:numRef>
          </c:val>
          <c:smooth val="0"/>
          <c:extLst>
            <c:ext xmlns:c16="http://schemas.microsoft.com/office/drawing/2014/chart" uri="{C3380CC4-5D6E-409C-BE32-E72D297353CC}">
              <c16:uniqueId val="{00000000-8D5F-4DB1-9FF6-D25DF6B82831}"/>
            </c:ext>
          </c:extLst>
        </c:ser>
        <c:ser>
          <c:idx val="1"/>
          <c:order val="1"/>
          <c:tx>
            <c:strRef>
              <c:f>'HS to Coll - College Readiness'!$B$60</c:f>
              <c:strCache>
                <c:ptCount val="1"/>
                <c:pt idx="0">
                  <c:v>Southeast</c:v>
                </c:pt>
              </c:strCache>
            </c:strRef>
          </c:tx>
          <c:spPr>
            <a:ln w="28575" cap="rnd">
              <a:solidFill>
                <a:srgbClr val="90D1CE"/>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Readiness'!$C$60:$E$60</c:f>
              <c:numCache>
                <c:formatCode>0.0%</c:formatCode>
                <c:ptCount val="3"/>
                <c:pt idx="0">
                  <c:v>0.61299999999999999</c:v>
                </c:pt>
                <c:pt idx="1">
                  <c:v>0.60470779220779225</c:v>
                </c:pt>
                <c:pt idx="2">
                  <c:v>0.61502100840336105</c:v>
                </c:pt>
              </c:numCache>
            </c:numRef>
          </c:val>
          <c:smooth val="0"/>
          <c:extLst>
            <c:ext xmlns:c16="http://schemas.microsoft.com/office/drawing/2014/chart" uri="{C3380CC4-5D6E-409C-BE32-E72D297353CC}">
              <c16:uniqueId val="{00000001-8D5F-4DB1-9FF6-D25DF6B82831}"/>
            </c:ext>
          </c:extLst>
        </c:ser>
        <c:dLbls>
          <c:showLegendKey val="0"/>
          <c:showVal val="0"/>
          <c:showCatName val="0"/>
          <c:showSerName val="0"/>
          <c:showPercent val="0"/>
          <c:showBubbleSize val="0"/>
        </c:dLbls>
        <c:smooth val="0"/>
        <c:axId val="719049280"/>
        <c:axId val="719049840"/>
      </c:lineChart>
      <c:catAx>
        <c:axId val="719049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9049840"/>
        <c:crosses val="autoZero"/>
        <c:auto val="1"/>
        <c:lblAlgn val="ctr"/>
        <c:lblOffset val="100"/>
        <c:noMultiLvlLbl val="0"/>
      </c:catAx>
      <c:valAx>
        <c:axId val="71904984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9049280"/>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Readiness'!$B$61</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Readiness'!$C$61:$E$61</c:f>
              <c:numCache>
                <c:formatCode>0.0%</c:formatCode>
                <c:ptCount val="3"/>
                <c:pt idx="0">
                  <c:v>0.77300000000000002</c:v>
                </c:pt>
                <c:pt idx="1">
                  <c:v>0.77828845684535919</c:v>
                </c:pt>
                <c:pt idx="2">
                  <c:v>0.85554995019855895</c:v>
                </c:pt>
              </c:numCache>
            </c:numRef>
          </c:val>
          <c:smooth val="0"/>
          <c:extLst>
            <c:ext xmlns:c16="http://schemas.microsoft.com/office/drawing/2014/chart" uri="{C3380CC4-5D6E-409C-BE32-E72D297353CC}">
              <c16:uniqueId val="{00000000-1ACA-4BDF-9E96-6D0A0E8183E3}"/>
            </c:ext>
          </c:extLst>
        </c:ser>
        <c:ser>
          <c:idx val="1"/>
          <c:order val="1"/>
          <c:tx>
            <c:strRef>
              <c:f>'HS to Coll - College Readiness'!$B$62</c:f>
              <c:strCache>
                <c:ptCount val="1"/>
                <c:pt idx="0">
                  <c:v>Southeast</c:v>
                </c:pt>
              </c:strCache>
            </c:strRef>
          </c:tx>
          <c:spPr>
            <a:ln w="28575" cap="rnd">
              <a:solidFill>
                <a:srgbClr val="90D1CE"/>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Readiness'!$C$62:$E$62</c:f>
              <c:numCache>
                <c:formatCode>0.0%</c:formatCode>
                <c:ptCount val="3"/>
                <c:pt idx="0">
                  <c:v>0.69399999999999995</c:v>
                </c:pt>
                <c:pt idx="1">
                  <c:v>0.71509740259740262</c:v>
                </c:pt>
                <c:pt idx="2">
                  <c:v>0.85294117647058798</c:v>
                </c:pt>
              </c:numCache>
            </c:numRef>
          </c:val>
          <c:smooth val="0"/>
          <c:extLst>
            <c:ext xmlns:c16="http://schemas.microsoft.com/office/drawing/2014/chart" uri="{C3380CC4-5D6E-409C-BE32-E72D297353CC}">
              <c16:uniqueId val="{00000001-1ACA-4BDF-9E96-6D0A0E8183E3}"/>
            </c:ext>
          </c:extLst>
        </c:ser>
        <c:dLbls>
          <c:showLegendKey val="0"/>
          <c:showVal val="0"/>
          <c:showCatName val="0"/>
          <c:showSerName val="0"/>
          <c:showPercent val="0"/>
          <c:showBubbleSize val="0"/>
        </c:dLbls>
        <c:smooth val="0"/>
        <c:axId val="229488624"/>
        <c:axId val="229489184"/>
      </c:lineChart>
      <c:catAx>
        <c:axId val="229488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9489184"/>
        <c:crosses val="autoZero"/>
        <c:auto val="1"/>
        <c:lblAlgn val="ctr"/>
        <c:lblOffset val="100"/>
        <c:noMultiLvlLbl val="0"/>
      </c:catAx>
      <c:valAx>
        <c:axId val="229489184"/>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9488624"/>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Readiness'!$B$63</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Readiness'!$C$63:$E$63</c:f>
              <c:numCache>
                <c:formatCode>0.0%</c:formatCode>
                <c:ptCount val="3"/>
                <c:pt idx="0">
                  <c:v>0.75800000000000001</c:v>
                </c:pt>
                <c:pt idx="1">
                  <c:v>0.75913799181105779</c:v>
                </c:pt>
                <c:pt idx="2">
                  <c:v>0.78695978371945596</c:v>
                </c:pt>
              </c:numCache>
            </c:numRef>
          </c:val>
          <c:smooth val="0"/>
          <c:extLst>
            <c:ext xmlns:c16="http://schemas.microsoft.com/office/drawing/2014/chart" uri="{C3380CC4-5D6E-409C-BE32-E72D297353CC}">
              <c16:uniqueId val="{00000000-FB0D-438A-8747-7BFD524773BE}"/>
            </c:ext>
          </c:extLst>
        </c:ser>
        <c:ser>
          <c:idx val="1"/>
          <c:order val="1"/>
          <c:tx>
            <c:strRef>
              <c:f>'HS to Coll - College Readiness'!$B$64</c:f>
              <c:strCache>
                <c:ptCount val="1"/>
                <c:pt idx="0">
                  <c:v>Southeast</c:v>
                </c:pt>
              </c:strCache>
            </c:strRef>
          </c:tx>
          <c:spPr>
            <a:ln w="28575" cap="rnd">
              <a:solidFill>
                <a:srgbClr val="90D1CE"/>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Readiness'!$C$64:$E$64</c:f>
              <c:numCache>
                <c:formatCode>0.0%</c:formatCode>
                <c:ptCount val="3"/>
                <c:pt idx="0">
                  <c:v>0.70599999999999996</c:v>
                </c:pt>
                <c:pt idx="1">
                  <c:v>0.73430735930735935</c:v>
                </c:pt>
                <c:pt idx="2">
                  <c:v>0.75997899159663895</c:v>
                </c:pt>
              </c:numCache>
            </c:numRef>
          </c:val>
          <c:smooth val="0"/>
          <c:extLst>
            <c:ext xmlns:c16="http://schemas.microsoft.com/office/drawing/2014/chart" uri="{C3380CC4-5D6E-409C-BE32-E72D297353CC}">
              <c16:uniqueId val="{00000001-FB0D-438A-8747-7BFD524773BE}"/>
            </c:ext>
          </c:extLst>
        </c:ser>
        <c:dLbls>
          <c:showLegendKey val="0"/>
          <c:showVal val="0"/>
          <c:showCatName val="0"/>
          <c:showSerName val="0"/>
          <c:showPercent val="0"/>
          <c:showBubbleSize val="0"/>
        </c:dLbls>
        <c:smooth val="0"/>
        <c:axId val="874936800"/>
        <c:axId val="874937360"/>
      </c:lineChart>
      <c:catAx>
        <c:axId val="874936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4937360"/>
        <c:crosses val="autoZero"/>
        <c:auto val="1"/>
        <c:lblAlgn val="ctr"/>
        <c:lblOffset val="100"/>
        <c:noMultiLvlLbl val="0"/>
      </c:catAx>
      <c:valAx>
        <c:axId val="874937360"/>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4936800"/>
        <c:crosses val="autoZero"/>
        <c:crossBetween val="between"/>
        <c:majorUnit val="0.1"/>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8th Grade Cohort (FY2007) that Graduate from HS, Enroll in HE &amp; Complete HE (FY2017)</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v>High School Graduate in FY10-12</c:v>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F9BE-45DE-A897-A38588C7F907}"/>
              </c:ext>
            </c:extLst>
          </c:dPt>
          <c:dPt>
            <c:idx val="1"/>
            <c:invertIfNegative val="0"/>
            <c:bubble3D val="0"/>
            <c:spPr>
              <a:solidFill>
                <a:srgbClr val="00B189"/>
              </a:solidFill>
              <a:ln>
                <a:noFill/>
              </a:ln>
              <a:effectLst/>
            </c:spPr>
            <c:extLst>
              <c:ext xmlns:c16="http://schemas.microsoft.com/office/drawing/2014/chart" uri="{C3380CC4-5D6E-409C-BE32-E72D297353CC}">
                <c16:uniqueId val="{00000003-F9BE-45DE-A897-A38588C7F907}"/>
              </c:ext>
            </c:extLst>
          </c:dPt>
          <c:dPt>
            <c:idx val="2"/>
            <c:invertIfNegative val="0"/>
            <c:bubble3D val="0"/>
            <c:spPr>
              <a:solidFill>
                <a:srgbClr val="F6B11A"/>
              </a:solidFill>
              <a:ln>
                <a:noFill/>
              </a:ln>
              <a:effectLst/>
            </c:spPr>
            <c:extLst>
              <c:ext xmlns:c16="http://schemas.microsoft.com/office/drawing/2014/chart" uri="{C3380CC4-5D6E-409C-BE32-E72D297353CC}">
                <c16:uniqueId val="{00000005-F9BE-45DE-A897-A38588C7F907}"/>
              </c:ext>
            </c:extLst>
          </c:dPt>
          <c:dPt>
            <c:idx val="3"/>
            <c:invertIfNegative val="0"/>
            <c:bubble3D val="0"/>
            <c:spPr>
              <a:solidFill>
                <a:srgbClr val="8BD1E5"/>
              </a:solidFill>
              <a:ln>
                <a:noFill/>
              </a:ln>
              <a:effectLst/>
            </c:spPr>
            <c:extLst>
              <c:ext xmlns:c16="http://schemas.microsoft.com/office/drawing/2014/chart" uri="{C3380CC4-5D6E-409C-BE32-E72D297353CC}">
                <c16:uniqueId val="{00000007-F9BE-45DE-A897-A38588C7F907}"/>
              </c:ext>
            </c:extLst>
          </c:dPt>
          <c:dLbls>
            <c:dLbl>
              <c:idx val="1"/>
              <c:layout>
                <c:manualLayout>
                  <c:x val="0"/>
                  <c:y val="2.1715526601520128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F9BE-45DE-A897-A38588C7F907}"/>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0.78206231709416418</c:v>
              </c:pt>
              <c:pt idx="1">
                <c:v>0.73051711580480694</c:v>
              </c:pt>
              <c:pt idx="2">
                <c:v>0.7688402967590785</c:v>
              </c:pt>
              <c:pt idx="3">
                <c:v>0.80102040816326525</c:v>
              </c:pt>
            </c:numLit>
          </c:val>
          <c:extLst>
            <c:ext xmlns:c16="http://schemas.microsoft.com/office/drawing/2014/chart" uri="{C3380CC4-5D6E-409C-BE32-E72D297353CC}">
              <c16:uniqueId val="{00000008-F9BE-45DE-A897-A38588C7F907}"/>
            </c:ext>
          </c:extLst>
        </c:ser>
        <c:ser>
          <c:idx val="1"/>
          <c:order val="1"/>
          <c:tx>
            <c:v>Enrolled in HE</c:v>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c:ext xmlns:c16="http://schemas.microsoft.com/office/drawing/2014/chart" uri="{C3380CC4-5D6E-409C-BE32-E72D297353CC}">
                <c16:uniqueId val="{0000000A-F9BE-45DE-A897-A38588C7F907}"/>
              </c:ext>
            </c:extLst>
          </c:dPt>
          <c:dPt>
            <c:idx val="1"/>
            <c:invertIfNegative val="0"/>
            <c:bubble3D val="0"/>
            <c:spPr>
              <a:pattFill prst="dkDnDiag">
                <a:fgClr>
                  <a:srgbClr val="00B189"/>
                </a:fgClr>
                <a:bgClr>
                  <a:schemeClr val="bg1"/>
                </a:bgClr>
              </a:pattFill>
              <a:ln>
                <a:noFill/>
              </a:ln>
              <a:effectLst/>
            </c:spPr>
            <c:extLst>
              <c:ext xmlns:c16="http://schemas.microsoft.com/office/drawing/2014/chart" uri="{C3380CC4-5D6E-409C-BE32-E72D297353CC}">
                <c16:uniqueId val="{0000000C-F9BE-45DE-A897-A38588C7F907}"/>
              </c:ext>
            </c:extLst>
          </c:dPt>
          <c:dPt>
            <c:idx val="2"/>
            <c:invertIfNegative val="0"/>
            <c:bubble3D val="0"/>
            <c:spPr>
              <a:pattFill prst="dkDnDiag">
                <a:fgClr>
                  <a:srgbClr val="F6B11A"/>
                </a:fgClr>
                <a:bgClr>
                  <a:schemeClr val="bg1"/>
                </a:bgClr>
              </a:pattFill>
              <a:ln>
                <a:noFill/>
              </a:ln>
              <a:effectLst/>
            </c:spPr>
            <c:extLst>
              <c:ext xmlns:c16="http://schemas.microsoft.com/office/drawing/2014/chart" uri="{C3380CC4-5D6E-409C-BE32-E72D297353CC}">
                <c16:uniqueId val="{0000000E-F9BE-45DE-A897-A38588C7F907}"/>
              </c:ext>
            </c:extLst>
          </c:dPt>
          <c:dPt>
            <c:idx val="3"/>
            <c:invertIfNegative val="0"/>
            <c:bubble3D val="0"/>
            <c:spPr>
              <a:pattFill prst="dkDnDiag">
                <a:fgClr>
                  <a:srgbClr val="8BD1E5"/>
                </a:fgClr>
                <a:bgClr>
                  <a:schemeClr val="bg1"/>
                </a:bgClr>
              </a:pattFill>
              <a:ln>
                <a:noFill/>
              </a:ln>
              <a:effectLst/>
            </c:spPr>
            <c:extLst>
              <c:ext xmlns:c16="http://schemas.microsoft.com/office/drawing/2014/chart" uri="{C3380CC4-5D6E-409C-BE32-E72D297353CC}">
                <c16:uniqueId val="{00000010-F9BE-45DE-A897-A38588C7F907}"/>
              </c:ext>
            </c:extLst>
          </c:dPt>
          <c:dLbls>
            <c:dLbl>
              <c:idx val="0"/>
              <c:layout>
                <c:manualLayout>
                  <c:x val="5.5555555555555809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F9BE-45DE-A897-A38588C7F907}"/>
                </c:ext>
              </c:extLst>
            </c:dLbl>
            <c:dLbl>
              <c:idx val="1"/>
              <c:layout>
                <c:manualLayout>
                  <c:x val="8.3332565885404202E-3"/>
                  <c:y val="2.605863192182410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F9BE-45DE-A897-A38588C7F907}"/>
                </c:ext>
              </c:extLst>
            </c:dLbl>
            <c:dLbl>
              <c:idx val="2"/>
              <c:layout>
                <c:manualLayout>
                  <c:x val="5.5555043923603119E-3"/>
                  <c:y val="1.73724212812159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F9BE-45DE-A897-A38588C7F907}"/>
                </c:ext>
              </c:extLst>
            </c:dLbl>
            <c:dLbl>
              <c:idx val="3"/>
              <c:layout>
                <c:manualLayout>
                  <c:x val="5.5555555555555558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F9BE-45DE-A897-A38588C7F907}"/>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0.53830263384403509</c:v>
              </c:pt>
              <c:pt idx="1">
                <c:v>0.41296431172614712</c:v>
              </c:pt>
              <c:pt idx="2">
                <c:v>0.53533775868801248</c:v>
              </c:pt>
              <c:pt idx="3">
                <c:v>0.67346938775510201</c:v>
              </c:pt>
            </c:numLit>
          </c:val>
          <c:extLst>
            <c:ext xmlns:c16="http://schemas.microsoft.com/office/drawing/2014/chart" uri="{C3380CC4-5D6E-409C-BE32-E72D297353CC}">
              <c16:uniqueId val="{00000011-F9BE-45DE-A897-A38588C7F907}"/>
            </c:ext>
          </c:extLst>
        </c:ser>
        <c:ser>
          <c:idx val="2"/>
          <c:order val="2"/>
          <c:tx>
            <c:v>HE Degree or Certificate in Texas</c:v>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c:ext xmlns:c16="http://schemas.microsoft.com/office/drawing/2014/chart" uri="{C3380CC4-5D6E-409C-BE32-E72D297353CC}">
                <c16:uniqueId val="{00000013-F9BE-45DE-A897-A38588C7F907}"/>
              </c:ext>
            </c:extLst>
          </c:dPt>
          <c:dPt>
            <c:idx val="2"/>
            <c:invertIfNegative val="0"/>
            <c:bubble3D val="0"/>
            <c:spPr>
              <a:pattFill prst="pct90">
                <a:fgClr>
                  <a:srgbClr val="F6B11A"/>
                </a:fgClr>
                <a:bgClr>
                  <a:schemeClr val="bg1"/>
                </a:bgClr>
              </a:pattFill>
              <a:ln>
                <a:noFill/>
              </a:ln>
              <a:effectLst/>
            </c:spPr>
            <c:extLst>
              <c:ext xmlns:c16="http://schemas.microsoft.com/office/drawing/2014/chart" uri="{C3380CC4-5D6E-409C-BE32-E72D297353CC}">
                <c16:uniqueId val="{00000015-F9BE-45DE-A897-A38588C7F907}"/>
              </c:ext>
            </c:extLst>
          </c:dPt>
          <c:dPt>
            <c:idx val="3"/>
            <c:invertIfNegative val="0"/>
            <c:bubble3D val="0"/>
            <c:spPr>
              <a:pattFill prst="pct90">
                <a:fgClr>
                  <a:srgbClr val="8BD1E5"/>
                </a:fgClr>
                <a:bgClr>
                  <a:schemeClr val="bg1"/>
                </a:bgClr>
              </a:pattFill>
              <a:ln>
                <a:noFill/>
              </a:ln>
              <a:effectLst/>
            </c:spPr>
            <c:extLst>
              <c:ext xmlns:c16="http://schemas.microsoft.com/office/drawing/2014/chart" uri="{C3380CC4-5D6E-409C-BE32-E72D297353CC}">
                <c16:uniqueId val="{00000017-F9BE-45DE-A897-A38588C7F907}"/>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0.24014460320192804</c:v>
              </c:pt>
              <c:pt idx="1">
                <c:v>0.15367807720320467</c:v>
              </c:pt>
              <c:pt idx="2">
                <c:v>0.11909410386567747</c:v>
              </c:pt>
              <c:pt idx="3">
                <c:v>0.40306122448979592</c:v>
              </c:pt>
            </c:numLit>
          </c:val>
          <c:extLst>
            <c:ext xmlns:c16="http://schemas.microsoft.com/office/drawing/2014/chart" uri="{C3380CC4-5D6E-409C-BE32-E72D297353CC}">
              <c16:uniqueId val="{00000018-F9BE-45DE-A897-A38588C7F907}"/>
            </c:ext>
          </c:extLst>
        </c:ser>
        <c:dLbls>
          <c:dLblPos val="outEnd"/>
          <c:showLegendKey val="0"/>
          <c:showVal val="1"/>
          <c:showCatName val="0"/>
          <c:showSerName val="0"/>
          <c:showPercent val="0"/>
          <c:showBubbleSize val="0"/>
        </c:dLbls>
        <c:gapWidth val="219"/>
        <c:axId val="968365888"/>
        <c:axId val="968366448"/>
      </c:barChart>
      <c:catAx>
        <c:axId val="968365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68366448"/>
        <c:crosses val="autoZero"/>
        <c:auto val="1"/>
        <c:lblAlgn val="ctr"/>
        <c:lblOffset val="100"/>
        <c:noMultiLvlLbl val="0"/>
      </c:catAx>
      <c:valAx>
        <c:axId val="96836644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68365888"/>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2017 High School Graduates in Higher Ed-  Performance on TSI Readiness Measures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v>Southeast TX</c:v>
          </c:tx>
          <c:spPr>
            <a:solidFill>
              <a:srgbClr val="90D1CE"/>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0.57536764705882404</c:v>
              </c:pt>
              <c:pt idx="1">
                <c:v>0.61502100840336105</c:v>
              </c:pt>
              <c:pt idx="2">
                <c:v>0.85294117647058798</c:v>
              </c:pt>
              <c:pt idx="3">
                <c:v>0.75997899159663895</c:v>
              </c:pt>
            </c:numLit>
          </c:val>
          <c:extLst>
            <c:ext xmlns:c16="http://schemas.microsoft.com/office/drawing/2014/chart" uri="{C3380CC4-5D6E-409C-BE32-E72D297353CC}">
              <c16:uniqueId val="{00000000-665B-4CC6-963C-D03496408181}"/>
            </c:ext>
          </c:extLst>
        </c:ser>
        <c:ser>
          <c:idx val="1"/>
          <c:order val="1"/>
          <c:tx>
            <c:v>Statewide</c:v>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0.61031989341198101</c:v>
              </c:pt>
              <c:pt idx="1">
                <c:v>0.65267052142755499</c:v>
              </c:pt>
              <c:pt idx="2">
                <c:v>0.85554995019855895</c:v>
              </c:pt>
              <c:pt idx="3">
                <c:v>0.78695978371945596</c:v>
              </c:pt>
            </c:numLit>
          </c:val>
          <c:extLst>
            <c:ext xmlns:c16="http://schemas.microsoft.com/office/drawing/2014/chart" uri="{C3380CC4-5D6E-409C-BE32-E72D297353CC}">
              <c16:uniqueId val="{00000001-665B-4CC6-963C-D03496408181}"/>
            </c:ext>
          </c:extLst>
        </c:ser>
        <c:dLbls>
          <c:dLblPos val="outEnd"/>
          <c:showLegendKey val="0"/>
          <c:showVal val="1"/>
          <c:showCatName val="0"/>
          <c:showSerName val="0"/>
          <c:showPercent val="0"/>
          <c:showBubbleSize val="0"/>
        </c:dLbls>
        <c:gapWidth val="219"/>
        <c:overlap val="-27"/>
        <c:axId val="917900784"/>
        <c:axId val="917901344"/>
      </c:barChart>
      <c:catAx>
        <c:axId val="917900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7901344"/>
        <c:crosses val="autoZero"/>
        <c:auto val="1"/>
        <c:lblAlgn val="ctr"/>
        <c:lblOffset val="100"/>
        <c:noMultiLvlLbl val="0"/>
      </c:catAx>
      <c:valAx>
        <c:axId val="917901344"/>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7900784"/>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Residence'!$D$12:$D$15</c:f>
              <c:numCache>
                <c:formatCode>#,##0</c:formatCode>
                <c:ptCount val="4"/>
                <c:pt idx="0">
                  <c:v>11379</c:v>
                </c:pt>
                <c:pt idx="1">
                  <c:v>8455</c:v>
                </c:pt>
                <c:pt idx="2">
                  <c:v>8632</c:v>
                </c:pt>
                <c:pt idx="3">
                  <c:v>7953</c:v>
                </c:pt>
              </c:numCache>
            </c:numRef>
          </c:val>
          <c:extLs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Residence'!$E$12:$E$15</c:f>
              <c:numCache>
                <c:formatCode>#,##0</c:formatCode>
                <c:ptCount val="4"/>
                <c:pt idx="0">
                  <c:v>652</c:v>
                </c:pt>
                <c:pt idx="1">
                  <c:v>757</c:v>
                </c:pt>
                <c:pt idx="2">
                  <c:v>1964</c:v>
                </c:pt>
                <c:pt idx="3">
                  <c:v>3466</c:v>
                </c:pt>
              </c:numCache>
            </c:numRef>
          </c:val>
          <c:extLs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Residence'!$F$12:$F$15</c:f>
              <c:numCache>
                <c:formatCode>#,##0</c:formatCode>
                <c:ptCount val="4"/>
                <c:pt idx="0">
                  <c:v>2584</c:v>
                </c:pt>
                <c:pt idx="1">
                  <c:v>2648</c:v>
                </c:pt>
                <c:pt idx="2">
                  <c:v>2676</c:v>
                </c:pt>
                <c:pt idx="3">
                  <c:v>3214</c:v>
                </c:pt>
              </c:numCache>
            </c:numRef>
          </c:val>
          <c:extLs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Residence'!$G$12:$G$15</c:f>
              <c:numCache>
                <c:formatCode>#,##0</c:formatCode>
                <c:ptCount val="4"/>
                <c:pt idx="0">
                  <c:v>618</c:v>
                </c:pt>
                <c:pt idx="1">
                  <c:v>361</c:v>
                </c:pt>
                <c:pt idx="2">
                  <c:v>1274</c:v>
                </c:pt>
                <c:pt idx="3">
                  <c:v>836</c:v>
                </c:pt>
              </c:numCache>
            </c:numRef>
          </c:val>
          <c:extLs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872301120"/>
        <c:axId val="872301680"/>
      </c:barChart>
      <c:catAx>
        <c:axId val="872301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2301680"/>
        <c:crosses val="autoZero"/>
        <c:auto val="1"/>
        <c:lblAlgn val="ctr"/>
        <c:lblOffset val="100"/>
        <c:noMultiLvlLbl val="0"/>
      </c:catAx>
      <c:valAx>
        <c:axId val="872301680"/>
        <c:scaling>
          <c:orientation val="minMax"/>
          <c:max val="200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2301120"/>
        <c:crosses val="autoZero"/>
        <c:crossBetween val="between"/>
      </c:valAx>
      <c:spPr>
        <a:noFill/>
        <a:ln>
          <a:noFill/>
        </a:ln>
        <a:effectLst/>
      </c:spPr>
    </c:plotArea>
    <c:legend>
      <c:legendPos val="b"/>
      <c:layout>
        <c:manualLayout>
          <c:xMode val="edge"/>
          <c:yMode val="edge"/>
          <c:x val="0.23561111111111105"/>
          <c:y val="0.21359231065645881"/>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2017</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Region'!$C$36</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c:ext xmlns:c16="http://schemas.microsoft.com/office/drawing/2014/chart" uri="{C3380CC4-5D6E-409C-BE32-E72D297353CC}">
                <c16:uniqueId val="{00000001-60B5-41F7-8C9C-BF5F2CE4782A}"/>
              </c:ext>
            </c:extLst>
          </c:dPt>
          <c:dPt>
            <c:idx val="3"/>
            <c:invertIfNegative val="0"/>
            <c:bubble3D val="0"/>
            <c:spPr>
              <a:solidFill>
                <a:srgbClr val="00B189"/>
              </a:solidFill>
              <a:ln>
                <a:noFill/>
              </a:ln>
              <a:effectLst/>
            </c:spPr>
            <c:extLst>
              <c:ext xmlns:c16="http://schemas.microsoft.com/office/drawing/2014/chart" uri="{C3380CC4-5D6E-409C-BE32-E72D297353CC}">
                <c16:uniqueId val="{00000003-60B5-41F7-8C9C-BF5F2CE4782A}"/>
              </c:ext>
            </c:extLst>
          </c:dPt>
          <c:dPt>
            <c:idx val="4"/>
            <c:invertIfNegative val="0"/>
            <c:bubble3D val="0"/>
            <c:spPr>
              <a:solidFill>
                <a:srgbClr val="F6B11A"/>
              </a:solidFill>
              <a:ln>
                <a:noFill/>
              </a:ln>
              <a:effectLst/>
            </c:spPr>
            <c:extLst>
              <c:ext xmlns:c16="http://schemas.microsoft.com/office/drawing/2014/chart" uri="{C3380CC4-5D6E-409C-BE32-E72D297353CC}">
                <c16:uniqueId val="{00000005-60B5-41F7-8C9C-BF5F2CE4782A}"/>
              </c:ext>
            </c:extLst>
          </c:dPt>
          <c:dPt>
            <c:idx val="5"/>
            <c:invertIfNegative val="0"/>
            <c:bubble3D val="0"/>
            <c:spPr>
              <a:solidFill>
                <a:srgbClr val="F6B11A"/>
              </a:solidFill>
              <a:ln>
                <a:noFill/>
              </a:ln>
              <a:effectLst/>
            </c:spPr>
            <c:extLst>
              <c:ext xmlns:c16="http://schemas.microsoft.com/office/drawing/2014/chart" uri="{C3380CC4-5D6E-409C-BE32-E72D297353CC}">
                <c16:uniqueId val="{00000007-60B5-41F7-8C9C-BF5F2CE4782A}"/>
              </c:ext>
            </c:extLst>
          </c:dPt>
          <c:dPt>
            <c:idx val="6"/>
            <c:invertIfNegative val="0"/>
            <c:bubble3D val="0"/>
            <c:spPr>
              <a:solidFill>
                <a:srgbClr val="8BD1E5"/>
              </a:solidFill>
              <a:ln>
                <a:noFill/>
              </a:ln>
              <a:effectLst/>
            </c:spPr>
            <c:extLst>
              <c:ext xmlns:c16="http://schemas.microsoft.com/office/drawing/2014/chart" uri="{C3380CC4-5D6E-409C-BE32-E72D297353CC}">
                <c16:uniqueId val="{00000009-60B5-41F7-8C9C-BF5F2CE4782A}"/>
              </c:ext>
            </c:extLst>
          </c:dPt>
          <c:dPt>
            <c:idx val="7"/>
            <c:invertIfNegative val="0"/>
            <c:bubble3D val="0"/>
            <c:spPr>
              <a:solidFill>
                <a:srgbClr val="8BD1E5"/>
              </a:solidFill>
              <a:ln>
                <a:noFill/>
              </a:ln>
              <a:effectLst/>
            </c:spPr>
            <c:extLst>
              <c:ext xmlns:c16="http://schemas.microsoft.com/office/drawing/2014/chart" uri="{C3380CC4-5D6E-409C-BE32-E72D297353CC}">
                <c16:uniqueId val="{0000000B-60B5-41F7-8C9C-BF5F2CE4782A}"/>
              </c:ext>
            </c:extLst>
          </c:dPt>
          <c:dLbls>
            <c:dLbl>
              <c:idx val="0"/>
              <c:layout>
                <c:manualLayout>
                  <c:x val="0"/>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60B5-41F7-8C9C-BF5F2CE4782A}"/>
                </c:ext>
              </c:extLst>
            </c:dLbl>
            <c:dLbl>
              <c:idx val="1"/>
              <c:layout>
                <c:manualLayout>
                  <c:x val="-2.5462668816039986E-17"/>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0B5-41F7-8C9C-BF5F2CE4782A}"/>
                </c:ext>
              </c:extLst>
            </c:dLbl>
            <c:dLbl>
              <c:idx val="2"/>
              <c:layout>
                <c:manualLayout>
                  <c:x val="2.7777777777777779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0B5-41F7-8C9C-BF5F2CE4782A}"/>
                </c:ext>
              </c:extLst>
            </c:dLbl>
            <c:dLbl>
              <c:idx val="3"/>
              <c:layout>
                <c:manualLayout>
                  <c:x val="2.7777777777777267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0B5-41F7-8C9C-BF5F2CE4782A}"/>
                </c:ext>
              </c:extLst>
            </c:dLbl>
            <c:dLbl>
              <c:idx val="4"/>
              <c:layout>
                <c:manualLayout>
                  <c:x val="-8.3333333333334356E-3"/>
                  <c:y val="1.38888888888888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0B5-41F7-8C9C-BF5F2CE4782A}"/>
                </c:ext>
              </c:extLst>
            </c:dLbl>
            <c:dLbl>
              <c:idx val="5"/>
              <c:layout>
                <c:manualLayout>
                  <c:x val="-1.0185067526415994E-16"/>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0B5-41F7-8C9C-BF5F2CE4782A}"/>
                </c:ext>
              </c:extLst>
            </c:dLbl>
            <c:dLbl>
              <c:idx val="6"/>
              <c:layout>
                <c:manualLayout>
                  <c:x val="-8.3333333333333332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0B5-41F7-8C9C-BF5F2CE4782A}"/>
                </c:ext>
              </c:extLst>
            </c:dLbl>
            <c:dLbl>
              <c:idx val="7"/>
              <c:layout>
                <c:manualLayout>
                  <c:x val="-1.0185067526415994E-16"/>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0B5-41F7-8C9C-BF5F2CE4782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Region'!$C$37:$C$44</c:f>
              <c:numCache>
                <c:formatCode>0.0%</c:formatCode>
                <c:ptCount val="8"/>
                <c:pt idx="0">
                  <c:v>0.63281931917369805</c:v>
                </c:pt>
                <c:pt idx="1">
                  <c:v>0.58227848101265822</c:v>
                </c:pt>
                <c:pt idx="2">
                  <c:v>0.64473966145275341</c:v>
                </c:pt>
                <c:pt idx="3">
                  <c:v>0.55516514406184114</c:v>
                </c:pt>
                <c:pt idx="4">
                  <c:v>0.67372225090345894</c:v>
                </c:pt>
                <c:pt idx="5">
                  <c:v>0.64329976762199848</c:v>
                </c:pt>
                <c:pt idx="6">
                  <c:v>0.45581691036236494</c:v>
                </c:pt>
                <c:pt idx="7">
                  <c:v>0.50458715596330272</c:v>
                </c:pt>
              </c:numCache>
            </c:numRef>
          </c:val>
          <c:extLst>
            <c:ext xmlns:c16="http://schemas.microsoft.com/office/drawing/2014/chart" uri="{C3380CC4-5D6E-409C-BE32-E72D297353CC}">
              <c16:uniqueId val="{0000000E-60B5-41F7-8C9C-BF5F2CE4782A}"/>
            </c:ext>
          </c:extLst>
        </c:ser>
        <c:ser>
          <c:idx val="1"/>
          <c:order val="1"/>
          <c:tx>
            <c:strRef>
              <c:f>'Enrollment at Inst in Region'!$D$36</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0-60B5-41F7-8C9C-BF5F2CE4782A}"/>
              </c:ext>
            </c:extLst>
          </c:dPt>
          <c:dPt>
            <c:idx val="1"/>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2-60B5-41F7-8C9C-BF5F2CE4782A}"/>
              </c:ext>
            </c:extLst>
          </c:dPt>
          <c:dPt>
            <c:idx val="2"/>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4-60B5-41F7-8C9C-BF5F2CE4782A}"/>
              </c:ext>
            </c:extLst>
          </c:dPt>
          <c:dPt>
            <c:idx val="3"/>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6-60B5-41F7-8C9C-BF5F2CE4782A}"/>
              </c:ext>
            </c:extLst>
          </c:dPt>
          <c:dPt>
            <c:idx val="4"/>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8-60B5-41F7-8C9C-BF5F2CE4782A}"/>
              </c:ext>
            </c:extLst>
          </c:dPt>
          <c:dPt>
            <c:idx val="5"/>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A-60B5-41F7-8C9C-BF5F2CE4782A}"/>
              </c:ext>
            </c:extLst>
          </c:dPt>
          <c:dPt>
            <c:idx val="6"/>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C-60B5-41F7-8C9C-BF5F2CE4782A}"/>
              </c:ext>
            </c:extLst>
          </c:dPt>
          <c:dPt>
            <c:idx val="7"/>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E-60B5-41F7-8C9C-BF5F2CE4782A}"/>
              </c:ext>
            </c:extLst>
          </c:dPt>
          <c:dLbls>
            <c:dLbl>
              <c:idx val="0"/>
              <c:layout>
                <c:manualLayout>
                  <c:x val="1.3888888888888902E-2"/>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0B5-41F7-8C9C-BF5F2CE4782A}"/>
                </c:ext>
              </c:extLst>
            </c:dLbl>
            <c:dLbl>
              <c:idx val="1"/>
              <c:layout>
                <c:manualLayout>
                  <c:x val="8.3333333333333072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0B5-41F7-8C9C-BF5F2CE4782A}"/>
                </c:ext>
              </c:extLst>
            </c:dLbl>
            <c:dLbl>
              <c:idx val="2"/>
              <c:layout>
                <c:manualLayout>
                  <c:x val="8.3333333333332829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60B5-41F7-8C9C-BF5F2CE4782A}"/>
                </c:ext>
              </c:extLst>
            </c:dLbl>
            <c:dLbl>
              <c:idx val="3"/>
              <c:layout>
                <c:manualLayout>
                  <c:x val="8.3333333333333332E-3"/>
                  <c:y val="9.25925925925925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60B5-41F7-8C9C-BF5F2CE4782A}"/>
                </c:ext>
              </c:extLst>
            </c:dLbl>
            <c:dLbl>
              <c:idx val="4"/>
              <c:layout>
                <c:manualLayout>
                  <c:x val="8.3333333333333332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60B5-41F7-8C9C-BF5F2CE4782A}"/>
                </c:ext>
              </c:extLst>
            </c:dLbl>
            <c:dLbl>
              <c:idx val="5"/>
              <c:layout>
                <c:manualLayout>
                  <c:x val="5.5555555555555558E-3"/>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60B5-41F7-8C9C-BF5F2CE4782A}"/>
                </c:ext>
              </c:extLst>
            </c:dLbl>
            <c:dLbl>
              <c:idx val="6"/>
              <c:layout>
                <c:manualLayout>
                  <c:x val="1.3888888888888888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60B5-41F7-8C9C-BF5F2CE4782A}"/>
                </c:ext>
              </c:extLst>
            </c:dLbl>
            <c:dLbl>
              <c:idx val="7"/>
              <c:layout>
                <c:manualLayout>
                  <c:x val="1.1111111111111112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60B5-41F7-8C9C-BF5F2CE4782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Region'!$D$37:$D$44</c:f>
              <c:numCache>
                <c:formatCode>0.0%</c:formatCode>
                <c:ptCount val="8"/>
                <c:pt idx="0">
                  <c:v>0.36718068082630201</c:v>
                </c:pt>
                <c:pt idx="1">
                  <c:v>0.41772151898734178</c:v>
                </c:pt>
                <c:pt idx="2">
                  <c:v>0.35526033854724665</c:v>
                </c:pt>
                <c:pt idx="3">
                  <c:v>0.4448348559381588</c:v>
                </c:pt>
                <c:pt idx="4">
                  <c:v>0.32627774909654106</c:v>
                </c:pt>
                <c:pt idx="5">
                  <c:v>0.35670023237800152</c:v>
                </c:pt>
                <c:pt idx="6">
                  <c:v>0.54418308963763506</c:v>
                </c:pt>
                <c:pt idx="7">
                  <c:v>0.49541284403669728</c:v>
                </c:pt>
              </c:numCache>
            </c:numRef>
          </c:val>
          <c:extLst>
            <c:ext xmlns:c16="http://schemas.microsoft.com/office/drawing/2014/chart" uri="{C3380CC4-5D6E-409C-BE32-E72D297353CC}">
              <c16:uniqueId val="{0000001F-60B5-41F7-8C9C-BF5F2CE4782A}"/>
            </c:ext>
          </c:extLst>
        </c:ser>
        <c:dLbls>
          <c:showLegendKey val="0"/>
          <c:showVal val="0"/>
          <c:showCatName val="0"/>
          <c:showSerName val="0"/>
          <c:showPercent val="0"/>
          <c:showBubbleSize val="0"/>
        </c:dLbls>
        <c:gapWidth val="219"/>
        <c:overlap val="-27"/>
        <c:axId val="918157008"/>
        <c:axId val="918157568"/>
      </c:barChart>
      <c:catAx>
        <c:axId val="918157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8157568"/>
        <c:crosses val="autoZero"/>
        <c:auto val="1"/>
        <c:lblAlgn val="ctr"/>
        <c:lblOffset val="100"/>
        <c:noMultiLvlLbl val="0"/>
      </c:catAx>
      <c:valAx>
        <c:axId val="918157568"/>
        <c:scaling>
          <c:orientation val="minMax"/>
        </c:scaling>
        <c:delete val="1"/>
        <c:axPos val="l"/>
        <c:numFmt formatCode="0.0%" sourceLinked="1"/>
        <c:majorTickMark val="none"/>
        <c:minorTickMark val="none"/>
        <c:tickLblPos val="nextTo"/>
        <c:crossAx val="9181570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In&amp;Out'!$E$33</c:f>
              <c:strCache>
                <c:ptCount val="1"/>
                <c:pt idx="0">
                  <c:v>In Region</c:v>
                </c:pt>
              </c:strCache>
            </c:strRef>
          </c:tx>
          <c:spPr>
            <a:solidFill>
              <a:srgbClr val="D1E0B2"/>
            </a:solidFill>
            <a:ln>
              <a:noFill/>
            </a:ln>
            <a:effectLst/>
          </c:spPr>
          <c:invertIfNegative val="0"/>
          <c:cat>
            <c:strRef>
              <c:f>'Enrollment In&amp;Out'!$A$34:$A$37</c:f>
              <c:strCache>
                <c:ptCount val="4"/>
                <c:pt idx="0">
                  <c:v>Public 4-yr</c:v>
                </c:pt>
                <c:pt idx="1">
                  <c:v>Public 2-yr</c:v>
                </c:pt>
                <c:pt idx="2">
                  <c:v>Independent</c:v>
                </c:pt>
                <c:pt idx="3">
                  <c:v>Total</c:v>
                </c:pt>
              </c:strCache>
            </c:strRef>
          </c:cat>
          <c:val>
            <c:numRef>
              <c:f>'Enrollment In&amp;Out'!$E$34:$E$37</c:f>
              <c:numCache>
                <c:formatCode>0.0%</c:formatCode>
                <c:ptCount val="4"/>
                <c:pt idx="0">
                  <c:v>0.67438025926768252</c:v>
                </c:pt>
                <c:pt idx="1">
                  <c:v>0.70966444033153619</c:v>
                </c:pt>
                <c:pt idx="2">
                  <c:v>0</c:v>
                </c:pt>
                <c:pt idx="3">
                  <c:v>0.66795865633074936</c:v>
                </c:pt>
              </c:numCache>
            </c:numRef>
          </c:val>
          <c:extLst>
            <c:ext xmlns:c16="http://schemas.microsoft.com/office/drawing/2014/chart" uri="{C3380CC4-5D6E-409C-BE32-E72D297353CC}">
              <c16:uniqueId val="{00000000-7659-4962-A93C-5E8708FA39D7}"/>
            </c:ext>
          </c:extLst>
        </c:ser>
        <c:ser>
          <c:idx val="1"/>
          <c:order val="1"/>
          <c:tx>
            <c:strRef>
              <c:f>'Enrollment In&amp;Out'!$F$33</c:f>
              <c:strCache>
                <c:ptCount val="1"/>
                <c:pt idx="0">
                  <c:v>Out of Region</c:v>
                </c:pt>
              </c:strCache>
            </c:strRef>
          </c:tx>
          <c:spPr>
            <a:solidFill>
              <a:schemeClr val="tx1">
                <a:lumMod val="75000"/>
                <a:lumOff val="25000"/>
              </a:schemeClr>
            </a:solidFill>
            <a:ln>
              <a:noFill/>
            </a:ln>
            <a:effectLst/>
          </c:spPr>
          <c:invertIfNegative val="0"/>
          <c:cat>
            <c:strRef>
              <c:f>'Enrollment In&amp;Out'!$A$34:$A$37</c:f>
              <c:strCache>
                <c:ptCount val="4"/>
                <c:pt idx="0">
                  <c:v>Public 4-yr</c:v>
                </c:pt>
                <c:pt idx="1">
                  <c:v>Public 2-yr</c:v>
                </c:pt>
                <c:pt idx="2">
                  <c:v>Independent</c:v>
                </c:pt>
                <c:pt idx="3">
                  <c:v>Total</c:v>
                </c:pt>
              </c:strCache>
            </c:strRef>
          </c:cat>
          <c:val>
            <c:numRef>
              <c:f>'Enrollment In&amp;Out'!$F$34:$F$37</c:f>
              <c:numCache>
                <c:formatCode>0.0%</c:formatCode>
                <c:ptCount val="4"/>
                <c:pt idx="0">
                  <c:v>0.32561974073231748</c:v>
                </c:pt>
                <c:pt idx="1">
                  <c:v>0.29033555966846381</c:v>
                </c:pt>
                <c:pt idx="2">
                  <c:v>1</c:v>
                </c:pt>
                <c:pt idx="3">
                  <c:v>0.33204134366925064</c:v>
                </c:pt>
              </c:numCache>
            </c:numRef>
          </c:val>
          <c:extLs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717694432"/>
        <c:axId val="717694992"/>
      </c:barChart>
      <c:catAx>
        <c:axId val="717694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694992"/>
        <c:crosses val="autoZero"/>
        <c:auto val="1"/>
        <c:lblAlgn val="ctr"/>
        <c:lblOffset val="100"/>
        <c:noMultiLvlLbl val="0"/>
      </c:catAx>
      <c:valAx>
        <c:axId val="7176949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7694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98567</c:v>
                </c:pt>
                <c:pt idx="1">
                  <c:v>98925</c:v>
                </c:pt>
                <c:pt idx="2">
                  <c:v>100101</c:v>
                </c:pt>
                <c:pt idx="3">
                  <c:v>99979</c:v>
                </c:pt>
                <c:pt idx="5">
                  <c:v>41701</c:v>
                </c:pt>
                <c:pt idx="6">
                  <c:v>40440</c:v>
                </c:pt>
                <c:pt idx="7">
                  <c:v>38534</c:v>
                </c:pt>
                <c:pt idx="8">
                  <c:v>38337</c:v>
                </c:pt>
                <c:pt idx="10">
                  <c:v>56306</c:v>
                </c:pt>
                <c:pt idx="11">
                  <c:v>57279</c:v>
                </c:pt>
                <c:pt idx="12">
                  <c:v>57596</c:v>
                </c:pt>
                <c:pt idx="13">
                  <c:v>54423</c:v>
                </c:pt>
              </c:numCache>
            </c:numRef>
          </c:val>
          <c:extLs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40515</c:v>
                </c:pt>
                <c:pt idx="1">
                  <c:v>42323</c:v>
                </c:pt>
                <c:pt idx="2">
                  <c:v>45682</c:v>
                </c:pt>
                <c:pt idx="3">
                  <c:v>50416</c:v>
                </c:pt>
                <c:pt idx="5">
                  <c:v>15133</c:v>
                </c:pt>
                <c:pt idx="6">
                  <c:v>16704</c:v>
                </c:pt>
                <c:pt idx="7">
                  <c:v>19216</c:v>
                </c:pt>
                <c:pt idx="8">
                  <c:v>20643</c:v>
                </c:pt>
                <c:pt idx="10">
                  <c:v>20350</c:v>
                </c:pt>
                <c:pt idx="11">
                  <c:v>21564</c:v>
                </c:pt>
                <c:pt idx="12">
                  <c:v>24627</c:v>
                </c:pt>
                <c:pt idx="13">
                  <c:v>28234</c:v>
                </c:pt>
              </c:numCache>
            </c:numRef>
          </c:val>
          <c:extLs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39886</c:v>
                </c:pt>
                <c:pt idx="1">
                  <c:v>40118</c:v>
                </c:pt>
                <c:pt idx="2">
                  <c:v>40320</c:v>
                </c:pt>
                <c:pt idx="3">
                  <c:v>40294</c:v>
                </c:pt>
                <c:pt idx="5">
                  <c:v>19277</c:v>
                </c:pt>
                <c:pt idx="6">
                  <c:v>18453</c:v>
                </c:pt>
                <c:pt idx="7">
                  <c:v>18400</c:v>
                </c:pt>
                <c:pt idx="8">
                  <c:v>18570</c:v>
                </c:pt>
                <c:pt idx="10">
                  <c:v>22007</c:v>
                </c:pt>
                <c:pt idx="11">
                  <c:v>23619</c:v>
                </c:pt>
                <c:pt idx="12">
                  <c:v>24231</c:v>
                </c:pt>
                <c:pt idx="13">
                  <c:v>22680</c:v>
                </c:pt>
              </c:numCache>
            </c:numRef>
          </c:val>
          <c:extLs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8685</c:v>
                </c:pt>
                <c:pt idx="1">
                  <c:v>9067</c:v>
                </c:pt>
                <c:pt idx="2">
                  <c:v>9662</c:v>
                </c:pt>
                <c:pt idx="3">
                  <c:v>10373</c:v>
                </c:pt>
                <c:pt idx="5">
                  <c:v>3298</c:v>
                </c:pt>
                <c:pt idx="6">
                  <c:v>3432</c:v>
                </c:pt>
                <c:pt idx="7">
                  <c:v>3936</c:v>
                </c:pt>
                <c:pt idx="8">
                  <c:v>4424</c:v>
                </c:pt>
                <c:pt idx="10">
                  <c:v>3979</c:v>
                </c:pt>
                <c:pt idx="11">
                  <c:v>4434</c:v>
                </c:pt>
                <c:pt idx="12">
                  <c:v>5017</c:v>
                </c:pt>
                <c:pt idx="13">
                  <c:v>5425</c:v>
                </c:pt>
              </c:numCache>
            </c:numRef>
          </c:val>
          <c:extLs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911945968"/>
        <c:axId val="911946528"/>
      </c:barChart>
      <c:catAx>
        <c:axId val="911945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1946528"/>
        <c:crosses val="autoZero"/>
        <c:auto val="1"/>
        <c:lblAlgn val="ctr"/>
        <c:lblOffset val="100"/>
        <c:noMultiLvlLbl val="0"/>
      </c:catAx>
      <c:valAx>
        <c:axId val="9119465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1945968"/>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Reg-percent'!$C$46</c:f>
              <c:strCache>
                <c:ptCount val="1"/>
                <c:pt idx="0">
                  <c:v>White</c:v>
                </c:pt>
              </c:strCache>
            </c:strRef>
          </c:tx>
          <c:spPr>
            <a:solidFill>
              <a:srgbClr val="005F8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Reg-percent'!$C$47:$C$50</c:f>
              <c:numCache>
                <c:formatCode>0.0%</c:formatCode>
                <c:ptCount val="4"/>
                <c:pt idx="0">
                  <c:v>0.55363840960240063</c:v>
                </c:pt>
                <c:pt idx="1">
                  <c:v>0.54897494305239181</c:v>
                </c:pt>
                <c:pt idx="2">
                  <c:v>0.57673202614379082</c:v>
                </c:pt>
                <c:pt idx="3">
                  <c:v>0.50882047734347979</c:v>
                </c:pt>
              </c:numCache>
            </c:numRef>
          </c:val>
          <c:extLst>
            <c:ext xmlns:c16="http://schemas.microsoft.com/office/drawing/2014/chart" uri="{C3380CC4-5D6E-409C-BE32-E72D297353CC}">
              <c16:uniqueId val="{00000000-03A1-4A33-8F80-4F60006AA57C}"/>
            </c:ext>
          </c:extLst>
        </c:ser>
        <c:ser>
          <c:idx val="1"/>
          <c:order val="1"/>
          <c:tx>
            <c:strRef>
              <c:f>'Comp by Inst Reg-percent'!$D$46</c:f>
              <c:strCache>
                <c:ptCount val="1"/>
                <c:pt idx="0">
                  <c:v>Hispanic</c:v>
                </c:pt>
              </c:strCache>
            </c:strRef>
          </c:tx>
          <c:spPr>
            <a:solidFill>
              <a:srgbClr val="00B189"/>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Reg-percent'!$D$47:$D$50</c:f>
              <c:numCache>
                <c:formatCode>0.0%</c:formatCode>
                <c:ptCount val="4"/>
                <c:pt idx="0">
                  <c:v>0.20855213803450862</c:v>
                </c:pt>
                <c:pt idx="1">
                  <c:v>0.20501138952164008</c:v>
                </c:pt>
                <c:pt idx="2">
                  <c:v>0.14326797385620915</c:v>
                </c:pt>
                <c:pt idx="3">
                  <c:v>0.13109650639916984</c:v>
                </c:pt>
              </c:numCache>
            </c:numRef>
          </c:val>
          <c:extLst>
            <c:ext xmlns:c16="http://schemas.microsoft.com/office/drawing/2014/chart" uri="{C3380CC4-5D6E-409C-BE32-E72D297353CC}">
              <c16:uniqueId val="{00000001-03A1-4A33-8F80-4F60006AA57C}"/>
            </c:ext>
          </c:extLst>
        </c:ser>
        <c:ser>
          <c:idx val="2"/>
          <c:order val="2"/>
          <c:tx>
            <c:strRef>
              <c:f>'Comp by Inst Reg-percent'!$E$46</c:f>
              <c:strCache>
                <c:ptCount val="1"/>
                <c:pt idx="0">
                  <c:v>African American</c:v>
                </c:pt>
              </c:strCache>
            </c:strRef>
          </c:tx>
          <c:spPr>
            <a:solidFill>
              <a:srgbClr val="F6B11A"/>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Reg-percent'!$E$47:$E$50</c:f>
              <c:numCache>
                <c:formatCode>0.0%</c:formatCode>
                <c:ptCount val="4"/>
                <c:pt idx="0">
                  <c:v>0.20555138784696175</c:v>
                </c:pt>
                <c:pt idx="1">
                  <c:v>0.18375094912680334</c:v>
                </c:pt>
                <c:pt idx="2">
                  <c:v>0.21908496732026145</c:v>
                </c:pt>
                <c:pt idx="3">
                  <c:v>0.14216534071255621</c:v>
                </c:pt>
              </c:numCache>
            </c:numRef>
          </c:val>
          <c:extLst>
            <c:ext xmlns:c16="http://schemas.microsoft.com/office/drawing/2014/chart" uri="{C3380CC4-5D6E-409C-BE32-E72D297353CC}">
              <c16:uniqueId val="{00000002-03A1-4A33-8F80-4F60006AA57C}"/>
            </c:ext>
          </c:extLst>
        </c:ser>
        <c:ser>
          <c:idx val="3"/>
          <c:order val="3"/>
          <c:tx>
            <c:strRef>
              <c:f>'Comp by Inst Reg-percent'!$F$46</c:f>
              <c:strCache>
                <c:ptCount val="1"/>
                <c:pt idx="0">
                  <c:v>Other</c:v>
                </c:pt>
              </c:strCache>
            </c:strRef>
          </c:tx>
          <c:spPr>
            <a:solidFill>
              <a:srgbClr val="8BD1E5"/>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Reg-percent'!$F$47:$F$50</c:f>
              <c:numCache>
                <c:formatCode>0.0%</c:formatCode>
                <c:ptCount val="4"/>
                <c:pt idx="0">
                  <c:v>3.2258064516129031E-2</c:v>
                </c:pt>
                <c:pt idx="1">
                  <c:v>6.2262718299164771E-2</c:v>
                </c:pt>
                <c:pt idx="2">
                  <c:v>6.0915032679738565E-2</c:v>
                </c:pt>
                <c:pt idx="3">
                  <c:v>0.21791767554479419</c:v>
                </c:pt>
              </c:numCache>
            </c:numRef>
          </c:val>
          <c:extLs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914301936"/>
        <c:axId val="914302496"/>
      </c:barChart>
      <c:catAx>
        <c:axId val="914301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4302496"/>
        <c:crosses val="autoZero"/>
        <c:auto val="1"/>
        <c:lblAlgn val="ctr"/>
        <c:lblOffset val="100"/>
        <c:noMultiLvlLbl val="0"/>
      </c:catAx>
      <c:valAx>
        <c:axId val="9143024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430193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Reg-percent'!$G$46</c:f>
              <c:strCache>
                <c:ptCount val="1"/>
                <c:pt idx="0">
                  <c:v>Male</c:v>
                </c:pt>
              </c:strCache>
            </c:strRef>
          </c:tx>
          <c:spPr>
            <a:solidFill>
              <a:srgbClr val="005F8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Reg-percent'!$G$47:$G$50</c:f>
              <c:numCache>
                <c:formatCode>0.0%</c:formatCode>
                <c:ptCount val="4"/>
                <c:pt idx="0">
                  <c:v>0.50937734433608406</c:v>
                </c:pt>
                <c:pt idx="1">
                  <c:v>0.48063781321184512</c:v>
                </c:pt>
                <c:pt idx="2">
                  <c:v>0.34692810457516338</c:v>
                </c:pt>
                <c:pt idx="3">
                  <c:v>0.33552404012452436</c:v>
                </c:pt>
              </c:numCache>
            </c:numRef>
          </c:val>
          <c:extLst>
            <c:ext xmlns:c16="http://schemas.microsoft.com/office/drawing/2014/chart" uri="{C3380CC4-5D6E-409C-BE32-E72D297353CC}">
              <c16:uniqueId val="{00000000-A212-4DF6-B2AA-D684A532A621}"/>
            </c:ext>
          </c:extLst>
        </c:ser>
        <c:ser>
          <c:idx val="1"/>
          <c:order val="1"/>
          <c:tx>
            <c:strRef>
              <c:f>'Comp by Inst Reg-percent'!$H$46</c:f>
              <c:strCache>
                <c:ptCount val="1"/>
                <c:pt idx="0">
                  <c:v>Female</c:v>
                </c:pt>
              </c:strCache>
            </c:strRef>
          </c:tx>
          <c:spPr>
            <a:solidFill>
              <a:srgbClr val="F8E0A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Reg-percent'!$H$47:$H$50</c:f>
              <c:numCache>
                <c:formatCode>0.0%</c:formatCode>
                <c:ptCount val="4"/>
                <c:pt idx="0">
                  <c:v>0.490622655663916</c:v>
                </c:pt>
                <c:pt idx="1">
                  <c:v>0.51936218678815493</c:v>
                </c:pt>
                <c:pt idx="2">
                  <c:v>0.65307189542483657</c:v>
                </c:pt>
                <c:pt idx="3">
                  <c:v>0.66447595987547559</c:v>
                </c:pt>
              </c:numCache>
            </c:numRef>
          </c:val>
          <c:extLs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722716976"/>
        <c:axId val="722717536"/>
      </c:barChart>
      <c:catAx>
        <c:axId val="722716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717536"/>
        <c:crosses val="autoZero"/>
        <c:auto val="1"/>
        <c:lblAlgn val="ctr"/>
        <c:lblOffset val="100"/>
        <c:noMultiLvlLbl val="0"/>
      </c:catAx>
      <c:valAx>
        <c:axId val="72271753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271697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Reg-percent'!$J$46</c:f>
              <c:strCache>
                <c:ptCount val="1"/>
                <c:pt idx="0">
                  <c:v>*Economically Disadvantaged</c:v>
                </c:pt>
              </c:strCache>
            </c:strRef>
          </c:tx>
          <c:spPr>
            <a:solidFill>
              <a:srgbClr val="8BD1E5"/>
            </a:solidFill>
            <a:ln>
              <a:noFill/>
            </a:ln>
            <a:effectLst/>
          </c:spPr>
          <c:invertIfNegative val="0"/>
          <c:cat>
            <c:strRef>
              <c:f>'Comp by Inst Reg-percent'!$A$47:$A$49</c:f>
              <c:strCache>
                <c:ptCount val="3"/>
                <c:pt idx="0">
                  <c:v>Certificate</c:v>
                </c:pt>
                <c:pt idx="1">
                  <c:v>Associate</c:v>
                </c:pt>
                <c:pt idx="2">
                  <c:v>Bachelor's</c:v>
                </c:pt>
              </c:strCache>
            </c:strRef>
          </c:cat>
          <c:val>
            <c:numRef>
              <c:f>'Comp by Inst Reg-percent'!$J$47:$J$49</c:f>
              <c:numCache>
                <c:formatCode>0.0%</c:formatCode>
                <c:ptCount val="3"/>
                <c:pt idx="0">
                  <c:v>0.43885971492873216</c:v>
                </c:pt>
                <c:pt idx="1">
                  <c:v>0.592255125284738</c:v>
                </c:pt>
                <c:pt idx="2">
                  <c:v>0.55790849673202614</c:v>
                </c:pt>
              </c:numCache>
            </c:numRef>
          </c:val>
          <c:extLs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716910608"/>
        <c:axId val="716911168"/>
        <c:extLst>
          <c:ext xmlns:c15="http://schemas.microsoft.com/office/drawing/2012/chart" uri="{02D57815-91ED-43cb-92C2-25804820EDAC}">
            <c15:filteredBarSeries>
              <c15:ser>
                <c:idx val="1"/>
                <c:order val="1"/>
                <c:tx>
                  <c:strRef>
                    <c:extLst>
                      <c:ext uri="{02D57815-91ED-43cb-92C2-25804820EDAC}">
                        <c15:formulaRef>
                          <c15:sqref>'Comp by Inst Reg-percent'!$K$46</c15:sqref>
                        </c15:formulaRef>
                      </c:ext>
                    </c:extLst>
                    <c:strCache>
                      <c:ptCount val="1"/>
                    </c:strCache>
                  </c:strRef>
                </c:tx>
                <c:spPr>
                  <a:solidFill>
                    <a:srgbClr val="00B189"/>
                  </a:solidFill>
                  <a:ln>
                    <a:noFill/>
                  </a:ln>
                  <a:effectLst/>
                </c:spPr>
                <c:invertIfNegative val="0"/>
                <c:cat>
                  <c:strRef>
                    <c:extLst>
                      <c:ext uri="{02D57815-91ED-43cb-92C2-25804820EDAC}">
                        <c15:formulaRef>
                          <c15:sqref>'Comp by Inst Reg-percent'!$A$47:$A$49</c15:sqref>
                        </c15:formulaRef>
                      </c:ext>
                    </c:extLst>
                    <c:strCache>
                      <c:ptCount val="3"/>
                      <c:pt idx="0">
                        <c:v>Certificate</c:v>
                      </c:pt>
                      <c:pt idx="1">
                        <c:v>Associate</c:v>
                      </c:pt>
                      <c:pt idx="2">
                        <c:v>Bachelor's</c:v>
                      </c:pt>
                    </c:strCache>
                  </c:strRef>
                </c:cat>
                <c:val>
                  <c:numRef>
                    <c:extLst>
                      <c:ext uri="{02D57815-91ED-43cb-92C2-25804820EDAC}">
                        <c15:formulaRef>
                          <c15:sqref>'Comp by Inst Reg-percent'!$K$47:$K$49</c15:sqref>
                        </c15:formulaRef>
                      </c:ext>
                    </c:extLst>
                    <c:numCache>
                      <c:formatCode>0.0%</c:formatCode>
                      <c:ptCount val="3"/>
                    </c:numCache>
                  </c:numRef>
                </c:val>
                <c:extLst>
                  <c:ext xmlns:c16="http://schemas.microsoft.com/office/drawing/2014/chart" uri="{C3380CC4-5D6E-409C-BE32-E72D297353CC}">
                    <c16:uniqueId val="{00000001-9C51-4BBD-AB9F-5458E9A48891}"/>
                  </c:ext>
                </c:extLst>
              </c15:ser>
            </c15:filteredBarSeries>
          </c:ext>
        </c:extLst>
      </c:barChart>
      <c:catAx>
        <c:axId val="716910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6911168"/>
        <c:crosses val="autoZero"/>
        <c:auto val="1"/>
        <c:lblAlgn val="ctr"/>
        <c:lblOffset val="100"/>
        <c:noMultiLvlLbl val="0"/>
      </c:catAx>
      <c:valAx>
        <c:axId val="71691116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1691060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2011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B37F-4167-8468-734D890F8F4F}"/>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B37F-4167-8468-734D890F8F4F}"/>
              </c:ext>
            </c:extLst>
          </c:dPt>
          <c:dPt>
            <c:idx val="2"/>
            <c:invertIfNegative val="0"/>
            <c:bubble3D val="0"/>
            <c:spPr>
              <a:solidFill>
                <a:srgbClr val="00B189"/>
              </a:solidFill>
              <a:ln>
                <a:noFill/>
              </a:ln>
              <a:effectLst/>
            </c:spPr>
            <c:extLst>
              <c:ext xmlns:c16="http://schemas.microsoft.com/office/drawing/2014/chart" uri="{C3380CC4-5D6E-409C-BE32-E72D297353CC}">
                <c16:uniqueId val="{00000005-B37F-4167-8468-734D890F8F4F}"/>
              </c:ext>
            </c:extLst>
          </c:dPt>
          <c:dPt>
            <c:idx val="3"/>
            <c:invertIfNegative val="0"/>
            <c:bubble3D val="0"/>
            <c:spPr>
              <a:solidFill>
                <a:srgbClr val="00B189"/>
              </a:solidFill>
              <a:ln>
                <a:noFill/>
              </a:ln>
              <a:effectLst/>
            </c:spPr>
            <c:extLst>
              <c:ext xmlns:c16="http://schemas.microsoft.com/office/drawing/2014/chart" uri="{C3380CC4-5D6E-409C-BE32-E72D297353CC}">
                <c16:uniqueId val="{00000007-B37F-4167-8468-734D890F8F4F}"/>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B37F-4167-8468-734D890F8F4F}"/>
              </c:ext>
            </c:extLst>
          </c:dPt>
          <c:dPt>
            <c:idx val="5"/>
            <c:invertIfNegative val="0"/>
            <c:bubble3D val="0"/>
            <c:spPr>
              <a:pattFill prst="pct50">
                <a:fgClr>
                  <a:srgbClr val="FFC000"/>
                </a:fgClr>
                <a:bgClr>
                  <a:schemeClr val="bg1"/>
                </a:bgClr>
              </a:pattFill>
              <a:ln>
                <a:noFill/>
              </a:ln>
              <a:effectLst/>
            </c:spPr>
            <c:extLst>
              <c:ext xmlns:c16="http://schemas.microsoft.com/office/drawing/2014/chart" uri="{C3380CC4-5D6E-409C-BE32-E72D297353CC}">
                <c16:uniqueId val="{0000000B-B37F-4167-8468-734D890F8F4F}"/>
              </c:ext>
            </c:extLst>
          </c:dPt>
          <c:dPt>
            <c:idx val="6"/>
            <c:invertIfNegative val="0"/>
            <c:bubble3D val="0"/>
            <c:spPr>
              <a:solidFill>
                <a:srgbClr val="F6B11A"/>
              </a:solidFill>
              <a:ln>
                <a:noFill/>
              </a:ln>
              <a:effectLst/>
            </c:spPr>
            <c:extLst>
              <c:ext xmlns:c16="http://schemas.microsoft.com/office/drawing/2014/chart" uri="{C3380CC4-5D6E-409C-BE32-E72D297353CC}">
                <c16:uniqueId val="{0000000D-B37F-4167-8468-734D890F8F4F}"/>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B37F-4167-8468-734D890F8F4F}"/>
              </c:ext>
            </c:extLst>
          </c:dPt>
          <c:dPt>
            <c:idx val="8"/>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11-B37F-4167-8468-734D890F8F4F}"/>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Southeast</c:v>
                  </c:pt>
                </c:lvl>
              </c:multiLvlStrCache>
            </c:multiLvlStrRef>
          </c:cat>
          <c:val>
            <c:numRef>
              <c:f>'6-Year Grad Rates'!$D$55:$D$65</c:f>
              <c:numCache>
                <c:formatCode>0.0%</c:formatCode>
                <c:ptCount val="11"/>
                <c:pt idx="0">
                  <c:v>0.29497568881685576</c:v>
                </c:pt>
                <c:pt idx="1">
                  <c:v>0.37931034482758619</c:v>
                </c:pt>
                <c:pt idx="3">
                  <c:v>0.38124999999999998</c:v>
                </c:pt>
                <c:pt idx="4">
                  <c:v>0.33695652173913043</c:v>
                </c:pt>
                <c:pt idx="6">
                  <c:v>0.125</c:v>
                </c:pt>
                <c:pt idx="7">
                  <c:v>0.10588235294117647</c:v>
                </c:pt>
                <c:pt idx="9">
                  <c:v>0.27586206896551724</c:v>
                </c:pt>
                <c:pt idx="10">
                  <c:v>0.35555555555555557</c:v>
                </c:pt>
              </c:numCache>
            </c:numRef>
          </c:val>
          <c:extLst>
            <c:ext xmlns:c16="http://schemas.microsoft.com/office/drawing/2014/chart" uri="{C3380CC4-5D6E-409C-BE32-E72D297353CC}">
              <c16:uniqueId val="{00000012-B37F-4167-8468-734D890F8F4F}"/>
            </c:ext>
          </c:extLst>
        </c:ser>
        <c:dLbls>
          <c:dLblPos val="outEnd"/>
          <c:showLegendKey val="0"/>
          <c:showVal val="1"/>
          <c:showCatName val="0"/>
          <c:showSerName val="0"/>
          <c:showPercent val="0"/>
          <c:showBubbleSize val="0"/>
        </c:dLbls>
        <c:gapWidth val="75"/>
        <c:axId val="872654288"/>
        <c:axId val="872654848"/>
      </c:barChart>
      <c:catAx>
        <c:axId val="872654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872654848"/>
        <c:crosses val="autoZero"/>
        <c:auto val="1"/>
        <c:lblAlgn val="ctr"/>
        <c:lblOffset val="100"/>
        <c:noMultiLvlLbl val="0"/>
      </c:catAx>
      <c:valAx>
        <c:axId val="872654848"/>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2654288"/>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2011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9E40-4691-8621-40AF644D9185}"/>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9E40-4691-8621-40AF644D9185}"/>
              </c:ext>
            </c:extLst>
          </c:dPt>
          <c:dPt>
            <c:idx val="2"/>
            <c:invertIfNegative val="0"/>
            <c:bubble3D val="0"/>
            <c:spPr>
              <a:solidFill>
                <a:srgbClr val="00B189"/>
              </a:solidFill>
              <a:ln>
                <a:noFill/>
              </a:ln>
              <a:effectLst/>
            </c:spPr>
            <c:extLst>
              <c:ext xmlns:c16="http://schemas.microsoft.com/office/drawing/2014/chart" uri="{C3380CC4-5D6E-409C-BE32-E72D297353CC}">
                <c16:uniqueId val="{00000005-9E40-4691-8621-40AF644D9185}"/>
              </c:ext>
            </c:extLst>
          </c:dPt>
          <c:dPt>
            <c:idx val="3"/>
            <c:invertIfNegative val="0"/>
            <c:bubble3D val="0"/>
            <c:spPr>
              <a:solidFill>
                <a:srgbClr val="00B189"/>
              </a:solidFill>
              <a:ln>
                <a:noFill/>
              </a:ln>
              <a:effectLst/>
            </c:spPr>
            <c:extLst>
              <c:ext xmlns:c16="http://schemas.microsoft.com/office/drawing/2014/chart" uri="{C3380CC4-5D6E-409C-BE32-E72D297353CC}">
                <c16:uniqueId val="{00000007-9E40-4691-8621-40AF644D9185}"/>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9E40-4691-8621-40AF644D9185}"/>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9E40-4691-8621-40AF644D9185}"/>
              </c:ext>
            </c:extLst>
          </c:dPt>
          <c:dPt>
            <c:idx val="6"/>
            <c:invertIfNegative val="0"/>
            <c:bubble3D val="0"/>
            <c:spPr>
              <a:solidFill>
                <a:srgbClr val="F6B11A"/>
              </a:solidFill>
              <a:ln>
                <a:noFill/>
              </a:ln>
              <a:effectLst/>
            </c:spPr>
            <c:extLst>
              <c:ext xmlns:c16="http://schemas.microsoft.com/office/drawing/2014/chart" uri="{C3380CC4-5D6E-409C-BE32-E72D297353CC}">
                <c16:uniqueId val="{0000000D-9E40-4691-8621-40AF644D9185}"/>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9E40-4691-8621-40AF644D918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Southeast</c:v>
                  </c:pt>
                </c:lvl>
              </c:multiLvlStrCache>
            </c:multiLvlStrRef>
          </c:cat>
          <c:val>
            <c:numRef>
              <c:f>'6-Year Grad Rates'!$D$24:$D$34</c:f>
              <c:numCache>
                <c:formatCode>0.0%</c:formatCode>
                <c:ptCount val="11"/>
                <c:pt idx="0">
                  <c:v>0.6097137901127494</c:v>
                </c:pt>
                <c:pt idx="1">
                  <c:v>0.47097625329815301</c:v>
                </c:pt>
                <c:pt idx="3">
                  <c:v>0.50636942675159236</c:v>
                </c:pt>
                <c:pt idx="4">
                  <c:v>0.41520467836257308</c:v>
                </c:pt>
                <c:pt idx="6">
                  <c:v>0.40204081632653066</c:v>
                </c:pt>
                <c:pt idx="7">
                  <c:v>0.24474187380497131</c:v>
                </c:pt>
                <c:pt idx="9">
                  <c:v>0.54545454545454541</c:v>
                </c:pt>
                <c:pt idx="10">
                  <c:v>0.48993288590604028</c:v>
                </c:pt>
              </c:numCache>
            </c:numRef>
          </c:val>
          <c:extLst>
            <c:ext xmlns:c16="http://schemas.microsoft.com/office/drawing/2014/chart" uri="{C3380CC4-5D6E-409C-BE32-E72D297353CC}">
              <c16:uniqueId val="{00000010-9E40-4691-8621-40AF644D9185}"/>
            </c:ext>
          </c:extLst>
        </c:ser>
        <c:dLbls>
          <c:showLegendKey val="0"/>
          <c:showVal val="0"/>
          <c:showCatName val="0"/>
          <c:showSerName val="0"/>
          <c:showPercent val="0"/>
          <c:showBubbleSize val="0"/>
        </c:dLbls>
        <c:gapWidth val="75"/>
        <c:axId val="872657088"/>
        <c:axId val="872657648"/>
      </c:barChart>
      <c:catAx>
        <c:axId val="872657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872657648"/>
        <c:crosses val="autoZero"/>
        <c:auto val="1"/>
        <c:lblAlgn val="ctr"/>
        <c:lblOffset val="100"/>
        <c:noMultiLvlLbl val="0"/>
      </c:catAx>
      <c:valAx>
        <c:axId val="872657648"/>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2657088"/>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[1]HighPlains!$D$12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DC1C-41A8-9B13-79584E6D1665}"/>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DC1C-41A8-9B13-79584E6D1665}"/>
              </c:ext>
            </c:extLst>
          </c:dPt>
          <c:dPt>
            <c:idx val="2"/>
            <c:invertIfNegative val="0"/>
            <c:bubble3D val="0"/>
            <c:spPr>
              <a:solidFill>
                <a:srgbClr val="00B189"/>
              </a:solidFill>
              <a:ln>
                <a:noFill/>
              </a:ln>
              <a:effectLst/>
            </c:spPr>
            <c:extLst>
              <c:ext xmlns:c16="http://schemas.microsoft.com/office/drawing/2014/chart" uri="{C3380CC4-5D6E-409C-BE32-E72D297353CC}">
                <c16:uniqueId val="{00000005-DC1C-41A8-9B13-79584E6D1665}"/>
              </c:ext>
            </c:extLst>
          </c:dPt>
          <c:dPt>
            <c:idx val="3"/>
            <c:invertIfNegative val="0"/>
            <c:bubble3D val="0"/>
            <c:spPr>
              <a:solidFill>
                <a:srgbClr val="00B189"/>
              </a:solidFill>
              <a:ln>
                <a:noFill/>
              </a:ln>
              <a:effectLst/>
            </c:spPr>
            <c:extLst>
              <c:ext xmlns:c16="http://schemas.microsoft.com/office/drawing/2014/chart" uri="{C3380CC4-5D6E-409C-BE32-E72D297353CC}">
                <c16:uniqueId val="{00000007-DC1C-41A8-9B13-79584E6D1665}"/>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DC1C-41A8-9B13-79584E6D1665}"/>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DC1C-41A8-9B13-79584E6D1665}"/>
              </c:ext>
            </c:extLst>
          </c:dPt>
          <c:dPt>
            <c:idx val="6"/>
            <c:invertIfNegative val="0"/>
            <c:bubble3D val="0"/>
            <c:spPr>
              <a:solidFill>
                <a:srgbClr val="F6B11A"/>
              </a:solidFill>
              <a:ln>
                <a:noFill/>
              </a:ln>
              <a:effectLst/>
            </c:spPr>
            <c:extLst>
              <c:ext xmlns:c16="http://schemas.microsoft.com/office/drawing/2014/chart" uri="{C3380CC4-5D6E-409C-BE32-E72D297353CC}">
                <c16:uniqueId val="{0000000D-DC1C-41A8-9B13-79584E6D1665}"/>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DC1C-41A8-9B13-79584E6D166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[1]HighPlains!$D$13:$D$23</c:f>
              <c:numCache>
                <c:formatCode>General</c:formatCode>
                <c:ptCount val="11"/>
                <c:pt idx="0">
                  <c:v>0.74314430244941421</c:v>
                </c:pt>
                <c:pt idx="1">
                  <c:v>0.64131328995587467</c:v>
                </c:pt>
                <c:pt idx="3">
                  <c:v>0.58735191056232272</c:v>
                </c:pt>
                <c:pt idx="4">
                  <c:v>0.47233914612146727</c:v>
                </c:pt>
                <c:pt idx="6">
                  <c:v>0.48476936466492604</c:v>
                </c:pt>
                <c:pt idx="7">
                  <c:v>0.36019952743502232</c:v>
                </c:pt>
                <c:pt idx="9">
                  <c:v>0.76011701608971238</c:v>
                </c:pt>
                <c:pt idx="10">
                  <c:v>0.66257526632700325</c:v>
                </c:pt>
              </c:numCache>
            </c:numRef>
          </c:val>
          <c:extLst>
            <c:ext xmlns:c16="http://schemas.microsoft.com/office/drawing/2014/chart" uri="{C3380CC4-5D6E-409C-BE32-E72D297353CC}">
              <c16:uniqueId val="{00000010-DC1C-41A8-9B13-79584E6D1665}"/>
            </c:ext>
          </c:extLst>
        </c:ser>
        <c:dLbls>
          <c:showLegendKey val="0"/>
          <c:showVal val="0"/>
          <c:showCatName val="0"/>
          <c:showSerName val="0"/>
          <c:showPercent val="0"/>
          <c:showBubbleSize val="0"/>
        </c:dLbls>
        <c:gapWidth val="75"/>
        <c:axId val="919630464"/>
        <c:axId val="919631024"/>
      </c:barChart>
      <c:catAx>
        <c:axId val="919630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19631024"/>
        <c:crosses val="autoZero"/>
        <c:auto val="1"/>
        <c:lblAlgn val="ctr"/>
        <c:lblOffset val="100"/>
        <c:noMultiLvlLbl val="0"/>
      </c:catAx>
      <c:valAx>
        <c:axId val="919631024"/>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630464"/>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[1]Northwest!$D$43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C98A-4A90-9E1A-88B19193B2ED}"/>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C98A-4A90-9E1A-88B19193B2ED}"/>
              </c:ext>
            </c:extLst>
          </c:dPt>
          <c:dPt>
            <c:idx val="2"/>
            <c:invertIfNegative val="0"/>
            <c:bubble3D val="0"/>
            <c:spPr>
              <a:solidFill>
                <a:srgbClr val="00B189"/>
              </a:solidFill>
              <a:ln>
                <a:noFill/>
              </a:ln>
              <a:effectLst/>
            </c:spPr>
            <c:extLst>
              <c:ext xmlns:c16="http://schemas.microsoft.com/office/drawing/2014/chart" uri="{C3380CC4-5D6E-409C-BE32-E72D297353CC}">
                <c16:uniqueId val="{00000005-C98A-4A90-9E1A-88B19193B2ED}"/>
              </c:ext>
            </c:extLst>
          </c:dPt>
          <c:dPt>
            <c:idx val="3"/>
            <c:invertIfNegative val="0"/>
            <c:bubble3D val="0"/>
            <c:spPr>
              <a:solidFill>
                <a:srgbClr val="00B189"/>
              </a:solidFill>
              <a:ln>
                <a:noFill/>
              </a:ln>
              <a:effectLst/>
            </c:spPr>
            <c:extLst>
              <c:ext xmlns:c16="http://schemas.microsoft.com/office/drawing/2014/chart" uri="{C3380CC4-5D6E-409C-BE32-E72D297353CC}">
                <c16:uniqueId val="{00000007-C98A-4A90-9E1A-88B19193B2ED}"/>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C98A-4A90-9E1A-88B19193B2ED}"/>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C98A-4A90-9E1A-88B19193B2ED}"/>
              </c:ext>
            </c:extLst>
          </c:dPt>
          <c:dPt>
            <c:idx val="6"/>
            <c:invertIfNegative val="0"/>
            <c:bubble3D val="0"/>
            <c:spPr>
              <a:solidFill>
                <a:srgbClr val="F6B11A"/>
              </a:solidFill>
              <a:ln>
                <a:noFill/>
              </a:ln>
              <a:effectLst/>
            </c:spPr>
            <c:extLst>
              <c:ext xmlns:c16="http://schemas.microsoft.com/office/drawing/2014/chart" uri="{C3380CC4-5D6E-409C-BE32-E72D297353CC}">
                <c16:uniqueId val="{0000000D-C98A-4A90-9E1A-88B19193B2ED}"/>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C98A-4A90-9E1A-88B19193B2E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[1]Northwest!$A$44:$C$54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[1]Northwest!$D$44:$D$54</c:f>
              <c:numCache>
                <c:formatCode>General</c:formatCode>
                <c:ptCount val="11"/>
                <c:pt idx="0">
                  <c:v>0.40473807140473805</c:v>
                </c:pt>
                <c:pt idx="1">
                  <c:v>0.35261044176706829</c:v>
                </c:pt>
                <c:pt idx="3">
                  <c:v>0.35637240987794494</c:v>
                </c:pt>
                <c:pt idx="4">
                  <c:v>0.31103934732727118</c:v>
                </c:pt>
                <c:pt idx="6">
                  <c:v>0.21193287756370416</c:v>
                </c:pt>
                <c:pt idx="7">
                  <c:v>0.17188219052001841</c:v>
                </c:pt>
                <c:pt idx="9">
                  <c:v>0.41366102776891156</c:v>
                </c:pt>
                <c:pt idx="10">
                  <c:v>0.34108040201005024</c:v>
                </c:pt>
              </c:numCache>
            </c:numRef>
          </c:val>
          <c:extLst>
            <c:ext xmlns:c16="http://schemas.microsoft.com/office/drawing/2014/chart" uri="{C3380CC4-5D6E-409C-BE32-E72D297353CC}">
              <c16:uniqueId val="{00000010-C98A-4A90-9E1A-88B19193B2ED}"/>
            </c:ext>
          </c:extLst>
        </c:ser>
        <c:dLbls>
          <c:dLblPos val="outEnd"/>
          <c:showLegendKey val="0"/>
          <c:showVal val="1"/>
          <c:showCatName val="0"/>
          <c:showSerName val="0"/>
          <c:showPercent val="0"/>
          <c:showBubbleSize val="0"/>
        </c:dLbls>
        <c:gapWidth val="75"/>
        <c:axId val="723166800"/>
        <c:axId val="723166240"/>
      </c:barChart>
      <c:catAx>
        <c:axId val="723166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23166240"/>
        <c:crosses val="autoZero"/>
        <c:auto val="1"/>
        <c:lblAlgn val="ctr"/>
        <c:lblOffset val="100"/>
        <c:noMultiLvlLbl val="0"/>
      </c:catAx>
      <c:valAx>
        <c:axId val="723166240"/>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23166800"/>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10</xdr:row>
      <xdr:rowOff>13844</xdr:rowOff>
    </xdr:from>
    <xdr:to>
      <xdr:col>3</xdr:col>
      <xdr:colOff>133350</xdr:colOff>
      <xdr:row>16</xdr:row>
      <xdr:rowOff>148080</xdr:rowOff>
    </xdr:to>
    <xdr:pic>
      <xdr:nvPicPr>
        <xdr:cNvPr id="5" name="Picture 2">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19325" y="1918844"/>
          <a:ext cx="2105025" cy="1277236"/>
        </a:xfrm>
        <a:prstGeom prst="rect">
          <a:avLst/>
        </a:prstGeom>
        <a:noFill/>
        <a:ln w="9525">
          <a:solidFill>
            <a:srgbClr val="90D1CE"/>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981075</xdr:colOff>
      <xdr:row>20</xdr:row>
      <xdr:rowOff>95250</xdr:rowOff>
    </xdr:from>
    <xdr:to>
      <xdr:col>3</xdr:col>
      <xdr:colOff>504825</xdr:colOff>
      <xdr:row>36</xdr:row>
      <xdr:rowOff>19050</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600075</xdr:colOff>
      <xdr:row>20</xdr:row>
      <xdr:rowOff>95250</xdr:rowOff>
    </xdr:from>
    <xdr:to>
      <xdr:col>6</xdr:col>
      <xdr:colOff>371475</xdr:colOff>
      <xdr:row>36</xdr:row>
      <xdr:rowOff>19050</xdr:rowOff>
    </xdr:to>
    <xdr:graphicFrame macro="">
      <xdr:nvGraphicFramePr>
        <xdr:cNvPr id="10" name="Chart 9">
          <a:extLst>
            <a:ext uri="{FF2B5EF4-FFF2-40B4-BE49-F238E27FC236}">
              <a16:creationId xmlns:a16="http://schemas.microsoft.com/office/drawing/2014/main"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981075</xdr:colOff>
      <xdr:row>36</xdr:row>
      <xdr:rowOff>85725</xdr:rowOff>
    </xdr:from>
    <xdr:to>
      <xdr:col>3</xdr:col>
      <xdr:colOff>504825</xdr:colOff>
      <xdr:row>52</xdr:row>
      <xdr:rowOff>9525</xdr:rowOff>
    </xdr:to>
    <xdr:graphicFrame macro="">
      <xdr:nvGraphicFramePr>
        <xdr:cNvPr id="11" name="Chart 10">
          <a:extLst>
            <a:ext uri="{FF2B5EF4-FFF2-40B4-BE49-F238E27FC236}">
              <a16:creationId xmlns:a16="http://schemas.microsoft.com/office/drawing/2014/main"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600075</xdr:colOff>
      <xdr:row>36</xdr:row>
      <xdr:rowOff>85725</xdr:rowOff>
    </xdr:from>
    <xdr:to>
      <xdr:col>6</xdr:col>
      <xdr:colOff>371475</xdr:colOff>
      <xdr:row>52</xdr:row>
      <xdr:rowOff>9525</xdr:rowOff>
    </xdr:to>
    <xdr:graphicFrame macro="">
      <xdr:nvGraphicFramePr>
        <xdr:cNvPr id="12" name="Chart 11">
          <a:extLst>
            <a:ext uri="{FF2B5EF4-FFF2-40B4-BE49-F238E27FC236}">
              <a16:creationId xmlns:a16="http://schemas.microsoft.com/office/drawing/2014/main"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xdr:colOff>
      <xdr:row>8</xdr:row>
      <xdr:rowOff>66675</xdr:rowOff>
    </xdr:from>
    <xdr:to>
      <xdr:col>3</xdr:col>
      <xdr:colOff>542925</xdr:colOff>
      <xdr:row>19</xdr:row>
      <xdr:rowOff>152400</xdr:rowOff>
    </xdr:to>
    <xdr:graphicFrame macro="">
      <xdr:nvGraphicFramePr>
        <xdr:cNvPr id="9" name="Chart 8">
          <a:extLst>
            <a:ext uri="{FF2B5EF4-FFF2-40B4-BE49-F238E27FC236}">
              <a16:creationId xmlns:a16="http://schemas.microsoft.com/office/drawing/2014/main" id="{5EC77BFA-978B-45D8-B5D1-C6B87AE990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609600</xdr:colOff>
      <xdr:row>8</xdr:row>
      <xdr:rowOff>66675</xdr:rowOff>
    </xdr:from>
    <xdr:to>
      <xdr:col>8</xdr:col>
      <xdr:colOff>142875</xdr:colOff>
      <xdr:row>19</xdr:row>
      <xdr:rowOff>152400</xdr:rowOff>
    </xdr:to>
    <xdr:graphicFrame macro="">
      <xdr:nvGraphicFramePr>
        <xdr:cNvPr id="8" name="Chart 7">
          <a:extLst>
            <a:ext uri="{FF2B5EF4-FFF2-40B4-BE49-F238E27FC236}">
              <a16:creationId xmlns:a16="http://schemas.microsoft.com/office/drawing/2014/main" id="{4B78CAB4-81A6-4443-9C47-E3F23C0437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19</xdr:row>
      <xdr:rowOff>9525</xdr:rowOff>
    </xdr:from>
    <xdr:to>
      <xdr:col>6</xdr:col>
      <xdr:colOff>176212</xdr:colOff>
      <xdr:row>33</xdr:row>
      <xdr:rowOff>85725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0.34444</cdr:x>
      <cdr:y>0.1956</cdr:y>
    </cdr:from>
    <cdr:to>
      <cdr:x>0.68194</cdr:x>
      <cdr:y>0.28935</cdr:y>
    </cdr:to>
    <cdr:grpSp>
      <cdr:nvGrpSpPr>
        <cdr:cNvPr id="2" name="Group 1">
          <a:extLst xmlns:a="http://schemas.openxmlformats.org/drawingml/2006/main">
            <a:ext uri="{FF2B5EF4-FFF2-40B4-BE49-F238E27FC236}">
              <a16:creationId xmlns:a16="http://schemas.microsoft.com/office/drawing/2014/main" id="{93B3D0DE-7F27-4355-BB27-A312AB1DE7A3}"/>
            </a:ext>
          </a:extLst>
        </cdr:cNvPr>
        <cdr:cNvGrpSpPr/>
      </cdr:nvGrpSpPr>
      <cdr:grpSpPr>
        <a:xfrm xmlns:a="http://schemas.openxmlformats.org/drawingml/2006/main">
          <a:off x="1574780" y="536570"/>
          <a:ext cx="1543050" cy="257175"/>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123825</xdr:colOff>
      <xdr:row>38</xdr:row>
      <xdr:rowOff>66674</xdr:rowOff>
    </xdr:from>
    <xdr:to>
      <xdr:col>3</xdr:col>
      <xdr:colOff>333375</xdr:colOff>
      <xdr:row>52</xdr:row>
      <xdr:rowOff>142874</xdr:rowOff>
    </xdr:to>
    <xdr:graphicFrame macro="">
      <xdr:nvGraphicFramePr>
        <xdr:cNvPr id="4" name="Chart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9</xdr:row>
      <xdr:rowOff>9525</xdr:rowOff>
    </xdr:from>
    <xdr:to>
      <xdr:col>7</xdr:col>
      <xdr:colOff>1038225</xdr:colOff>
      <xdr:row>42</xdr:row>
      <xdr:rowOff>177943</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1914525"/>
          <a:ext cx="8353425" cy="6454918"/>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35</xdr:row>
      <xdr:rowOff>190499</xdr:rowOff>
    </xdr:from>
    <xdr:to>
      <xdr:col>4</xdr:col>
      <xdr:colOff>0</xdr:colOff>
      <xdr:row>52</xdr:row>
      <xdr:rowOff>171450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0.35232</cdr:x>
      <cdr:y>0.89506</cdr:y>
    </cdr:from>
    <cdr:to>
      <cdr:x>0.65462</cdr:x>
      <cdr:y>0.9788</cdr:y>
    </cdr:to>
    <cdr:sp macro="" textlink="">
      <cdr:nvSpPr>
        <cdr:cNvPr id="3" name="TextBox 2"/>
        <cdr:cNvSpPr txBox="1"/>
      </cdr:nvSpPr>
      <cdr:spPr>
        <a:xfrm xmlns:a="http://schemas.openxmlformats.org/drawingml/2006/main">
          <a:off x="2238375" y="2881616"/>
          <a:ext cx="1920552" cy="2695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rPr>
            <a:t>Highest</a:t>
          </a:r>
          <a:r>
            <a:rPr lang="en-US" sz="1000" baseline="0">
              <a:solidFill>
                <a:schemeClr val="tx1">
                  <a:lumMod val="65000"/>
                  <a:lumOff val="35000"/>
                </a:schemeClr>
              </a:solidFill>
            </a:rPr>
            <a:t> degree or award earned</a:t>
          </a:r>
          <a:endParaRPr lang="en-US" sz="1000">
            <a:solidFill>
              <a:schemeClr val="tx1">
                <a:lumMod val="65000"/>
                <a:lumOff val="35000"/>
              </a:schemeClr>
            </a:solidFill>
          </a:endParaRPr>
        </a:p>
      </cdr:txBody>
    </cdr:sp>
  </cdr:relSizeAnchor>
  <cdr:relSizeAnchor xmlns:cdr="http://schemas.openxmlformats.org/drawingml/2006/chartDrawing">
    <cdr:from>
      <cdr:x>0.86905</cdr:x>
      <cdr:y>0.69951</cdr:y>
    </cdr:from>
    <cdr:to>
      <cdr:x>0.98858</cdr:x>
      <cdr:y>0.81525</cdr:y>
    </cdr:to>
    <cdr:sp macro="" textlink="">
      <cdr:nvSpPr>
        <cdr:cNvPr id="4" name="TextBox 3"/>
        <cdr:cNvSpPr txBox="1"/>
      </cdr:nvSpPr>
      <cdr:spPr>
        <a:xfrm xmlns:a="http://schemas.openxmlformats.org/drawingml/2006/main">
          <a:off x="5562600" y="2272027"/>
          <a:ext cx="765103" cy="3759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rPr>
            <a:t>(Years after</a:t>
          </a:r>
          <a:r>
            <a:rPr lang="en-US" sz="900" baseline="0">
              <a:solidFill>
                <a:schemeClr val="tx1">
                  <a:lumMod val="65000"/>
                  <a:lumOff val="35000"/>
                </a:schemeClr>
              </a:solidFill>
            </a:rPr>
            <a:t> graduation)</a:t>
          </a:r>
          <a:endParaRPr lang="en-US" sz="900">
            <a:solidFill>
              <a:schemeClr val="tx1">
                <a:lumMod val="65000"/>
                <a:lumOff val="35000"/>
              </a:schemeClr>
            </a:solidFill>
          </a:endParaRPr>
        </a:p>
      </cdr:txBody>
    </cdr:sp>
  </cdr:relSizeAnchor>
  <cdr:relSizeAnchor xmlns:cdr="http://schemas.openxmlformats.org/drawingml/2006/chartDrawing">
    <cdr:from>
      <cdr:x>0.00681</cdr:x>
      <cdr:y>0.28698</cdr:y>
    </cdr:from>
    <cdr:to>
      <cdr:x>0.04615</cdr:x>
      <cdr:y>0.62814</cdr:y>
    </cdr:to>
    <cdr:sp macro="" textlink="">
      <cdr:nvSpPr>
        <cdr:cNvPr id="8" name="TextBox 7"/>
        <cdr:cNvSpPr txBox="1"/>
      </cdr:nvSpPr>
      <cdr:spPr>
        <a:xfrm xmlns:a="http://schemas.openxmlformats.org/drawingml/2006/main">
          <a:off x="43244" y="923926"/>
          <a:ext cx="249934" cy="1098331"/>
        </a:xfrm>
        <a:prstGeom xmlns:a="http://schemas.openxmlformats.org/drawingml/2006/main" prst="rect">
          <a:avLst/>
        </a:prstGeom>
      </cdr:spPr>
      <cdr:txBody>
        <a:bodyPr xmlns:a="http://schemas.openxmlformats.org/drawingml/2006/main" vertOverflow="clip" vert="vert270" wrap="square" rtlCol="0"/>
        <a:lstStyle xmlns:a="http://schemas.openxmlformats.org/drawingml/2006/main"/>
        <a:p xmlns:a="http://schemas.openxmlformats.org/drawingml/2006/main">
          <a:pPr marL="0" marR="0" lvl="0" indent="0" defTabSz="914400" rtl="0" eaLnBrk="1" fontAlgn="auto" latinLnBrk="0" hangingPunct="1">
            <a:lnSpc>
              <a:spcPct val="100000"/>
            </a:lnSpc>
            <a:spcBef>
              <a:spcPts val="0"/>
            </a:spcBef>
            <a:spcAft>
              <a:spcPts val="0"/>
            </a:spcAft>
            <a:buClrTx/>
            <a:buSzTx/>
            <a:buFontTx/>
            <a:buNone/>
            <a:tabLst/>
            <a:defRPr/>
          </a:pPr>
          <a:r>
            <a:rPr lang="en-US" sz="1000" b="0" i="0" baseline="0">
              <a:solidFill>
                <a:schemeClr val="tx1">
                  <a:lumMod val="65000"/>
                  <a:lumOff val="35000"/>
                </a:schemeClr>
              </a:solidFill>
              <a:effectLst/>
              <a:latin typeface="+mn-lt"/>
              <a:ea typeface="+mn-ea"/>
              <a:cs typeface="+mn-cs"/>
            </a:rPr>
            <a:t>Annual</a:t>
          </a:r>
          <a:r>
            <a:rPr lang="en-US" sz="900" b="0" i="0" baseline="0">
              <a:solidFill>
                <a:schemeClr val="tx1">
                  <a:lumMod val="65000"/>
                  <a:lumOff val="35000"/>
                </a:schemeClr>
              </a:solidFill>
              <a:effectLst/>
              <a:latin typeface="+mn-lt"/>
              <a:ea typeface="+mn-ea"/>
              <a:cs typeface="+mn-cs"/>
            </a:rPr>
            <a:t> Earnings</a:t>
          </a:r>
          <a:endParaRPr lang="en-US" sz="900">
            <a:solidFill>
              <a:schemeClr val="tx1">
                <a:lumMod val="65000"/>
                <a:lumOff val="35000"/>
              </a:schemeClr>
            </a:solidFill>
            <a:effectLst/>
          </a:endParaRPr>
        </a:p>
        <a:p xmlns:a="http://schemas.openxmlformats.org/drawingml/2006/main">
          <a:endParaRPr lang="en-US" sz="900">
            <a:solidFill>
              <a:schemeClr val="tx1">
                <a:lumMod val="50000"/>
                <a:lumOff val="50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6</xdr:col>
      <xdr:colOff>175152</xdr:colOff>
      <xdr:row>50</xdr:row>
      <xdr:rowOff>143979</xdr:rowOff>
    </xdr:to>
    <xdr:pic>
      <xdr:nvPicPr>
        <xdr:cNvPr id="3" name="Picture 2">
          <a:extLst>
            <a:ext uri="{FF2B5EF4-FFF2-40B4-BE49-F238E27FC236}">
              <a16:creationId xmlns:a16="http://schemas.microsoft.com/office/drawing/2014/main" id="{28D8B5A5-6412-4A71-A84C-7AA25EFD0422}"/>
            </a:ext>
          </a:extLst>
        </xdr:cNvPr>
        <xdr:cNvPicPr>
          <a:picLocks noChangeAspect="1"/>
        </xdr:cNvPicPr>
      </xdr:nvPicPr>
      <xdr:blipFill>
        <a:blip xmlns:r="http://schemas.openxmlformats.org/officeDocument/2006/relationships" r:embed="rId1"/>
        <a:stretch>
          <a:fillRect/>
        </a:stretch>
      </xdr:blipFill>
      <xdr:spPr>
        <a:xfrm>
          <a:off x="609600" y="6219825"/>
          <a:ext cx="7547502" cy="3944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50</xdr:row>
      <xdr:rowOff>176211</xdr:rowOff>
    </xdr:from>
    <xdr:to>
      <xdr:col>2</xdr:col>
      <xdr:colOff>480058</xdr:colOff>
      <xdr:row>63</xdr:row>
      <xdr:rowOff>176211</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50</xdr:row>
      <xdr:rowOff>171450</xdr:rowOff>
    </xdr:from>
    <xdr:to>
      <xdr:col>6</xdr:col>
      <xdr:colOff>394334</xdr:colOff>
      <xdr:row>63</xdr:row>
      <xdr:rowOff>171450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50</xdr:row>
      <xdr:rowOff>171450</xdr:rowOff>
    </xdr:from>
    <xdr:to>
      <xdr:col>10</xdr:col>
      <xdr:colOff>1013459</xdr:colOff>
      <xdr:row>63</xdr:row>
      <xdr:rowOff>171450</xdr:rowOff>
    </xdr:to>
    <xdr:graphicFrame macro="">
      <xdr:nvGraphicFramePr>
        <xdr:cNvPr id="4" name="Chart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id="{3729B5E0-4E8B-4B5C-BE47-8F26AEAA5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id="{0CB55513-6A1A-414D-9929-448E1E2383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333375</xdr:colOff>
      <xdr:row>10</xdr:row>
      <xdr:rowOff>57150</xdr:rowOff>
    </xdr:from>
    <xdr:to>
      <xdr:col>13</xdr:col>
      <xdr:colOff>28575</xdr:colOff>
      <xdr:row>23</xdr:row>
      <xdr:rowOff>180975</xdr:rowOff>
    </xdr:to>
    <xdr:graphicFrame macro="">
      <xdr:nvGraphicFramePr>
        <xdr:cNvPr id="7" name="Chart 6">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304800</xdr:colOff>
      <xdr:row>42</xdr:row>
      <xdr:rowOff>38100</xdr:rowOff>
    </xdr:from>
    <xdr:to>
      <xdr:col>13</xdr:col>
      <xdr:colOff>0</xdr:colOff>
      <xdr:row>55</xdr:row>
      <xdr:rowOff>161925</xdr:rowOff>
    </xdr:to>
    <xdr:graphicFrame macro="">
      <xdr:nvGraphicFramePr>
        <xdr:cNvPr id="6" name="Chart 5">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Graduation%20Rates%20by%20Gen%20Eth/Output/Regional%20Data%202018%20Grad%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0.74314430244941421</v>
          </cell>
        </row>
        <row r="14">
          <cell r="A14"/>
          <cell r="B14"/>
          <cell r="C14" t="str">
            <v>M</v>
          </cell>
          <cell r="D14">
            <v>0.64131328995587467</v>
          </cell>
        </row>
        <row r="15">
          <cell r="A15"/>
          <cell r="B15"/>
          <cell r="C15"/>
          <cell r="D15"/>
        </row>
        <row r="16">
          <cell r="A16"/>
          <cell r="B16" t="str">
            <v>Hispanic</v>
          </cell>
          <cell r="C16" t="str">
            <v>F</v>
          </cell>
          <cell r="D16">
            <v>0.58735191056232272</v>
          </cell>
        </row>
        <row r="17">
          <cell r="A17"/>
          <cell r="B17"/>
          <cell r="C17" t="str">
            <v>M</v>
          </cell>
          <cell r="D17">
            <v>0.47233914612146727</v>
          </cell>
        </row>
        <row r="18">
          <cell r="A18"/>
          <cell r="B18"/>
          <cell r="C18"/>
          <cell r="D18"/>
        </row>
        <row r="19">
          <cell r="A19"/>
          <cell r="B19" t="str">
            <v>African American</v>
          </cell>
          <cell r="C19" t="str">
            <v>F</v>
          </cell>
          <cell r="D19">
            <v>0.48476936466492604</v>
          </cell>
        </row>
        <row r="20">
          <cell r="A20"/>
          <cell r="B20"/>
          <cell r="C20" t="str">
            <v>M</v>
          </cell>
          <cell r="D20">
            <v>0.36019952743502232</v>
          </cell>
        </row>
        <row r="21">
          <cell r="A21"/>
          <cell r="B21"/>
          <cell r="C21"/>
          <cell r="D21"/>
        </row>
        <row r="22">
          <cell r="A22"/>
          <cell r="B22" t="str">
            <v>Other</v>
          </cell>
          <cell r="C22" t="str">
            <v>F</v>
          </cell>
          <cell r="D22">
            <v>0.76011701608971238</v>
          </cell>
        </row>
        <row r="23">
          <cell r="A23"/>
          <cell r="B23"/>
          <cell r="C23" t="str">
            <v>M</v>
          </cell>
          <cell r="D23">
            <v>0.66257526632700325</v>
          </cell>
        </row>
      </sheetData>
      <sheetData sheetId="1">
        <row r="43">
          <cell r="D43" t="str">
            <v>6-year</v>
          </cell>
        </row>
        <row r="44">
          <cell r="A44" t="str">
            <v>Statewide</v>
          </cell>
          <cell r="B44" t="str">
            <v>White</v>
          </cell>
          <cell r="C44" t="str">
            <v>F</v>
          </cell>
          <cell r="D44">
            <v>0.40473807140473805</v>
          </cell>
        </row>
        <row r="45">
          <cell r="A45"/>
          <cell r="B45"/>
          <cell r="C45" t="str">
            <v>M</v>
          </cell>
          <cell r="D45">
            <v>0.35261044176706829</v>
          </cell>
        </row>
        <row r="46">
          <cell r="A46"/>
          <cell r="B46"/>
          <cell r="C46"/>
          <cell r="D46"/>
        </row>
        <row r="47">
          <cell r="A47"/>
          <cell r="B47" t="str">
            <v>Hispanic</v>
          </cell>
          <cell r="C47" t="str">
            <v>F</v>
          </cell>
          <cell r="D47">
            <v>0.35637240987794494</v>
          </cell>
        </row>
        <row r="48">
          <cell r="A48"/>
          <cell r="B48"/>
          <cell r="C48" t="str">
            <v>M</v>
          </cell>
          <cell r="D48">
            <v>0.31103934732727118</v>
          </cell>
        </row>
        <row r="49">
          <cell r="A49"/>
          <cell r="B49"/>
          <cell r="C49"/>
          <cell r="D49"/>
        </row>
        <row r="50">
          <cell r="A50"/>
          <cell r="B50" t="str">
            <v>African American</v>
          </cell>
          <cell r="C50" t="str">
            <v>F</v>
          </cell>
          <cell r="D50">
            <v>0.21193287756370416</v>
          </cell>
        </row>
        <row r="51">
          <cell r="A51"/>
          <cell r="B51"/>
          <cell r="C51" t="str">
            <v>M</v>
          </cell>
          <cell r="D51">
            <v>0.17188219052001841</v>
          </cell>
        </row>
        <row r="52">
          <cell r="A52"/>
          <cell r="B52"/>
          <cell r="C52"/>
          <cell r="D52"/>
        </row>
        <row r="53">
          <cell r="A53"/>
          <cell r="B53" t="str">
            <v>Other</v>
          </cell>
          <cell r="C53" t="str">
            <v>F</v>
          </cell>
          <cell r="D53">
            <v>0.41366102776891156</v>
          </cell>
        </row>
        <row r="54">
          <cell r="A54"/>
          <cell r="B54"/>
          <cell r="C54" t="str">
            <v>M</v>
          </cell>
          <cell r="D54">
            <v>0.34108040201005024</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ttps://www.census.gov/acs/www/data/data-tables-and-tools/data-profiles/2016/"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zoomScaleSheetLayoutView="100" workbookViewId="0">
      <selection sqref="A1:H1"/>
    </sheetView>
  </sheetViews>
  <sheetFormatPr defaultRowHeight="15" x14ac:dyDescent="0.25"/>
  <cols>
    <col min="1" max="1" width="33" style="1" customWidth="1"/>
    <col min="2" max="2" width="20.7109375" style="1" customWidth="1"/>
    <col min="3" max="4" width="9.140625" style="1"/>
    <col min="5" max="5" width="9.140625" style="1" customWidth="1"/>
    <col min="6" max="6" width="21.85546875" style="1" customWidth="1"/>
    <col min="7" max="7" width="14.28515625" style="1" customWidth="1"/>
    <col min="8" max="11" width="9.140625" style="1"/>
  </cols>
  <sheetData>
    <row r="1" spans="1:13" s="24" customFormat="1" ht="15" customHeight="1" x14ac:dyDescent="0.25">
      <c r="A1" s="527" t="s">
        <v>322</v>
      </c>
      <c r="B1" s="528"/>
      <c r="C1" s="528"/>
      <c r="D1" s="528"/>
      <c r="E1" s="528"/>
      <c r="F1" s="528"/>
      <c r="G1" s="528"/>
      <c r="H1" s="529"/>
      <c r="I1" s="14"/>
      <c r="J1" s="15"/>
      <c r="K1" s="1"/>
    </row>
    <row r="2" spans="1:13" s="24" customFormat="1" ht="15" customHeight="1" x14ac:dyDescent="0.25">
      <c r="A2" s="530"/>
      <c r="B2" s="531"/>
      <c r="C2" s="531"/>
      <c r="D2" s="531"/>
      <c r="E2" s="531"/>
      <c r="F2" s="531"/>
      <c r="G2" s="531"/>
      <c r="H2" s="532"/>
      <c r="I2" s="16"/>
      <c r="J2" s="9"/>
      <c r="K2" s="1"/>
    </row>
    <row r="3" spans="1:13" s="24" customFormat="1" ht="15" customHeight="1" x14ac:dyDescent="0.25">
      <c r="A3" s="527" t="s">
        <v>190</v>
      </c>
      <c r="B3" s="528"/>
      <c r="C3" s="528"/>
      <c r="D3" s="528"/>
      <c r="E3" s="528"/>
      <c r="F3" s="528"/>
      <c r="G3" s="528"/>
      <c r="H3" s="529"/>
      <c r="I3" s="16"/>
      <c r="J3" s="9"/>
      <c r="K3" s="1"/>
    </row>
    <row r="4" spans="1:13" s="24" customFormat="1" ht="15" customHeight="1" x14ac:dyDescent="0.25">
      <c r="A4" s="533" t="s">
        <v>256</v>
      </c>
      <c r="B4" s="534"/>
      <c r="C4" s="534"/>
      <c r="D4" s="534"/>
      <c r="E4" s="534"/>
      <c r="F4" s="534"/>
      <c r="G4" s="534"/>
      <c r="H4" s="535"/>
      <c r="I4" s="16"/>
      <c r="J4" s="9"/>
      <c r="K4" s="1"/>
    </row>
    <row r="5" spans="1:13" s="24" customFormat="1" ht="15" customHeight="1" x14ac:dyDescent="0.25">
      <c r="A5" s="536"/>
      <c r="B5" s="537"/>
      <c r="C5" s="537"/>
      <c r="D5" s="537"/>
      <c r="E5" s="537"/>
      <c r="F5" s="537"/>
      <c r="G5" s="537"/>
      <c r="H5" s="538"/>
      <c r="I5" s="16"/>
      <c r="J5" s="9"/>
      <c r="K5" s="1"/>
    </row>
    <row r="6" spans="1:13" s="11" customFormat="1" ht="15" customHeight="1" x14ac:dyDescent="0.25">
      <c r="A6" s="536"/>
      <c r="B6" s="537"/>
      <c r="C6" s="537"/>
      <c r="D6" s="537"/>
      <c r="E6" s="537"/>
      <c r="F6" s="537"/>
      <c r="G6" s="537"/>
      <c r="H6" s="538"/>
      <c r="I6" s="16"/>
      <c r="J6" s="9"/>
      <c r="K6" s="89"/>
    </row>
    <row r="7" spans="1:13" s="11" customFormat="1" ht="15" customHeight="1" x14ac:dyDescent="0.25">
      <c r="A7" s="536"/>
      <c r="B7" s="537"/>
      <c r="C7" s="537"/>
      <c r="D7" s="537"/>
      <c r="E7" s="537"/>
      <c r="F7" s="537"/>
      <c r="G7" s="537"/>
      <c r="H7" s="538"/>
      <c r="I7" s="16"/>
      <c r="J7" s="9"/>
      <c r="K7" s="89"/>
    </row>
    <row r="8" spans="1:13" x14ac:dyDescent="0.25">
      <c r="A8" s="539"/>
      <c r="B8" s="540"/>
      <c r="C8" s="540"/>
      <c r="D8" s="540"/>
      <c r="E8" s="540"/>
      <c r="F8" s="540"/>
      <c r="G8" s="540"/>
      <c r="H8" s="541"/>
    </row>
    <row r="9" spans="1:13" s="24" customFormat="1" x14ac:dyDescent="0.25">
      <c r="A9" s="65"/>
      <c r="B9" s="65"/>
      <c r="C9" s="65"/>
      <c r="D9" s="65"/>
      <c r="E9" s="65"/>
      <c r="F9" s="65"/>
      <c r="G9" s="65"/>
      <c r="H9" s="65"/>
      <c r="I9" s="1"/>
      <c r="J9" s="1"/>
      <c r="K9" s="1"/>
    </row>
    <row r="10" spans="1:13" x14ac:dyDescent="0.25">
      <c r="E10" s="2"/>
    </row>
    <row r="11" spans="1:13" x14ac:dyDescent="0.25">
      <c r="C11" s="2"/>
      <c r="L11" s="1"/>
      <c r="M11" s="1"/>
    </row>
    <row r="12" spans="1:13" x14ac:dyDescent="0.25">
      <c r="F12" s="2"/>
      <c r="L12" s="1"/>
      <c r="M12" s="1"/>
    </row>
    <row r="13" spans="1:13" x14ac:dyDescent="0.25">
      <c r="B13" s="90"/>
      <c r="C13" s="2"/>
      <c r="L13" s="1"/>
      <c r="M13" s="1"/>
    </row>
    <row r="14" spans="1:13" x14ac:dyDescent="0.25">
      <c r="B14" s="90"/>
      <c r="F14" s="2"/>
      <c r="G14" s="2"/>
      <c r="H14" s="2"/>
      <c r="I14" s="2"/>
      <c r="L14" s="1"/>
      <c r="M14" s="1"/>
    </row>
    <row r="15" spans="1:13" x14ac:dyDescent="0.25">
      <c r="A15" s="90"/>
      <c r="B15" s="90"/>
      <c r="G15" s="25"/>
      <c r="I15" s="12"/>
      <c r="J15" s="12"/>
      <c r="K15" s="12"/>
      <c r="L15" s="3"/>
      <c r="M15" s="3"/>
    </row>
    <row r="16" spans="1:13" x14ac:dyDescent="0.25">
      <c r="A16" s="7" t="s">
        <v>26</v>
      </c>
      <c r="B16" s="90"/>
      <c r="L16" s="1"/>
      <c r="M16" s="1"/>
    </row>
    <row r="17" spans="1:13" x14ac:dyDescent="0.25">
      <c r="A17" s="77"/>
      <c r="B17" s="90"/>
      <c r="F17" s="4"/>
      <c r="G17" s="5"/>
      <c r="H17" s="6"/>
      <c r="I17" s="6"/>
      <c r="J17" s="6"/>
      <c r="K17" s="6"/>
      <c r="L17" s="6"/>
      <c r="M17" s="6"/>
    </row>
    <row r="18" spans="1:13" x14ac:dyDescent="0.25">
      <c r="A18" s="305"/>
      <c r="B18" s="90"/>
    </row>
    <row r="19" spans="1:13" ht="15" customHeight="1" x14ac:dyDescent="0.25">
      <c r="A19" s="13" t="s">
        <v>323</v>
      </c>
      <c r="B19" s="542" t="s">
        <v>14</v>
      </c>
      <c r="C19" s="542"/>
      <c r="D19" s="542"/>
      <c r="E19" s="542"/>
      <c r="F19" s="542"/>
      <c r="G19" s="542"/>
      <c r="H19" s="542"/>
    </row>
    <row r="20" spans="1:13" ht="15" customHeight="1" x14ac:dyDescent="0.25">
      <c r="A20" s="14" t="s">
        <v>41</v>
      </c>
      <c r="B20" s="526" t="s">
        <v>212</v>
      </c>
      <c r="C20" s="526"/>
      <c r="D20" s="526"/>
      <c r="E20" s="526"/>
      <c r="F20" s="526"/>
      <c r="G20" s="526"/>
      <c r="H20" s="526"/>
    </row>
    <row r="21" spans="1:13" ht="15" customHeight="1" x14ac:dyDescent="0.25">
      <c r="A21" s="14" t="s">
        <v>328</v>
      </c>
      <c r="B21" s="524" t="s">
        <v>329</v>
      </c>
      <c r="C21" s="524"/>
      <c r="D21" s="524"/>
      <c r="E21" s="524"/>
      <c r="F21" s="524"/>
      <c r="G21" s="524"/>
      <c r="H21" s="524"/>
    </row>
    <row r="22" spans="1:13" ht="15" customHeight="1" x14ac:dyDescent="0.25">
      <c r="A22" s="14" t="s">
        <v>324</v>
      </c>
      <c r="B22" s="524" t="s">
        <v>208</v>
      </c>
      <c r="C22" s="524"/>
      <c r="D22" s="524"/>
      <c r="E22" s="524"/>
      <c r="F22" s="524"/>
      <c r="G22" s="524"/>
      <c r="H22" s="524"/>
    </row>
    <row r="23" spans="1:13" ht="15" customHeight="1" x14ac:dyDescent="0.25">
      <c r="A23" s="14" t="s">
        <v>191</v>
      </c>
      <c r="B23" s="525" t="s">
        <v>209</v>
      </c>
      <c r="C23" s="525"/>
      <c r="D23" s="525"/>
      <c r="E23" s="525"/>
      <c r="F23" s="525"/>
      <c r="G23" s="525"/>
      <c r="H23" s="525"/>
      <c r="M23" s="1"/>
    </row>
    <row r="24" spans="1:13" s="24" customFormat="1" ht="15" customHeight="1" x14ac:dyDescent="0.25">
      <c r="A24" s="14" t="s">
        <v>213</v>
      </c>
      <c r="B24" s="525" t="s">
        <v>242</v>
      </c>
      <c r="C24" s="525"/>
      <c r="D24" s="525"/>
      <c r="E24" s="525"/>
      <c r="F24" s="525"/>
      <c r="G24" s="525"/>
      <c r="H24" s="525"/>
      <c r="I24" s="1"/>
      <c r="J24" s="1"/>
      <c r="K24" s="1"/>
      <c r="M24" s="1"/>
    </row>
    <row r="25" spans="1:13" s="24" customFormat="1" ht="15" customHeight="1" x14ac:dyDescent="0.25">
      <c r="A25" s="14" t="s">
        <v>214</v>
      </c>
      <c r="B25" s="525" t="s">
        <v>243</v>
      </c>
      <c r="C25" s="525"/>
      <c r="D25" s="525"/>
      <c r="E25" s="525"/>
      <c r="F25" s="525"/>
      <c r="G25" s="525"/>
      <c r="H25" s="525"/>
      <c r="I25" s="1"/>
      <c r="J25" s="1"/>
      <c r="K25" s="1"/>
      <c r="M25" s="1"/>
    </row>
    <row r="26" spans="1:13" ht="15" customHeight="1" x14ac:dyDescent="0.25">
      <c r="A26" s="14" t="s">
        <v>166</v>
      </c>
      <c r="B26" s="524" t="s">
        <v>229</v>
      </c>
      <c r="C26" s="524"/>
      <c r="D26" s="524"/>
      <c r="E26" s="524"/>
      <c r="F26" s="524"/>
      <c r="G26" s="524"/>
      <c r="H26" s="524"/>
      <c r="M26" s="1"/>
    </row>
    <row r="27" spans="1:13" ht="15" customHeight="1" x14ac:dyDescent="0.25">
      <c r="A27" s="14" t="s">
        <v>228</v>
      </c>
      <c r="B27" s="525" t="s">
        <v>210</v>
      </c>
      <c r="C27" s="525"/>
      <c r="D27" s="525"/>
      <c r="E27" s="525"/>
      <c r="F27" s="525"/>
      <c r="G27" s="525"/>
      <c r="H27" s="525"/>
      <c r="M27" s="1"/>
    </row>
    <row r="28" spans="1:13" s="24" customFormat="1" ht="15" customHeight="1" x14ac:dyDescent="0.25">
      <c r="A28" s="476" t="s">
        <v>215</v>
      </c>
      <c r="B28" s="525" t="s">
        <v>230</v>
      </c>
      <c r="C28" s="525"/>
      <c r="D28" s="525"/>
      <c r="E28" s="525"/>
      <c r="F28" s="525"/>
      <c r="G28" s="525"/>
      <c r="H28" s="525"/>
      <c r="I28" s="1"/>
      <c r="J28" s="1"/>
      <c r="K28" s="1"/>
      <c r="M28" s="1"/>
    </row>
    <row r="29" spans="1:13" ht="15" customHeight="1" x14ac:dyDescent="0.25">
      <c r="A29" s="476" t="s">
        <v>325</v>
      </c>
      <c r="B29" s="524" t="s">
        <v>377</v>
      </c>
      <c r="C29" s="524"/>
      <c r="D29" s="524"/>
      <c r="E29" s="524"/>
      <c r="F29" s="524"/>
      <c r="G29" s="524"/>
      <c r="H29" s="524"/>
    </row>
    <row r="30" spans="1:13" s="24" customFormat="1" ht="15" customHeight="1" x14ac:dyDescent="0.25">
      <c r="A30" s="14" t="s">
        <v>326</v>
      </c>
      <c r="B30" s="524" t="s">
        <v>254</v>
      </c>
      <c r="C30" s="524"/>
      <c r="D30" s="524"/>
      <c r="E30" s="524"/>
      <c r="F30" s="524"/>
      <c r="G30" s="524"/>
      <c r="H30" s="524"/>
      <c r="I30" s="1"/>
      <c r="J30" s="1"/>
      <c r="K30" s="1"/>
    </row>
    <row r="31" spans="1:13" s="24" customFormat="1" ht="15" customHeight="1" x14ac:dyDescent="0.25">
      <c r="A31" s="476" t="s">
        <v>327</v>
      </c>
      <c r="B31" s="524" t="s">
        <v>244</v>
      </c>
      <c r="C31" s="524"/>
      <c r="D31" s="524"/>
      <c r="E31" s="524"/>
      <c r="F31" s="524"/>
      <c r="G31" s="524"/>
      <c r="H31" s="524"/>
      <c r="I31" s="1"/>
      <c r="J31" s="1"/>
      <c r="K31" s="1"/>
    </row>
    <row r="32" spans="1:13" ht="12" customHeight="1" x14ac:dyDescent="0.25">
      <c r="A32" s="14"/>
      <c r="B32" s="89"/>
      <c r="C32" s="89"/>
      <c r="D32" s="89"/>
      <c r="E32" s="89"/>
      <c r="F32" s="89"/>
    </row>
    <row r="33" spans="1:1" x14ac:dyDescent="0.25">
      <c r="A33" s="12"/>
    </row>
    <row r="34" spans="1:1" x14ac:dyDescent="0.25">
      <c r="A34" s="12"/>
    </row>
  </sheetData>
  <mergeCells count="17">
    <mergeCell ref="A1:H1"/>
    <mergeCell ref="A2:H2"/>
    <mergeCell ref="A3:H3"/>
    <mergeCell ref="A4:H8"/>
    <mergeCell ref="B21:H21"/>
    <mergeCell ref="B19:H19"/>
    <mergeCell ref="B26:H26"/>
    <mergeCell ref="B27:H27"/>
    <mergeCell ref="B29:H29"/>
    <mergeCell ref="B31:H31"/>
    <mergeCell ref="B20:H20"/>
    <mergeCell ref="B22:H22"/>
    <mergeCell ref="B23:H23"/>
    <mergeCell ref="B24:H24"/>
    <mergeCell ref="B25:H25"/>
    <mergeCell ref="B28:H28"/>
    <mergeCell ref="B30:H30"/>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7"/>
  <sheetViews>
    <sheetView tabSelected="1" zoomScaleNormal="100" zoomScaleSheetLayoutView="100" workbookViewId="0">
      <selection activeCell="K11" sqref="K11"/>
    </sheetView>
  </sheetViews>
  <sheetFormatPr defaultColWidth="9.140625" defaultRowHeight="12.75" x14ac:dyDescent="0.2"/>
  <cols>
    <col min="1" max="1" width="12.5703125" style="12" bestFit="1" customWidth="1"/>
    <col min="2" max="2" width="33.42578125" style="12" customWidth="1"/>
    <col min="3" max="6" width="14.85546875" style="12" customWidth="1"/>
    <col min="7" max="7" width="13.140625" style="12" customWidth="1"/>
    <col min="8" max="8" width="17.85546875" style="12" customWidth="1"/>
    <col min="9" max="9" width="5.5703125" style="12" bestFit="1" customWidth="1"/>
    <col min="10" max="10" width="11.140625" style="12" customWidth="1"/>
    <col min="11" max="11" width="22.140625" style="12" customWidth="1"/>
    <col min="12" max="12" width="35.42578125" style="12" customWidth="1"/>
    <col min="13" max="13" width="11.140625" style="12" customWidth="1"/>
    <col min="14" max="15" width="9.140625" style="12"/>
    <col min="16" max="16" width="12.7109375" style="12" customWidth="1"/>
    <col min="17" max="17" width="13.7109375" style="12" customWidth="1"/>
    <col min="18" max="24" width="9.140625" style="12"/>
    <col min="25" max="25" width="9.140625" style="12" customWidth="1"/>
    <col min="26" max="16384" width="9.140625" style="12"/>
  </cols>
  <sheetData>
    <row r="1" spans="1:14" ht="15" customHeight="1" x14ac:dyDescent="0.2">
      <c r="A1" s="527" t="s">
        <v>26</v>
      </c>
      <c r="B1" s="528"/>
      <c r="C1" s="528"/>
      <c r="D1" s="528"/>
      <c r="E1" s="528"/>
      <c r="F1" s="528"/>
      <c r="G1" s="528"/>
      <c r="H1" s="529"/>
      <c r="J1" s="201"/>
      <c r="K1" s="201"/>
    </row>
    <row r="2" spans="1:14" ht="15" customHeight="1" x14ac:dyDescent="0.2">
      <c r="A2" s="634"/>
      <c r="B2" s="635"/>
      <c r="C2" s="635"/>
      <c r="D2" s="635"/>
      <c r="E2" s="635"/>
      <c r="F2" s="635"/>
      <c r="G2" s="635"/>
      <c r="H2" s="636"/>
      <c r="I2" s="91"/>
      <c r="J2" s="91"/>
      <c r="K2" s="91"/>
      <c r="L2" s="91"/>
      <c r="M2" s="91"/>
      <c r="N2" s="91"/>
    </row>
    <row r="3" spans="1:14" s="130" customFormat="1" ht="30" customHeight="1" x14ac:dyDescent="0.2">
      <c r="A3" s="720" t="s">
        <v>230</v>
      </c>
      <c r="B3" s="721"/>
      <c r="C3" s="721"/>
      <c r="D3" s="721"/>
      <c r="E3" s="721"/>
      <c r="F3" s="721"/>
      <c r="G3" s="721"/>
      <c r="H3" s="722"/>
    </row>
    <row r="4" spans="1:14" s="130" customFormat="1" ht="18.75" customHeight="1" x14ac:dyDescent="0.2">
      <c r="A4" s="552" t="s">
        <v>376</v>
      </c>
      <c r="B4" s="553"/>
      <c r="C4" s="553"/>
      <c r="D4" s="553"/>
      <c r="E4" s="553"/>
      <c r="F4" s="553"/>
      <c r="G4" s="553"/>
      <c r="H4" s="554"/>
    </row>
    <row r="5" spans="1:14" s="130" customFormat="1" ht="18.75" customHeight="1" x14ac:dyDescent="0.2">
      <c r="A5" s="555"/>
      <c r="B5" s="556"/>
      <c r="C5" s="556"/>
      <c r="D5" s="556"/>
      <c r="E5" s="556"/>
      <c r="F5" s="556"/>
      <c r="G5" s="556"/>
      <c r="H5" s="557"/>
    </row>
    <row r="6" spans="1:14" s="130" customFormat="1" ht="18.75" customHeight="1" x14ac:dyDescent="0.2">
      <c r="A6" s="555"/>
      <c r="B6" s="556"/>
      <c r="C6" s="556"/>
      <c r="D6" s="556"/>
      <c r="E6" s="556"/>
      <c r="F6" s="556"/>
      <c r="G6" s="556"/>
      <c r="H6" s="557"/>
    </row>
    <row r="7" spans="1:14" s="130" customFormat="1" ht="18.75" customHeight="1" x14ac:dyDescent="0.2">
      <c r="A7" s="555"/>
      <c r="B7" s="556"/>
      <c r="C7" s="556"/>
      <c r="D7" s="556"/>
      <c r="E7" s="556"/>
      <c r="F7" s="556"/>
      <c r="G7" s="556"/>
      <c r="H7" s="557"/>
    </row>
    <row r="8" spans="1:14" s="130" customFormat="1" ht="18.75" customHeight="1" x14ac:dyDescent="0.2">
      <c r="A8" s="558"/>
      <c r="B8" s="559"/>
      <c r="C8" s="559"/>
      <c r="D8" s="559"/>
      <c r="E8" s="559"/>
      <c r="F8" s="559"/>
      <c r="G8" s="559"/>
      <c r="H8" s="560"/>
    </row>
    <row r="9" spans="1:14" s="130" customFormat="1" ht="15" customHeight="1" x14ac:dyDescent="0.2">
      <c r="A9" s="91"/>
      <c r="B9" s="91"/>
      <c r="C9" s="91"/>
      <c r="D9" s="91"/>
      <c r="E9" s="91"/>
      <c r="F9" s="91"/>
      <c r="G9" s="91"/>
      <c r="H9" s="91"/>
    </row>
    <row r="10" spans="1:14" ht="15" customHeight="1" x14ac:dyDescent="0.2">
      <c r="A10" s="202"/>
      <c r="B10" s="92"/>
      <c r="C10" s="92"/>
      <c r="D10" s="92"/>
      <c r="E10" s="92"/>
      <c r="F10" s="150"/>
      <c r="G10" s="59"/>
    </row>
    <row r="11" spans="1:14" x14ac:dyDescent="0.2">
      <c r="A11" s="164"/>
      <c r="B11" s="92"/>
      <c r="C11" s="92"/>
      <c r="D11" s="92"/>
      <c r="E11" s="92"/>
      <c r="F11" s="150"/>
      <c r="G11" s="17"/>
    </row>
    <row r="12" spans="1:14" x14ac:dyDescent="0.2">
      <c r="F12" s="130"/>
      <c r="G12" s="17"/>
    </row>
    <row r="13" spans="1:14" ht="60" customHeight="1" x14ac:dyDescent="0.2">
      <c r="F13" s="130"/>
      <c r="G13" s="17"/>
    </row>
    <row r="14" spans="1:14" x14ac:dyDescent="0.2">
      <c r="F14" s="130"/>
      <c r="G14" s="17"/>
    </row>
    <row r="15" spans="1:14" x14ac:dyDescent="0.2">
      <c r="F15" s="130"/>
      <c r="G15" s="58"/>
    </row>
    <row r="16" spans="1:14" x14ac:dyDescent="0.2">
      <c r="F16" s="130"/>
      <c r="G16" s="58"/>
    </row>
    <row r="17" spans="5:19" x14ac:dyDescent="0.2">
      <c r="F17" s="130"/>
      <c r="G17" s="58"/>
    </row>
    <row r="18" spans="5:19" ht="30" customHeight="1" x14ac:dyDescent="0.2">
      <c r="F18" s="130"/>
      <c r="G18" s="58"/>
    </row>
    <row r="21" spans="5:19" x14ac:dyDescent="0.2">
      <c r="E21" s="203"/>
      <c r="J21" s="130"/>
      <c r="K21" s="130"/>
      <c r="L21" s="130"/>
      <c r="M21" s="130"/>
      <c r="N21" s="130"/>
      <c r="O21" s="194"/>
      <c r="P21" s="194"/>
      <c r="R21" s="130"/>
      <c r="S21" s="130"/>
    </row>
    <row r="54" spans="1:11" x14ac:dyDescent="0.2">
      <c r="A54" s="725" t="s">
        <v>200</v>
      </c>
      <c r="B54" s="726"/>
      <c r="C54" s="726"/>
      <c r="D54" s="726"/>
      <c r="E54" s="727"/>
      <c r="F54" s="51"/>
      <c r="G54" s="51"/>
      <c r="H54" s="51"/>
    </row>
    <row r="55" spans="1:11" ht="24.75" customHeight="1" x14ac:dyDescent="0.2">
      <c r="A55" s="140"/>
      <c r="B55" s="92"/>
      <c r="C55" s="563" t="s">
        <v>339</v>
      </c>
      <c r="D55" s="563"/>
      <c r="E55" s="563"/>
    </row>
    <row r="56" spans="1:11" ht="15" x14ac:dyDescent="0.25">
      <c r="A56" s="442" t="s">
        <v>199</v>
      </c>
      <c r="B56" s="443"/>
      <c r="C56" s="260">
        <v>2015</v>
      </c>
      <c r="D56" s="260">
        <v>2016</v>
      </c>
      <c r="E56" s="260">
        <v>2017</v>
      </c>
      <c r="G56" s="205"/>
      <c r="H56" s="205"/>
      <c r="I56" s="205"/>
      <c r="J56" s="205"/>
      <c r="K56" s="205"/>
    </row>
    <row r="57" spans="1:11" ht="15" x14ac:dyDescent="0.25">
      <c r="A57" s="723" t="s">
        <v>195</v>
      </c>
      <c r="B57" s="304" t="s">
        <v>11</v>
      </c>
      <c r="C57" s="170">
        <v>0.57899999999999996</v>
      </c>
      <c r="D57" s="170">
        <v>0.58025570107649338</v>
      </c>
      <c r="E57" s="369">
        <v>0.61031989341198101</v>
      </c>
      <c r="G57" s="205"/>
      <c r="H57" s="477"/>
      <c r="I57" s="477"/>
      <c r="J57" s="477"/>
      <c r="K57" s="477"/>
    </row>
    <row r="58" spans="1:11" ht="15" x14ac:dyDescent="0.25">
      <c r="A58" s="724"/>
      <c r="B58" s="307" t="s">
        <v>26</v>
      </c>
      <c r="C58" s="170">
        <v>0.55100000000000005</v>
      </c>
      <c r="D58" s="170">
        <v>0.54166666666666663</v>
      </c>
      <c r="E58" s="369">
        <v>0.57536764705882404</v>
      </c>
      <c r="G58" s="205"/>
      <c r="H58" s="477"/>
      <c r="I58" s="477"/>
      <c r="J58" s="477"/>
      <c r="K58" s="477"/>
    </row>
    <row r="59" spans="1:11" ht="15" x14ac:dyDescent="0.25">
      <c r="A59" s="723" t="s">
        <v>196</v>
      </c>
      <c r="B59" s="307" t="s">
        <v>11</v>
      </c>
      <c r="C59" s="170">
        <v>0.63400000000000001</v>
      </c>
      <c r="D59" s="170">
        <v>0.63255511266574471</v>
      </c>
      <c r="E59" s="369">
        <v>0.65267052142755499</v>
      </c>
    </row>
    <row r="60" spans="1:11" ht="15" x14ac:dyDescent="0.25">
      <c r="A60" s="724"/>
      <c r="B60" s="307" t="s">
        <v>26</v>
      </c>
      <c r="C60" s="170">
        <v>0.61299999999999999</v>
      </c>
      <c r="D60" s="170">
        <v>0.60470779220779225</v>
      </c>
      <c r="E60" s="369">
        <v>0.61502100840336105</v>
      </c>
    </row>
    <row r="61" spans="1:11" ht="15" x14ac:dyDescent="0.25">
      <c r="A61" s="723" t="s">
        <v>197</v>
      </c>
      <c r="B61" s="307" t="s">
        <v>11</v>
      </c>
      <c r="C61" s="170">
        <v>0.77300000000000002</v>
      </c>
      <c r="D61" s="170">
        <v>0.77828845684535919</v>
      </c>
      <c r="E61" s="369">
        <v>0.85554995019855895</v>
      </c>
    </row>
    <row r="62" spans="1:11" ht="15" x14ac:dyDescent="0.25">
      <c r="A62" s="724"/>
      <c r="B62" s="307" t="s">
        <v>26</v>
      </c>
      <c r="C62" s="170">
        <v>0.69399999999999995</v>
      </c>
      <c r="D62" s="170">
        <v>0.71509740259740262</v>
      </c>
      <c r="E62" s="369">
        <v>0.85294117647058798</v>
      </c>
    </row>
    <row r="63" spans="1:11" ht="15" x14ac:dyDescent="0.25">
      <c r="A63" s="723" t="s">
        <v>198</v>
      </c>
      <c r="B63" s="307" t="s">
        <v>11</v>
      </c>
      <c r="C63" s="170">
        <v>0.75800000000000001</v>
      </c>
      <c r="D63" s="170">
        <v>0.75913799181105779</v>
      </c>
      <c r="E63" s="369">
        <v>0.78695978371945596</v>
      </c>
    </row>
    <row r="64" spans="1:11" ht="15" x14ac:dyDescent="0.25">
      <c r="A64" s="724"/>
      <c r="B64" s="307" t="s">
        <v>26</v>
      </c>
      <c r="C64" s="170">
        <v>0.70599999999999996</v>
      </c>
      <c r="D64" s="170">
        <v>0.73430735930735935</v>
      </c>
      <c r="E64" s="369">
        <v>0.75997899159663895</v>
      </c>
    </row>
    <row r="66" spans="1:8" x14ac:dyDescent="0.2">
      <c r="A66" s="12" t="s">
        <v>194</v>
      </c>
    </row>
    <row r="67" spans="1:8" x14ac:dyDescent="0.2">
      <c r="A67" s="12" t="s">
        <v>240</v>
      </c>
      <c r="H67" s="14" t="s">
        <v>31</v>
      </c>
    </row>
  </sheetData>
  <mergeCells count="10">
    <mergeCell ref="A1:H1"/>
    <mergeCell ref="A2:H2"/>
    <mergeCell ref="A3:H3"/>
    <mergeCell ref="A4:H8"/>
    <mergeCell ref="A63:A64"/>
    <mergeCell ref="A54:E54"/>
    <mergeCell ref="C55:E55"/>
    <mergeCell ref="A57:A58"/>
    <mergeCell ref="A59:A60"/>
    <mergeCell ref="A61:A62"/>
  </mergeCells>
  <hyperlinks>
    <hyperlink ref="H67" location="Contents!A1" display="Back to Contents"/>
  </hyperlinks>
  <pageMargins left="0.25" right="0.25" top="0.75" bottom="0.75" header="0.3" footer="0.3"/>
  <pageSetup scale="72"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I26" sqref="I26"/>
    </sheetView>
  </sheetViews>
  <sheetFormatPr defaultColWidth="9.140625" defaultRowHeight="12.75" x14ac:dyDescent="0.2"/>
  <cols>
    <col min="1" max="1" width="11.7109375" style="12" customWidth="1"/>
    <col min="2" max="2" width="11.5703125" style="12" customWidth="1"/>
    <col min="3" max="3" width="10.140625" style="12" customWidth="1"/>
    <col min="4" max="5" width="11.28515625" style="12" bestFit="1" customWidth="1"/>
    <col min="6" max="7" width="9.140625" style="12"/>
    <col min="8" max="8" width="9.140625" style="12" customWidth="1"/>
    <col min="9" max="16384" width="9.140625" style="12"/>
  </cols>
  <sheetData>
    <row r="1" spans="1:15" ht="15" customHeight="1" x14ac:dyDescent="0.2">
      <c r="A1" s="527" t="s">
        <v>26</v>
      </c>
      <c r="B1" s="528"/>
      <c r="C1" s="528"/>
      <c r="D1" s="528"/>
      <c r="E1" s="528"/>
      <c r="F1" s="528"/>
      <c r="G1" s="528"/>
      <c r="H1" s="528"/>
      <c r="I1" s="528"/>
      <c r="J1" s="528"/>
      <c r="K1" s="528"/>
      <c r="L1" s="528"/>
      <c r="M1" s="529"/>
    </row>
    <row r="2" spans="1:15" ht="15" customHeight="1" x14ac:dyDescent="0.2">
      <c r="A2" s="694"/>
      <c r="B2" s="695"/>
      <c r="C2" s="695"/>
      <c r="D2" s="695"/>
      <c r="E2" s="695"/>
      <c r="F2" s="695"/>
      <c r="G2" s="695"/>
      <c r="H2" s="695"/>
      <c r="I2" s="695"/>
      <c r="J2" s="695"/>
      <c r="K2" s="695"/>
      <c r="L2" s="695"/>
      <c r="M2" s="732"/>
      <c r="N2" s="91"/>
      <c r="O2" s="91"/>
    </row>
    <row r="3" spans="1:15" s="130" customFormat="1" ht="15" customHeight="1" x14ac:dyDescent="0.2">
      <c r="A3" s="527" t="s">
        <v>377</v>
      </c>
      <c r="B3" s="528"/>
      <c r="C3" s="528"/>
      <c r="D3" s="528"/>
      <c r="E3" s="528"/>
      <c r="F3" s="528"/>
      <c r="G3" s="528"/>
      <c r="H3" s="528"/>
      <c r="I3" s="528"/>
      <c r="J3" s="528"/>
      <c r="K3" s="528"/>
      <c r="L3" s="528"/>
      <c r="M3" s="529"/>
      <c r="N3" s="91"/>
    </row>
    <row r="4" spans="1:15" s="130" customFormat="1" ht="15" customHeight="1" x14ac:dyDescent="0.2">
      <c r="A4" s="552" t="s">
        <v>378</v>
      </c>
      <c r="B4" s="553"/>
      <c r="C4" s="553"/>
      <c r="D4" s="553"/>
      <c r="E4" s="553"/>
      <c r="F4" s="553"/>
      <c r="G4" s="553"/>
      <c r="H4" s="553"/>
      <c r="I4" s="553"/>
      <c r="J4" s="553"/>
      <c r="K4" s="553"/>
      <c r="L4" s="553"/>
      <c r="M4" s="554"/>
      <c r="N4" s="91"/>
    </row>
    <row r="5" spans="1:15" s="130" customFormat="1" ht="15" customHeight="1" x14ac:dyDescent="0.2">
      <c r="A5" s="555"/>
      <c r="B5" s="556"/>
      <c r="C5" s="556"/>
      <c r="D5" s="556"/>
      <c r="E5" s="556"/>
      <c r="F5" s="556"/>
      <c r="G5" s="556"/>
      <c r="H5" s="556"/>
      <c r="I5" s="556"/>
      <c r="J5" s="556"/>
      <c r="K5" s="556"/>
      <c r="L5" s="556"/>
      <c r="M5" s="557"/>
      <c r="N5" s="91"/>
    </row>
    <row r="6" spans="1:15" s="130" customFormat="1" ht="15" customHeight="1" x14ac:dyDescent="0.2">
      <c r="A6" s="555"/>
      <c r="B6" s="556"/>
      <c r="C6" s="556"/>
      <c r="D6" s="556"/>
      <c r="E6" s="556"/>
      <c r="F6" s="556"/>
      <c r="G6" s="556"/>
      <c r="H6" s="556"/>
      <c r="I6" s="556"/>
      <c r="J6" s="556"/>
      <c r="K6" s="556"/>
      <c r="L6" s="556"/>
      <c r="M6" s="557"/>
      <c r="N6" s="91"/>
    </row>
    <row r="7" spans="1:15" s="130" customFormat="1" ht="15" customHeight="1" x14ac:dyDescent="0.2">
      <c r="A7" s="555"/>
      <c r="B7" s="556"/>
      <c r="C7" s="556"/>
      <c r="D7" s="556"/>
      <c r="E7" s="556"/>
      <c r="F7" s="556"/>
      <c r="G7" s="556"/>
      <c r="H7" s="556"/>
      <c r="I7" s="556"/>
      <c r="J7" s="556"/>
      <c r="K7" s="556"/>
      <c r="L7" s="556"/>
      <c r="M7" s="557"/>
      <c r="N7" s="91"/>
    </row>
    <row r="8" spans="1:15" s="130" customFormat="1" ht="15" customHeight="1" x14ac:dyDescent="0.2">
      <c r="A8" s="558"/>
      <c r="B8" s="559"/>
      <c r="C8" s="559"/>
      <c r="D8" s="559"/>
      <c r="E8" s="559"/>
      <c r="F8" s="559"/>
      <c r="G8" s="559"/>
      <c r="H8" s="559"/>
      <c r="I8" s="559"/>
      <c r="J8" s="559"/>
      <c r="K8" s="559"/>
      <c r="L8" s="559"/>
      <c r="M8" s="560"/>
      <c r="N8" s="91"/>
    </row>
    <row r="9" spans="1:15" ht="15" customHeight="1" thickBot="1" x14ac:dyDescent="0.25">
      <c r="I9" s="46"/>
    </row>
    <row r="10" spans="1:15" ht="15" customHeight="1" thickBot="1" x14ac:dyDescent="0.25">
      <c r="C10" s="731" t="s">
        <v>203</v>
      </c>
      <c r="D10" s="731"/>
      <c r="E10" s="731"/>
      <c r="F10" s="731"/>
      <c r="G10" s="731"/>
      <c r="H10" s="731" t="s">
        <v>37</v>
      </c>
      <c r="I10" s="731"/>
      <c r="J10" s="731"/>
      <c r="K10" s="731"/>
    </row>
    <row r="11" spans="1:15" ht="25.5" customHeight="1" x14ac:dyDescent="0.2">
      <c r="A11" s="84" t="s">
        <v>6</v>
      </c>
      <c r="B11" s="325" t="s">
        <v>241</v>
      </c>
      <c r="C11" s="327" t="s">
        <v>15</v>
      </c>
      <c r="D11" s="322" t="s">
        <v>3</v>
      </c>
      <c r="E11" s="323" t="s">
        <v>5</v>
      </c>
      <c r="F11" s="324" t="s">
        <v>4</v>
      </c>
      <c r="G11" s="322" t="s">
        <v>16</v>
      </c>
      <c r="H11" s="330" t="s">
        <v>3</v>
      </c>
      <c r="I11" s="331" t="s">
        <v>5</v>
      </c>
      <c r="J11" s="332" t="s">
        <v>4</v>
      </c>
      <c r="K11" s="333" t="s">
        <v>16</v>
      </c>
    </row>
    <row r="12" spans="1:15" x14ac:dyDescent="0.2">
      <c r="A12" s="729">
        <v>2000</v>
      </c>
      <c r="B12" s="224" t="s">
        <v>17</v>
      </c>
      <c r="C12" s="275">
        <f>SUM(D12:G12)</f>
        <v>15233</v>
      </c>
      <c r="D12" s="96">
        <v>11379</v>
      </c>
      <c r="E12" s="96">
        <v>652</v>
      </c>
      <c r="F12" s="96">
        <v>2584</v>
      </c>
      <c r="G12" s="96">
        <v>618</v>
      </c>
      <c r="H12" s="334">
        <f>D12/C12</f>
        <v>0.74699665200551435</v>
      </c>
      <c r="I12" s="328">
        <f>E12/C12</f>
        <v>4.2801811855839297E-2</v>
      </c>
      <c r="J12" s="328">
        <f>F12/C12</f>
        <v>0.16963172060657783</v>
      </c>
      <c r="K12" s="303">
        <f>G12/C12</f>
        <v>4.0569815532068537E-2</v>
      </c>
    </row>
    <row r="13" spans="1:15" ht="15" customHeight="1" x14ac:dyDescent="0.2">
      <c r="A13" s="730"/>
      <c r="B13" s="225" t="s">
        <v>18</v>
      </c>
      <c r="C13" s="497">
        <f>SUM(D13:G13)</f>
        <v>12221</v>
      </c>
      <c r="D13" s="498">
        <v>8455</v>
      </c>
      <c r="E13" s="498">
        <v>757</v>
      </c>
      <c r="F13" s="498">
        <v>2648</v>
      </c>
      <c r="G13" s="499">
        <v>361</v>
      </c>
      <c r="H13" s="335">
        <f t="shared" ref="H13:H14" si="0">D13/C13</f>
        <v>0.69184191146387364</v>
      </c>
      <c r="I13" s="329">
        <f t="shared" ref="I13:I14" si="1">E13/C13</f>
        <v>6.1942557892152854E-2</v>
      </c>
      <c r="J13" s="329">
        <f t="shared" ref="J13:J14" si="2">F13/C13</f>
        <v>0.21667621307585305</v>
      </c>
      <c r="K13" s="306">
        <f t="shared" ref="K13:K14" si="3">G13/C13</f>
        <v>2.9539317568120449E-2</v>
      </c>
    </row>
    <row r="14" spans="1:15" x14ac:dyDescent="0.2">
      <c r="A14" s="728">
        <v>2017</v>
      </c>
      <c r="B14" s="326" t="s">
        <v>17</v>
      </c>
      <c r="C14" s="275">
        <f>SUM(D14:G14)</f>
        <v>14546</v>
      </c>
      <c r="D14" s="96">
        <v>8632</v>
      </c>
      <c r="E14" s="96">
        <v>1964</v>
      </c>
      <c r="F14" s="96">
        <v>2676</v>
      </c>
      <c r="G14" s="495">
        <v>1274</v>
      </c>
      <c r="H14" s="492">
        <f t="shared" si="0"/>
        <v>0.5934277464595078</v>
      </c>
      <c r="I14" s="328">
        <f t="shared" si="1"/>
        <v>0.13501993675237178</v>
      </c>
      <c r="J14" s="328">
        <f t="shared" si="2"/>
        <v>0.18396810119620513</v>
      </c>
      <c r="K14" s="303">
        <f t="shared" si="3"/>
        <v>8.7584215591915301E-2</v>
      </c>
      <c r="L14" s="119"/>
    </row>
    <row r="15" spans="1:15" ht="13.5" thickBot="1" x14ac:dyDescent="0.25">
      <c r="A15" s="728"/>
      <c r="B15" s="225" t="s">
        <v>18</v>
      </c>
      <c r="C15" s="291">
        <f>SUM(D15:G15)</f>
        <v>15469</v>
      </c>
      <c r="D15" s="494">
        <v>7953</v>
      </c>
      <c r="E15" s="494">
        <v>3466</v>
      </c>
      <c r="F15" s="494">
        <v>3214</v>
      </c>
      <c r="G15" s="496">
        <v>836</v>
      </c>
      <c r="H15" s="493">
        <f>D15/C15</f>
        <v>0.51412502424203244</v>
      </c>
      <c r="I15" s="336">
        <f>E15/C15</f>
        <v>0.22406102527635918</v>
      </c>
      <c r="J15" s="336">
        <f>F15/C15</f>
        <v>0.20777037946861465</v>
      </c>
      <c r="K15" s="337">
        <f>G15/C15</f>
        <v>5.404357101299373E-2</v>
      </c>
    </row>
    <row r="16" spans="1:15" x14ac:dyDescent="0.2">
      <c r="H16" s="92"/>
    </row>
    <row r="19" ht="12.75" customHeight="1" x14ac:dyDescent="0.2"/>
    <row r="35" spans="1:12" x14ac:dyDescent="0.2">
      <c r="A35" s="12" t="s">
        <v>188</v>
      </c>
      <c r="L35" s="14" t="s">
        <v>31</v>
      </c>
    </row>
  </sheetData>
  <mergeCells count="8">
    <mergeCell ref="A14:A15"/>
    <mergeCell ref="A12:A13"/>
    <mergeCell ref="C10:G10"/>
    <mergeCell ref="A1:M1"/>
    <mergeCell ref="A2:M2"/>
    <mergeCell ref="A3:M3"/>
    <mergeCell ref="A4:M8"/>
    <mergeCell ref="H10:K10"/>
  </mergeCells>
  <hyperlinks>
    <hyperlink ref="L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1"/>
  <sheetViews>
    <sheetView zoomScaleNormal="100" zoomScaleSheetLayoutView="100" workbookViewId="0">
      <selection sqref="A1:M46"/>
    </sheetView>
  </sheetViews>
  <sheetFormatPr defaultColWidth="9.140625" defaultRowHeight="15" x14ac:dyDescent="0.25"/>
  <cols>
    <col min="1" max="9" width="11.7109375" style="12" customWidth="1"/>
    <col min="10" max="11" width="9.140625" style="12"/>
    <col min="12" max="12" width="9.140625" style="1"/>
    <col min="13" max="13" width="9.140625" style="205"/>
    <col min="14" max="14" width="10.85546875" style="205" customWidth="1"/>
    <col min="15" max="16384" width="9.140625" style="205"/>
  </cols>
  <sheetData>
    <row r="1" spans="1:16" ht="15" customHeight="1" x14ac:dyDescent="0.25">
      <c r="A1" s="527" t="s">
        <v>26</v>
      </c>
      <c r="B1" s="528"/>
      <c r="C1" s="528"/>
      <c r="D1" s="528"/>
      <c r="E1" s="528"/>
      <c r="F1" s="528"/>
      <c r="G1" s="528"/>
      <c r="H1" s="528"/>
      <c r="I1" s="529"/>
      <c r="J1" s="205"/>
      <c r="K1" s="130"/>
    </row>
    <row r="2" spans="1:16" ht="15" customHeight="1" x14ac:dyDescent="0.25">
      <c r="A2" s="745"/>
      <c r="B2" s="746"/>
      <c r="C2" s="746"/>
      <c r="D2" s="746"/>
      <c r="E2" s="746"/>
      <c r="F2" s="746"/>
      <c r="G2" s="746"/>
      <c r="H2" s="746"/>
      <c r="I2" s="747"/>
      <c r="J2" s="228"/>
      <c r="K2" s="228"/>
    </row>
    <row r="3" spans="1:16" s="11" customFormat="1" ht="15" customHeight="1" x14ac:dyDescent="0.25">
      <c r="A3" s="527" t="s">
        <v>253</v>
      </c>
      <c r="B3" s="528"/>
      <c r="C3" s="528"/>
      <c r="D3" s="528"/>
      <c r="E3" s="528"/>
      <c r="F3" s="528"/>
      <c r="G3" s="528"/>
      <c r="H3" s="528"/>
      <c r="I3" s="529"/>
      <c r="J3" s="432"/>
      <c r="K3" s="91"/>
      <c r="L3" s="9"/>
      <c r="M3" s="9"/>
      <c r="N3" s="9"/>
    </row>
    <row r="4" spans="1:16" s="11" customFormat="1" ht="15" customHeight="1" x14ac:dyDescent="0.25">
      <c r="A4" s="552" t="s">
        <v>337</v>
      </c>
      <c r="B4" s="553"/>
      <c r="C4" s="553"/>
      <c r="D4" s="553"/>
      <c r="E4" s="553"/>
      <c r="F4" s="553"/>
      <c r="G4" s="553"/>
      <c r="H4" s="553"/>
      <c r="I4" s="554"/>
      <c r="J4" s="226"/>
      <c r="K4" s="91"/>
    </row>
    <row r="5" spans="1:16" s="11" customFormat="1" ht="15" customHeight="1" x14ac:dyDescent="0.25">
      <c r="A5" s="555"/>
      <c r="B5" s="556"/>
      <c r="C5" s="556"/>
      <c r="D5" s="556"/>
      <c r="E5" s="556"/>
      <c r="F5" s="556"/>
      <c r="G5" s="556"/>
      <c r="H5" s="556"/>
      <c r="I5" s="557"/>
      <c r="J5" s="226"/>
      <c r="K5" s="91"/>
    </row>
    <row r="6" spans="1:16" s="11" customFormat="1" ht="15" customHeight="1" x14ac:dyDescent="0.25">
      <c r="A6" s="555"/>
      <c r="B6" s="556"/>
      <c r="C6" s="556"/>
      <c r="D6" s="556"/>
      <c r="E6" s="556"/>
      <c r="F6" s="556"/>
      <c r="G6" s="556"/>
      <c r="H6" s="556"/>
      <c r="I6" s="557"/>
      <c r="J6" s="226"/>
      <c r="K6" s="91"/>
    </row>
    <row r="7" spans="1:16" s="11" customFormat="1" ht="15" customHeight="1" x14ac:dyDescent="0.25">
      <c r="A7" s="555"/>
      <c r="B7" s="556"/>
      <c r="C7" s="556"/>
      <c r="D7" s="556"/>
      <c r="E7" s="556"/>
      <c r="F7" s="556"/>
      <c r="G7" s="556"/>
      <c r="H7" s="556"/>
      <c r="I7" s="557"/>
      <c r="J7" s="226"/>
      <c r="K7" s="91"/>
      <c r="L7" s="205"/>
      <c r="M7" s="205"/>
      <c r="N7" s="205"/>
      <c r="O7" s="205"/>
      <c r="P7" s="205"/>
    </row>
    <row r="8" spans="1:16" s="11" customFormat="1" ht="15" customHeight="1" x14ac:dyDescent="0.25">
      <c r="A8" s="558"/>
      <c r="B8" s="559"/>
      <c r="C8" s="559"/>
      <c r="D8" s="559"/>
      <c r="E8" s="559"/>
      <c r="F8" s="559"/>
      <c r="G8" s="559"/>
      <c r="H8" s="559"/>
      <c r="I8" s="560"/>
      <c r="J8" s="226"/>
      <c r="K8" s="91"/>
      <c r="L8" s="205"/>
      <c r="M8" s="205"/>
      <c r="N8" s="205"/>
      <c r="O8" s="205"/>
      <c r="P8" s="205"/>
    </row>
    <row r="9" spans="1:16" s="11" customFormat="1" ht="15" customHeight="1" thickBot="1" x14ac:dyDescent="0.3">
      <c r="A9" s="309"/>
      <c r="B9" s="309"/>
      <c r="C9" s="309"/>
      <c r="D9" s="309"/>
      <c r="E9" s="309"/>
      <c r="F9" s="309"/>
      <c r="G9" s="309"/>
      <c r="H9" s="309"/>
      <c r="I9" s="309"/>
      <c r="J9" s="226"/>
      <c r="K9" s="91"/>
      <c r="L9" s="205"/>
      <c r="M9" s="205"/>
      <c r="N9" s="205"/>
      <c r="O9" s="205"/>
      <c r="P9" s="205"/>
    </row>
    <row r="10" spans="1:16" s="12" customFormat="1" ht="26.25" customHeight="1" x14ac:dyDescent="0.2">
      <c r="A10" s="735" t="s">
        <v>6</v>
      </c>
      <c r="B10" s="736" t="s">
        <v>241</v>
      </c>
      <c r="C10" s="737" t="s">
        <v>15</v>
      </c>
      <c r="D10" s="733" t="s">
        <v>15</v>
      </c>
      <c r="E10" s="734"/>
      <c r="F10" s="733" t="s">
        <v>3</v>
      </c>
      <c r="G10" s="734"/>
      <c r="H10" s="733" t="s">
        <v>5</v>
      </c>
      <c r="I10" s="734"/>
      <c r="J10" s="733" t="s">
        <v>4</v>
      </c>
      <c r="K10" s="734"/>
      <c r="L10" s="733" t="s">
        <v>16</v>
      </c>
      <c r="M10" s="734"/>
    </row>
    <row r="11" spans="1:16" s="12" customFormat="1" ht="12.75" x14ac:dyDescent="0.2">
      <c r="A11" s="735"/>
      <c r="B11" s="736"/>
      <c r="C11" s="738"/>
      <c r="D11" s="87" t="s">
        <v>2</v>
      </c>
      <c r="E11" s="88" t="s">
        <v>1</v>
      </c>
      <c r="F11" s="87" t="s">
        <v>2</v>
      </c>
      <c r="G11" s="88" t="s">
        <v>1</v>
      </c>
      <c r="H11" s="87" t="s">
        <v>2</v>
      </c>
      <c r="I11" s="88" t="s">
        <v>1</v>
      </c>
      <c r="J11" s="87" t="s">
        <v>2</v>
      </c>
      <c r="K11" s="88" t="s">
        <v>1</v>
      </c>
      <c r="L11" s="87" t="s">
        <v>2</v>
      </c>
      <c r="M11" s="88" t="s">
        <v>1</v>
      </c>
    </row>
    <row r="12" spans="1:16" s="12" customFormat="1" ht="12.75" x14ac:dyDescent="0.2">
      <c r="A12" s="750">
        <v>2015</v>
      </c>
      <c r="B12" s="224" t="s">
        <v>17</v>
      </c>
      <c r="C12" s="209">
        <f t="shared" ref="C12:C15" si="0">E12+D12</f>
        <v>27996</v>
      </c>
      <c r="D12" s="209">
        <v>17414</v>
      </c>
      <c r="E12" s="210">
        <v>10582</v>
      </c>
      <c r="F12" s="211">
        <v>9141</v>
      </c>
      <c r="G12" s="212">
        <v>5354</v>
      </c>
      <c r="H12" s="211">
        <v>2693</v>
      </c>
      <c r="I12" s="212">
        <v>1491</v>
      </c>
      <c r="J12" s="211">
        <v>4275</v>
      </c>
      <c r="K12" s="212">
        <v>1977</v>
      </c>
      <c r="L12" s="209">
        <v>1305</v>
      </c>
      <c r="M12" s="210">
        <v>1760</v>
      </c>
    </row>
    <row r="13" spans="1:16" s="12" customFormat="1" ht="12.75" x14ac:dyDescent="0.2">
      <c r="A13" s="750"/>
      <c r="B13" s="225" t="s">
        <v>18</v>
      </c>
      <c r="C13" s="208">
        <f t="shared" si="0"/>
        <v>12337</v>
      </c>
      <c r="D13" s="208">
        <v>7266</v>
      </c>
      <c r="E13" s="213">
        <v>5071</v>
      </c>
      <c r="F13" s="214">
        <v>4090</v>
      </c>
      <c r="G13" s="215">
        <v>2827</v>
      </c>
      <c r="H13" s="214">
        <v>1240</v>
      </c>
      <c r="I13" s="215">
        <v>972</v>
      </c>
      <c r="J13" s="214">
        <v>1614</v>
      </c>
      <c r="K13" s="215">
        <v>928</v>
      </c>
      <c r="L13" s="216">
        <v>322</v>
      </c>
      <c r="M13" s="217">
        <v>344</v>
      </c>
    </row>
    <row r="14" spans="1:16" s="12" customFormat="1" ht="12.75" x14ac:dyDescent="0.2">
      <c r="A14" s="728">
        <v>2016</v>
      </c>
      <c r="B14" s="224" t="s">
        <v>17</v>
      </c>
      <c r="C14" s="209">
        <f t="shared" si="0"/>
        <v>27044</v>
      </c>
      <c r="D14" s="209">
        <v>16963</v>
      </c>
      <c r="E14" s="210">
        <v>10081</v>
      </c>
      <c r="F14" s="211">
        <v>8945</v>
      </c>
      <c r="G14" s="212">
        <v>5201</v>
      </c>
      <c r="H14" s="211">
        <v>2769</v>
      </c>
      <c r="I14" s="212">
        <v>1551</v>
      </c>
      <c r="J14" s="211">
        <v>4081</v>
      </c>
      <c r="K14" s="212">
        <v>1913</v>
      </c>
      <c r="L14" s="209">
        <v>1168</v>
      </c>
      <c r="M14" s="210">
        <v>1416</v>
      </c>
      <c r="O14" s="500"/>
      <c r="P14" s="500"/>
    </row>
    <row r="15" spans="1:16" s="12" customFormat="1" ht="13.5" thickBot="1" x14ac:dyDescent="0.25">
      <c r="A15" s="728"/>
      <c r="B15" s="225" t="s">
        <v>18</v>
      </c>
      <c r="C15" s="218">
        <f t="shared" si="0"/>
        <v>12419</v>
      </c>
      <c r="D15" s="218">
        <v>7295</v>
      </c>
      <c r="E15" s="219">
        <v>5124</v>
      </c>
      <c r="F15" s="220">
        <v>4014</v>
      </c>
      <c r="G15" s="221">
        <v>2870</v>
      </c>
      <c r="H15" s="220">
        <v>1426</v>
      </c>
      <c r="I15" s="221">
        <v>1092</v>
      </c>
      <c r="J15" s="220">
        <v>1553</v>
      </c>
      <c r="K15" s="221">
        <v>894</v>
      </c>
      <c r="L15" s="222">
        <v>302</v>
      </c>
      <c r="M15" s="223">
        <v>268</v>
      </c>
      <c r="O15" s="500"/>
      <c r="P15" s="500"/>
    </row>
    <row r="16" spans="1:16" s="12" customFormat="1" ht="12.75" x14ac:dyDescent="0.2">
      <c r="A16" s="729">
        <v>2017</v>
      </c>
      <c r="B16" s="224" t="s">
        <v>17</v>
      </c>
      <c r="C16" s="209">
        <v>26507</v>
      </c>
      <c r="D16" s="209">
        <v>16740</v>
      </c>
      <c r="E16" s="210">
        <v>9767</v>
      </c>
      <c r="F16" s="211">
        <v>8700</v>
      </c>
      <c r="G16" s="212">
        <v>5048</v>
      </c>
      <c r="H16" s="211">
        <v>3009</v>
      </c>
      <c r="I16" s="212">
        <v>1658</v>
      </c>
      <c r="J16" s="211">
        <v>3915</v>
      </c>
      <c r="K16" s="212">
        <v>1896</v>
      </c>
      <c r="L16" s="209">
        <v>717</v>
      </c>
      <c r="M16" s="210">
        <v>856</v>
      </c>
    </row>
    <row r="17" spans="1:13" s="12" customFormat="1" ht="12.75" x14ac:dyDescent="0.2">
      <c r="A17" s="730"/>
      <c r="B17" s="225" t="s">
        <v>18</v>
      </c>
      <c r="C17" s="208">
        <v>12786</v>
      </c>
      <c r="D17" s="208">
        <v>7490</v>
      </c>
      <c r="E17" s="213">
        <v>5296</v>
      </c>
      <c r="F17" s="214">
        <v>3956</v>
      </c>
      <c r="G17" s="215">
        <v>2838</v>
      </c>
      <c r="H17" s="214">
        <v>1580</v>
      </c>
      <c r="I17" s="215">
        <v>1266</v>
      </c>
      <c r="J17" s="214">
        <v>1661</v>
      </c>
      <c r="K17" s="215">
        <v>921</v>
      </c>
      <c r="L17" s="216">
        <v>110</v>
      </c>
      <c r="M17" s="217">
        <v>108</v>
      </c>
    </row>
    <row r="18" spans="1:13" s="12" customFormat="1" ht="12.75" x14ac:dyDescent="0.2">
      <c r="A18" s="462"/>
      <c r="B18" s="463"/>
      <c r="C18" s="464"/>
      <c r="D18" s="464"/>
      <c r="E18" s="464"/>
      <c r="F18" s="465"/>
      <c r="G18" s="465"/>
      <c r="H18" s="465"/>
      <c r="I18" s="465"/>
      <c r="J18" s="465"/>
      <c r="K18" s="465"/>
      <c r="L18" s="466"/>
      <c r="M18" s="466"/>
    </row>
    <row r="19" spans="1:13" s="12" customFormat="1" ht="12.75" x14ac:dyDescent="0.2">
      <c r="F19" s="430"/>
      <c r="G19" s="430"/>
    </row>
    <row r="20" spans="1:13" x14ac:dyDescent="0.25">
      <c r="L20" s="205"/>
    </row>
    <row r="21" spans="1:13" x14ac:dyDescent="0.25">
      <c r="L21" s="205"/>
    </row>
    <row r="22" spans="1:13" x14ac:dyDescent="0.25">
      <c r="L22" s="205"/>
    </row>
    <row r="23" spans="1:13" x14ac:dyDescent="0.25">
      <c r="L23" s="205"/>
    </row>
    <row r="24" spans="1:13" x14ac:dyDescent="0.25">
      <c r="L24" s="205"/>
    </row>
    <row r="25" spans="1:13" x14ac:dyDescent="0.25">
      <c r="K25" s="205"/>
      <c r="L25" s="205"/>
    </row>
    <row r="26" spans="1:13" x14ac:dyDescent="0.25">
      <c r="K26" s="205"/>
      <c r="L26" s="205"/>
    </row>
    <row r="27" spans="1:13" x14ac:dyDescent="0.25">
      <c r="K27" s="205"/>
      <c r="L27" s="205"/>
    </row>
    <row r="28" spans="1:13" ht="15" customHeight="1" x14ac:dyDescent="0.25">
      <c r="K28" s="205"/>
      <c r="L28" s="205"/>
    </row>
    <row r="29" spans="1:13" x14ac:dyDescent="0.25">
      <c r="K29" s="205"/>
      <c r="L29" s="205"/>
    </row>
    <row r="30" spans="1:13" x14ac:dyDescent="0.25">
      <c r="K30" s="205"/>
      <c r="L30" s="205"/>
    </row>
    <row r="31" spans="1:13" x14ac:dyDescent="0.25">
      <c r="K31" s="205"/>
      <c r="L31" s="205"/>
    </row>
    <row r="32" spans="1:13" x14ac:dyDescent="0.25">
      <c r="K32" s="205"/>
      <c r="L32" s="205"/>
    </row>
    <row r="33" spans="1:12" x14ac:dyDescent="0.25">
      <c r="K33" s="205"/>
      <c r="L33" s="205"/>
    </row>
    <row r="34" spans="1:12" x14ac:dyDescent="0.25">
      <c r="K34" s="205"/>
      <c r="L34" s="205"/>
    </row>
    <row r="35" spans="1:12" ht="15" customHeight="1" x14ac:dyDescent="0.25">
      <c r="K35" s="205"/>
      <c r="L35" s="205"/>
    </row>
    <row r="36" spans="1:12" x14ac:dyDescent="0.25">
      <c r="A36" s="748" t="s">
        <v>26</v>
      </c>
      <c r="B36" s="749"/>
      <c r="C36" s="415" t="s">
        <v>2</v>
      </c>
      <c r="D36" s="415" t="s">
        <v>1</v>
      </c>
      <c r="K36" s="205"/>
      <c r="L36" s="205"/>
    </row>
    <row r="37" spans="1:12" x14ac:dyDescent="0.25">
      <c r="A37" s="741" t="s">
        <v>3</v>
      </c>
      <c r="B37" s="338" t="s">
        <v>58</v>
      </c>
      <c r="C37" s="425">
        <v>0.63281931917369805</v>
      </c>
      <c r="D37" s="425">
        <v>0.36718068082630201</v>
      </c>
      <c r="E37" s="233"/>
      <c r="K37" s="205"/>
      <c r="L37" s="205"/>
    </row>
    <row r="38" spans="1:12" x14ac:dyDescent="0.25">
      <c r="A38" s="742"/>
      <c r="B38" s="339" t="s">
        <v>59</v>
      </c>
      <c r="C38" s="425">
        <v>0.58227848101265822</v>
      </c>
      <c r="D38" s="425">
        <v>0.41772151898734178</v>
      </c>
      <c r="E38" s="233"/>
      <c r="K38" s="205"/>
      <c r="L38" s="205"/>
    </row>
    <row r="39" spans="1:12" x14ac:dyDescent="0.25">
      <c r="A39" s="739" t="s">
        <v>5</v>
      </c>
      <c r="B39" s="338" t="s">
        <v>58</v>
      </c>
      <c r="C39" s="426">
        <v>0.64473966145275341</v>
      </c>
      <c r="D39" s="425">
        <v>0.35526033854724665</v>
      </c>
      <c r="E39" s="233"/>
      <c r="K39" s="205"/>
      <c r="L39" s="205"/>
    </row>
    <row r="40" spans="1:12" x14ac:dyDescent="0.25">
      <c r="A40" s="740"/>
      <c r="B40" s="339" t="s">
        <v>59</v>
      </c>
      <c r="C40" s="426">
        <v>0.55516514406184114</v>
      </c>
      <c r="D40" s="425">
        <v>0.4448348559381588</v>
      </c>
      <c r="E40" s="233"/>
      <c r="K40" s="205"/>
      <c r="L40" s="205"/>
    </row>
    <row r="41" spans="1:12" ht="15" customHeight="1" x14ac:dyDescent="0.25">
      <c r="A41" s="741" t="s">
        <v>4</v>
      </c>
      <c r="B41" s="338" t="s">
        <v>58</v>
      </c>
      <c r="C41" s="425">
        <v>0.67372225090345894</v>
      </c>
      <c r="D41" s="425">
        <v>0.32627774909654106</v>
      </c>
      <c r="E41" s="233"/>
      <c r="K41" s="205"/>
      <c r="L41" s="205"/>
    </row>
    <row r="42" spans="1:12" x14ac:dyDescent="0.25">
      <c r="A42" s="742"/>
      <c r="B42" s="339" t="s">
        <v>59</v>
      </c>
      <c r="C42" s="425">
        <v>0.64329976762199848</v>
      </c>
      <c r="D42" s="425">
        <v>0.35670023237800152</v>
      </c>
      <c r="E42" s="233"/>
      <c r="I42" s="92"/>
      <c r="J42" s="92"/>
      <c r="K42" s="347"/>
      <c r="L42" s="205"/>
    </row>
    <row r="43" spans="1:12" x14ac:dyDescent="0.25">
      <c r="A43" s="743" t="s">
        <v>142</v>
      </c>
      <c r="B43" s="338" t="s">
        <v>58</v>
      </c>
      <c r="C43" s="425">
        <v>0.45581691036236494</v>
      </c>
      <c r="D43" s="425">
        <v>0.54418308963763506</v>
      </c>
      <c r="E43" s="233"/>
      <c r="I43" s="92"/>
      <c r="J43" s="92"/>
      <c r="K43" s="347"/>
      <c r="L43" s="205"/>
    </row>
    <row r="44" spans="1:12" x14ac:dyDescent="0.25">
      <c r="A44" s="744"/>
      <c r="B44" s="340" t="s">
        <v>59</v>
      </c>
      <c r="C44" s="425">
        <v>0.50458715596330272</v>
      </c>
      <c r="D44" s="425">
        <v>0.49541284403669728</v>
      </c>
      <c r="E44" s="233"/>
      <c r="K44" s="205"/>
      <c r="L44" s="205"/>
    </row>
    <row r="45" spans="1:12" x14ac:dyDescent="0.25">
      <c r="K45" s="205"/>
      <c r="L45" s="205"/>
    </row>
    <row r="46" spans="1:12" x14ac:dyDescent="0.25">
      <c r="A46" s="12" t="s">
        <v>188</v>
      </c>
      <c r="K46" s="431" t="s">
        <v>31</v>
      </c>
      <c r="L46" s="205"/>
    </row>
    <row r="47" spans="1:12" x14ac:dyDescent="0.25">
      <c r="K47" s="205"/>
      <c r="L47" s="205"/>
    </row>
    <row r="48" spans="1:12" x14ac:dyDescent="0.25">
      <c r="K48" s="205"/>
      <c r="L48" s="205"/>
    </row>
    <row r="49" spans="1:12" x14ac:dyDescent="0.25">
      <c r="K49" s="205"/>
      <c r="L49" s="205"/>
    </row>
    <row r="50" spans="1:12" x14ac:dyDescent="0.25">
      <c r="A50" s="392"/>
      <c r="K50" s="205"/>
      <c r="L50" s="205"/>
    </row>
    <row r="51" spans="1:12" x14ac:dyDescent="0.25">
      <c r="K51" s="205"/>
      <c r="L51" s="205"/>
    </row>
  </sheetData>
  <mergeCells count="20">
    <mergeCell ref="A39:A40"/>
    <mergeCell ref="A41:A42"/>
    <mergeCell ref="A43:A44"/>
    <mergeCell ref="A1:I1"/>
    <mergeCell ref="A2:I2"/>
    <mergeCell ref="A3:I3"/>
    <mergeCell ref="A4:I8"/>
    <mergeCell ref="A36:B36"/>
    <mergeCell ref="A37:A38"/>
    <mergeCell ref="A16:A17"/>
    <mergeCell ref="A12:A13"/>
    <mergeCell ref="A14:A15"/>
    <mergeCell ref="L10:M10"/>
    <mergeCell ref="F10:G10"/>
    <mergeCell ref="J10:K10"/>
    <mergeCell ref="H10:I10"/>
    <mergeCell ref="A10:A11"/>
    <mergeCell ref="B10:B11"/>
    <mergeCell ref="C10:C11"/>
    <mergeCell ref="D10:E10"/>
  </mergeCells>
  <hyperlinks>
    <hyperlink ref="K46"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0"/>
  <sheetViews>
    <sheetView zoomScaleNormal="100" zoomScaleSheetLayoutView="100" workbookViewId="0">
      <selection activeCell="H9" sqref="H9"/>
    </sheetView>
  </sheetViews>
  <sheetFormatPr defaultRowHeight="15" x14ac:dyDescent="0.25"/>
  <cols>
    <col min="1" max="1" width="38.28515625" style="12" customWidth="1"/>
    <col min="2" max="2" width="12.85546875" style="12" customWidth="1"/>
    <col min="3" max="3" width="14.28515625" style="12" customWidth="1"/>
    <col min="4" max="4" width="15.42578125" style="12" customWidth="1"/>
    <col min="5" max="5" width="13.28515625" style="12" customWidth="1"/>
    <col min="6" max="6" width="14.140625" style="12" customWidth="1"/>
    <col min="7" max="7" width="14.7109375" style="12" customWidth="1"/>
    <col min="8" max="8" width="14" style="12" customWidth="1"/>
    <col min="9" max="9" width="14.7109375" style="23"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51" t="s">
        <v>26</v>
      </c>
      <c r="B1" s="752"/>
      <c r="C1" s="752"/>
      <c r="D1" s="752"/>
      <c r="E1" s="752"/>
      <c r="F1" s="752"/>
      <c r="G1" s="753"/>
      <c r="I1" s="15"/>
      <c r="J1" s="8"/>
      <c r="K1" s="8"/>
      <c r="L1" s="8"/>
    </row>
    <row r="2" spans="1:22" ht="15" customHeight="1" x14ac:dyDescent="0.25">
      <c r="A2" s="745"/>
      <c r="B2" s="746"/>
      <c r="C2" s="746"/>
      <c r="D2" s="746"/>
      <c r="E2" s="746"/>
      <c r="F2" s="746"/>
      <c r="G2" s="747"/>
      <c r="H2" s="91"/>
      <c r="I2" s="91"/>
      <c r="J2" s="9"/>
      <c r="K2" s="9"/>
      <c r="L2" s="9"/>
    </row>
    <row r="3" spans="1:22" s="11" customFormat="1" ht="15" customHeight="1" x14ac:dyDescent="0.25">
      <c r="A3" s="751" t="s">
        <v>321</v>
      </c>
      <c r="B3" s="752"/>
      <c r="C3" s="752"/>
      <c r="D3" s="752"/>
      <c r="E3" s="752"/>
      <c r="F3" s="752"/>
      <c r="G3" s="753"/>
      <c r="H3" s="227"/>
      <c r="I3" s="91"/>
      <c r="J3" s="9"/>
      <c r="K3" s="9"/>
      <c r="L3" s="9"/>
    </row>
    <row r="4" spans="1:22" s="11" customFormat="1" ht="15" customHeight="1" x14ac:dyDescent="0.25">
      <c r="A4" s="665" t="s">
        <v>379</v>
      </c>
      <c r="B4" s="665"/>
      <c r="C4" s="665"/>
      <c r="D4" s="665"/>
      <c r="E4" s="665"/>
      <c r="F4" s="665"/>
      <c r="G4" s="665"/>
      <c r="H4" s="226"/>
      <c r="I4" s="91"/>
      <c r="J4" s="9"/>
      <c r="K4" s="9"/>
      <c r="L4" s="9"/>
    </row>
    <row r="5" spans="1:22" s="11" customFormat="1" ht="15" customHeight="1" x14ac:dyDescent="0.25">
      <c r="A5" s="665"/>
      <c r="B5" s="665"/>
      <c r="C5" s="665"/>
      <c r="D5" s="665"/>
      <c r="E5" s="665"/>
      <c r="F5" s="665"/>
      <c r="G5" s="665"/>
      <c r="H5" s="226"/>
      <c r="I5" s="91"/>
      <c r="J5" s="9"/>
      <c r="K5" s="9"/>
      <c r="L5" s="9"/>
    </row>
    <row r="6" spans="1:22" s="11" customFormat="1" ht="15" customHeight="1" x14ac:dyDescent="0.25">
      <c r="A6" s="665"/>
      <c r="B6" s="665"/>
      <c r="C6" s="665"/>
      <c r="D6" s="665"/>
      <c r="E6" s="665"/>
      <c r="F6" s="665"/>
      <c r="G6" s="665"/>
      <c r="H6" s="226"/>
      <c r="I6" s="91"/>
      <c r="J6" s="9"/>
      <c r="K6" s="9"/>
      <c r="L6" s="9"/>
    </row>
    <row r="7" spans="1:22" s="11" customFormat="1" ht="15" customHeight="1" x14ac:dyDescent="0.25">
      <c r="A7" s="665"/>
      <c r="B7" s="665"/>
      <c r="C7" s="665"/>
      <c r="D7" s="665"/>
      <c r="E7" s="665"/>
      <c r="F7" s="665"/>
      <c r="G7" s="665"/>
      <c r="H7" s="226"/>
      <c r="I7" s="91"/>
      <c r="J7" s="9"/>
      <c r="K7" s="9"/>
      <c r="L7" s="9"/>
    </row>
    <row r="8" spans="1:22" s="11" customFormat="1" ht="15" customHeight="1" x14ac:dyDescent="0.25">
      <c r="A8" s="665"/>
      <c r="B8" s="665"/>
      <c r="C8" s="665"/>
      <c r="D8" s="665"/>
      <c r="E8" s="665"/>
      <c r="F8" s="665"/>
      <c r="G8" s="665"/>
      <c r="H8" s="226"/>
      <c r="I8" s="91"/>
      <c r="J8" s="9"/>
      <c r="K8" s="9"/>
      <c r="L8" s="9"/>
    </row>
    <row r="9" spans="1:22" s="11" customFormat="1" ht="15" customHeight="1" x14ac:dyDescent="0.25">
      <c r="A9" s="228"/>
      <c r="B9" s="228"/>
      <c r="C9" s="228"/>
      <c r="D9" s="228"/>
      <c r="E9" s="228"/>
      <c r="F9" s="228"/>
      <c r="G9" s="194"/>
      <c r="H9" s="91"/>
      <c r="I9" s="91"/>
      <c r="J9" s="9"/>
      <c r="K9" s="9"/>
      <c r="L9" s="9"/>
    </row>
    <row r="10" spans="1:22" x14ac:dyDescent="0.25">
      <c r="A10" s="25" t="s">
        <v>344</v>
      </c>
    </row>
    <row r="11" spans="1:22" x14ac:dyDescent="0.25">
      <c r="A11" s="436" t="s">
        <v>63</v>
      </c>
      <c r="B11" s="438"/>
      <c r="D11" s="437" t="s">
        <v>64</v>
      </c>
      <c r="E11" s="439"/>
      <c r="F11" s="440"/>
      <c r="J11" s="24"/>
      <c r="K11" s="24"/>
      <c r="L11" s="24"/>
      <c r="M11" s="47"/>
      <c r="O11" s="24"/>
      <c r="P11" s="24"/>
      <c r="Q11" s="47"/>
      <c r="S11" s="46"/>
      <c r="T11" s="46"/>
      <c r="U11" s="46"/>
      <c r="V11" s="46"/>
    </row>
    <row r="12" spans="1:22" x14ac:dyDescent="0.25">
      <c r="A12" s="36" t="s">
        <v>26</v>
      </c>
      <c r="B12" s="37"/>
      <c r="D12" s="22" t="s">
        <v>316</v>
      </c>
      <c r="E12" s="76" t="s">
        <v>19</v>
      </c>
      <c r="F12" s="62" t="s">
        <v>159</v>
      </c>
      <c r="G12" s="130"/>
      <c r="H12" s="205"/>
      <c r="I12" s="205"/>
      <c r="J12" s="205"/>
      <c r="K12" s="24"/>
      <c r="L12" s="24"/>
      <c r="M12" s="47"/>
      <c r="O12" s="24"/>
      <c r="P12" s="24"/>
      <c r="Q12" s="47"/>
      <c r="S12" s="46"/>
      <c r="T12" s="46"/>
      <c r="U12" s="46"/>
      <c r="V12" s="46"/>
    </row>
    <row r="13" spans="1:22" x14ac:dyDescent="0.25">
      <c r="A13" s="255" t="s">
        <v>20</v>
      </c>
      <c r="B13" s="37"/>
      <c r="D13" s="346" t="s">
        <v>260</v>
      </c>
      <c r="E13" s="133">
        <v>2623</v>
      </c>
      <c r="F13" s="229">
        <v>256</v>
      </c>
      <c r="G13" s="130"/>
      <c r="H13" s="205"/>
      <c r="I13" s="205"/>
      <c r="J13" s="205"/>
      <c r="K13" s="24"/>
      <c r="L13" s="24"/>
      <c r="M13" s="47"/>
      <c r="O13" s="24"/>
      <c r="P13" s="24"/>
      <c r="Q13" s="47"/>
      <c r="S13" s="46"/>
      <c r="T13" s="46"/>
      <c r="U13" s="46"/>
      <c r="V13" s="46"/>
    </row>
    <row r="14" spans="1:22" x14ac:dyDescent="0.25">
      <c r="A14" s="140" t="s">
        <v>116</v>
      </c>
      <c r="B14" s="229">
        <v>4850</v>
      </c>
      <c r="D14" s="346" t="s">
        <v>24</v>
      </c>
      <c r="E14" s="133">
        <v>3510</v>
      </c>
      <c r="F14" s="229">
        <v>123</v>
      </c>
      <c r="H14" s="205"/>
      <c r="I14" s="205"/>
      <c r="J14" s="205"/>
      <c r="K14" s="24"/>
      <c r="L14" s="24"/>
      <c r="M14" s="47"/>
      <c r="O14" s="24"/>
      <c r="P14" s="24"/>
      <c r="Q14" s="47"/>
      <c r="S14" s="46"/>
      <c r="T14" s="46"/>
      <c r="U14" s="46"/>
      <c r="V14" s="46"/>
    </row>
    <row r="15" spans="1:22" x14ac:dyDescent="0.25">
      <c r="A15" s="140" t="s">
        <v>269</v>
      </c>
      <c r="B15" s="229">
        <v>2750</v>
      </c>
      <c r="D15" s="346" t="s">
        <v>0</v>
      </c>
      <c r="E15" s="133">
        <v>186</v>
      </c>
      <c r="F15" s="229">
        <v>8</v>
      </c>
      <c r="H15" s="205"/>
      <c r="I15" s="205"/>
      <c r="J15" s="205"/>
      <c r="K15" s="24"/>
      <c r="L15" s="24"/>
      <c r="M15" s="47"/>
      <c r="O15" s="24"/>
      <c r="P15" s="24"/>
      <c r="Q15" s="47"/>
      <c r="S15" s="46"/>
      <c r="T15" s="46"/>
      <c r="U15" s="46"/>
      <c r="V15" s="46"/>
    </row>
    <row r="16" spans="1:22" x14ac:dyDescent="0.25">
      <c r="A16" s="140" t="s">
        <v>294</v>
      </c>
      <c r="B16" s="229">
        <v>2069</v>
      </c>
      <c r="D16" s="346" t="s">
        <v>21</v>
      </c>
      <c r="E16" s="133">
        <v>734</v>
      </c>
      <c r="F16" s="229">
        <v>135</v>
      </c>
      <c r="H16" s="205"/>
      <c r="I16" s="205"/>
      <c r="J16" s="205"/>
      <c r="K16" s="24"/>
      <c r="L16" s="24"/>
      <c r="M16" s="47"/>
      <c r="O16" s="24"/>
      <c r="P16" s="24"/>
      <c r="Q16" s="47"/>
      <c r="S16" s="46"/>
      <c r="T16" s="46"/>
      <c r="U16" s="46"/>
      <c r="V16" s="46"/>
    </row>
    <row r="17" spans="1:24" x14ac:dyDescent="0.25">
      <c r="A17" s="140" t="s">
        <v>302</v>
      </c>
      <c r="B17" s="229">
        <v>2192</v>
      </c>
      <c r="D17" s="346" t="s">
        <v>22</v>
      </c>
      <c r="E17" s="133">
        <v>104</v>
      </c>
      <c r="F17" s="229">
        <v>51</v>
      </c>
      <c r="H17" s="205"/>
      <c r="I17" s="205"/>
      <c r="J17" s="205"/>
      <c r="K17" s="24"/>
      <c r="L17" s="24"/>
      <c r="M17" s="47"/>
      <c r="O17" s="24"/>
      <c r="P17" s="24"/>
      <c r="Q17" s="47"/>
    </row>
    <row r="18" spans="1:24" x14ac:dyDescent="0.25">
      <c r="A18" s="256" t="s">
        <v>160</v>
      </c>
      <c r="B18" s="230">
        <f>SUM(B14:B17)</f>
        <v>11861</v>
      </c>
      <c r="D18" s="346" t="s">
        <v>23</v>
      </c>
      <c r="E18" s="133">
        <v>243</v>
      </c>
      <c r="F18" s="229">
        <v>77</v>
      </c>
      <c r="H18" s="205"/>
      <c r="I18" s="205"/>
      <c r="J18" s="205"/>
      <c r="K18" s="24"/>
      <c r="L18" s="24"/>
      <c r="M18" s="47"/>
      <c r="O18" s="24"/>
      <c r="P18" s="24"/>
      <c r="Q18" s="47"/>
    </row>
    <row r="19" spans="1:24" x14ac:dyDescent="0.25">
      <c r="A19" s="61"/>
      <c r="B19" s="37"/>
      <c r="D19" s="346" t="s">
        <v>27</v>
      </c>
      <c r="E19" s="133">
        <v>1618</v>
      </c>
      <c r="F19" s="229">
        <v>295</v>
      </c>
      <c r="H19" s="205"/>
      <c r="I19" s="205"/>
      <c r="J19" s="205"/>
      <c r="K19" s="24"/>
      <c r="L19" s="24"/>
      <c r="M19" s="47"/>
      <c r="O19" s="24"/>
      <c r="P19" s="24"/>
      <c r="Q19" s="47"/>
    </row>
    <row r="20" spans="1:24" x14ac:dyDescent="0.25">
      <c r="A20" s="255" t="s">
        <v>25</v>
      </c>
      <c r="B20" s="37"/>
      <c r="D20" s="346" t="s">
        <v>28</v>
      </c>
      <c r="E20" s="133">
        <v>39</v>
      </c>
      <c r="F20" s="393"/>
      <c r="H20" s="205"/>
      <c r="I20" s="205"/>
      <c r="J20" s="205"/>
      <c r="K20" s="24"/>
      <c r="L20" s="24"/>
      <c r="M20" s="47"/>
    </row>
    <row r="21" spans="1:24" x14ac:dyDescent="0.25">
      <c r="A21" s="140" t="s">
        <v>79</v>
      </c>
      <c r="B21" s="229">
        <v>5935</v>
      </c>
      <c r="D21" s="346" t="s">
        <v>261</v>
      </c>
      <c r="E21" s="133">
        <v>278</v>
      </c>
      <c r="F21" s="394"/>
      <c r="J21" s="24"/>
      <c r="K21" s="24"/>
      <c r="L21" s="24"/>
      <c r="M21" s="47"/>
      <c r="N21" s="24"/>
      <c r="O21" s="24"/>
      <c r="P21" s="24"/>
      <c r="Q21" s="24"/>
      <c r="R21" s="24"/>
      <c r="S21" s="24"/>
      <c r="T21" s="24"/>
      <c r="U21" s="24"/>
      <c r="V21" s="24"/>
      <c r="W21" s="24"/>
      <c r="X21" s="24"/>
    </row>
    <row r="22" spans="1:24" x14ac:dyDescent="0.25">
      <c r="A22" s="140" t="s">
        <v>90</v>
      </c>
      <c r="B22" s="229">
        <v>2884</v>
      </c>
      <c r="D22" s="42" t="s">
        <v>60</v>
      </c>
      <c r="E22" s="43">
        <f>SUM(E13:E21)</f>
        <v>9335</v>
      </c>
      <c r="F22" s="44">
        <f>SUM(F13:F21)</f>
        <v>945</v>
      </c>
      <c r="G22" s="395"/>
      <c r="J22" s="46"/>
      <c r="K22" s="24"/>
      <c r="L22" s="24"/>
      <c r="M22" s="47"/>
      <c r="N22" s="24"/>
      <c r="O22" s="24"/>
      <c r="P22" s="24"/>
      <c r="Q22" s="24"/>
      <c r="R22" s="24"/>
      <c r="S22" s="24"/>
      <c r="T22" s="24"/>
      <c r="U22" s="24"/>
      <c r="V22" s="24"/>
      <c r="W22" s="24"/>
      <c r="X22" s="24"/>
    </row>
    <row r="23" spans="1:24" x14ac:dyDescent="0.25">
      <c r="A23" s="256" t="s">
        <v>161</v>
      </c>
      <c r="B23" s="230">
        <f>SUM(B21:B22)</f>
        <v>8819</v>
      </c>
      <c r="D23" s="183"/>
      <c r="E23" s="183"/>
      <c r="F23" s="183"/>
      <c r="G23" s="183"/>
      <c r="H23" s="46"/>
      <c r="I23" s="46"/>
      <c r="J23" s="46"/>
      <c r="K23" s="24"/>
      <c r="L23" s="24"/>
      <c r="M23" s="47"/>
    </row>
    <row r="24" spans="1:24" s="205" customFormat="1" x14ac:dyDescent="0.25">
      <c r="A24" s="38"/>
      <c r="B24" s="37"/>
      <c r="C24" s="12"/>
      <c r="D24" s="183"/>
      <c r="E24" s="183"/>
      <c r="F24" s="183"/>
      <c r="G24" s="183"/>
      <c r="H24" s="46"/>
      <c r="I24" s="46"/>
      <c r="J24" s="46"/>
      <c r="M24" s="47"/>
    </row>
    <row r="25" spans="1:24" s="205" customFormat="1" x14ac:dyDescent="0.25">
      <c r="A25" s="255" t="s">
        <v>29</v>
      </c>
      <c r="B25" s="37"/>
      <c r="C25" s="12"/>
      <c r="D25" s="183"/>
      <c r="E25" s="183"/>
      <c r="F25" s="183"/>
      <c r="G25" s="183"/>
      <c r="H25" s="46"/>
      <c r="I25" s="46"/>
      <c r="J25" s="46"/>
      <c r="M25" s="47"/>
    </row>
    <row r="26" spans="1:24" s="205" customFormat="1" x14ac:dyDescent="0.25">
      <c r="A26" s="140" t="s">
        <v>155</v>
      </c>
      <c r="B26" s="229"/>
      <c r="C26" s="12"/>
      <c r="D26" s="183"/>
      <c r="E26" s="183"/>
      <c r="F26" s="183"/>
      <c r="G26" s="183"/>
      <c r="H26" s="46"/>
      <c r="I26" s="46"/>
      <c r="J26" s="46"/>
      <c r="M26" s="47"/>
    </row>
    <row r="27" spans="1:24" s="205" customFormat="1" x14ac:dyDescent="0.25">
      <c r="A27" s="256" t="s">
        <v>162</v>
      </c>
      <c r="B27" s="230">
        <v>0</v>
      </c>
      <c r="C27" s="12"/>
      <c r="D27" s="183"/>
      <c r="E27" s="183"/>
      <c r="F27" s="183"/>
      <c r="G27" s="183"/>
      <c r="H27" s="46"/>
      <c r="I27" s="46"/>
      <c r="J27" s="46"/>
      <c r="M27" s="47"/>
    </row>
    <row r="28" spans="1:24" x14ac:dyDescent="0.25">
      <c r="A28" s="39"/>
      <c r="B28" s="10"/>
    </row>
    <row r="29" spans="1:24" s="205" customFormat="1" x14ac:dyDescent="0.25">
      <c r="A29" s="40" t="s">
        <v>61</v>
      </c>
      <c r="B29" s="41">
        <f>B18+B23</f>
        <v>20680</v>
      </c>
      <c r="C29" s="12"/>
      <c r="D29" s="183"/>
      <c r="E29" s="183"/>
      <c r="F29" s="183"/>
      <c r="G29" s="183"/>
      <c r="H29" s="46"/>
      <c r="I29" s="46"/>
      <c r="J29" s="46"/>
      <c r="M29" s="47"/>
    </row>
    <row r="30" spans="1:24" s="205" customFormat="1" x14ac:dyDescent="0.25">
      <c r="A30" s="12"/>
      <c r="B30" s="12"/>
      <c r="C30" s="12"/>
      <c r="D30" s="183"/>
      <c r="E30" s="183"/>
      <c r="F30" s="183"/>
      <c r="G30" s="183"/>
      <c r="H30" s="46"/>
      <c r="I30" s="46"/>
      <c r="J30" s="46"/>
      <c r="M30" s="47"/>
    </row>
    <row r="31" spans="1:24" s="205" customFormat="1" x14ac:dyDescent="0.25">
      <c r="A31" s="12"/>
      <c r="B31" s="12"/>
      <c r="C31" s="12"/>
      <c r="D31" s="183"/>
      <c r="E31" s="183"/>
      <c r="F31" s="183"/>
      <c r="G31" s="183"/>
      <c r="H31" s="46"/>
      <c r="I31" s="46"/>
      <c r="J31" s="46"/>
      <c r="M31" s="47"/>
    </row>
    <row r="32" spans="1:24" s="205" customFormat="1" x14ac:dyDescent="0.25">
      <c r="A32" s="12"/>
      <c r="B32" s="725" t="s">
        <v>137</v>
      </c>
      <c r="C32" s="726"/>
      <c r="D32" s="727"/>
      <c r="E32" s="564" t="s">
        <v>186</v>
      </c>
      <c r="F32" s="564"/>
      <c r="G32" s="183"/>
      <c r="H32" s="46"/>
      <c r="I32" s="46"/>
      <c r="J32" s="46"/>
      <c r="M32" s="47"/>
    </row>
    <row r="33" spans="1:21" x14ac:dyDescent="0.25">
      <c r="A33" s="125"/>
      <c r="B33" s="86" t="s">
        <v>163</v>
      </c>
      <c r="C33" s="86" t="s">
        <v>164</v>
      </c>
      <c r="D33" s="86" t="s">
        <v>15</v>
      </c>
      <c r="E33" s="86" t="s">
        <v>163</v>
      </c>
      <c r="F33" s="86" t="s">
        <v>164</v>
      </c>
      <c r="H33" s="46"/>
      <c r="I33" s="46"/>
      <c r="J33" s="46"/>
      <c r="K33" s="24"/>
      <c r="L33" s="24"/>
      <c r="M33" s="47"/>
      <c r="O33" s="47"/>
      <c r="P33" s="47"/>
      <c r="Q33" s="48"/>
      <c r="R33" s="47"/>
      <c r="S33" s="47"/>
      <c r="T33" s="47"/>
      <c r="U33" s="47"/>
    </row>
    <row r="34" spans="1:21" s="24" customFormat="1" x14ac:dyDescent="0.25">
      <c r="A34" s="131" t="s">
        <v>185</v>
      </c>
      <c r="B34" s="134">
        <f>B18</f>
        <v>11861</v>
      </c>
      <c r="C34" s="234">
        <v>5727</v>
      </c>
      <c r="D34" s="234">
        <f>SUM(B34:C34)</f>
        <v>17588</v>
      </c>
      <c r="E34" s="170">
        <f>B34/D34</f>
        <v>0.67438025926768252</v>
      </c>
      <c r="F34" s="170">
        <f>C34/D34</f>
        <v>0.32561974073231748</v>
      </c>
      <c r="G34" s="12"/>
      <c r="H34" s="46"/>
      <c r="I34" s="46"/>
      <c r="J34" s="46"/>
      <c r="M34" s="47"/>
      <c r="O34" s="47"/>
      <c r="P34" s="47"/>
      <c r="Q34" s="48"/>
      <c r="R34" s="47"/>
      <c r="S34" s="47"/>
      <c r="T34" s="47"/>
      <c r="U34" s="47"/>
    </row>
    <row r="35" spans="1:21" x14ac:dyDescent="0.25">
      <c r="A35" s="131" t="s">
        <v>184</v>
      </c>
      <c r="B35" s="134">
        <f>B23</f>
        <v>8819</v>
      </c>
      <c r="C35" s="234">
        <v>3608</v>
      </c>
      <c r="D35" s="234">
        <f>SUM(B35:C35)</f>
        <v>12427</v>
      </c>
      <c r="E35" s="170">
        <f>B35/D35</f>
        <v>0.70966444033153619</v>
      </c>
      <c r="F35" s="170">
        <f>C35/D35</f>
        <v>0.29033555966846381</v>
      </c>
      <c r="H35" s="46"/>
      <c r="I35" s="46"/>
      <c r="J35" s="46"/>
      <c r="K35" s="47"/>
      <c r="L35" s="47"/>
      <c r="M35" s="47"/>
      <c r="N35" s="47"/>
    </row>
    <row r="36" spans="1:21" x14ac:dyDescent="0.25">
      <c r="A36" s="131" t="s">
        <v>159</v>
      </c>
      <c r="B36" s="134">
        <v>0</v>
      </c>
      <c r="C36" s="234">
        <f>F22</f>
        <v>945</v>
      </c>
      <c r="D36" s="234">
        <f>SUM(B36:C36)</f>
        <v>945</v>
      </c>
      <c r="E36" s="170">
        <f>B36/D36</f>
        <v>0</v>
      </c>
      <c r="F36" s="170">
        <f>C36/D36</f>
        <v>1</v>
      </c>
      <c r="H36" s="231"/>
      <c r="I36" s="232"/>
      <c r="J36" s="48"/>
      <c r="K36" s="47"/>
      <c r="L36" s="47"/>
      <c r="M36" s="47"/>
      <c r="N36" s="47"/>
    </row>
    <row r="37" spans="1:21" x14ac:dyDescent="0.25">
      <c r="A37" s="131" t="s">
        <v>15</v>
      </c>
      <c r="B37" s="234">
        <f>SUM(B34:B36)</f>
        <v>20680</v>
      </c>
      <c r="C37" s="234">
        <f t="shared" ref="C37" si="0">SUM(C34:C36)</f>
        <v>10280</v>
      </c>
      <c r="D37" s="234">
        <f>SUM(D34:D36)</f>
        <v>30960</v>
      </c>
      <c r="E37" s="170">
        <f>B37/D37</f>
        <v>0.66795865633074936</v>
      </c>
      <c r="F37" s="170">
        <f>C37/D37</f>
        <v>0.33204134366925064</v>
      </c>
      <c r="H37" s="231"/>
      <c r="I37" s="232"/>
      <c r="J37" s="48"/>
      <c r="K37" s="47"/>
      <c r="L37" s="47"/>
      <c r="M37" s="47"/>
      <c r="N37" s="47"/>
    </row>
    <row r="38" spans="1:21" s="205" customFormat="1" x14ac:dyDescent="0.25">
      <c r="A38" s="12"/>
      <c r="B38" s="119"/>
      <c r="C38" s="12"/>
      <c r="D38" s="119"/>
      <c r="E38" s="12"/>
      <c r="F38" s="12"/>
      <c r="G38" s="12"/>
      <c r="H38" s="231"/>
      <c r="I38" s="232"/>
      <c r="J38" s="48"/>
      <c r="K38" s="47"/>
      <c r="L38" s="47"/>
      <c r="M38" s="47"/>
      <c r="N38" s="47"/>
    </row>
    <row r="39" spans="1:21" s="205" customFormat="1" x14ac:dyDescent="0.25">
      <c r="A39" s="12"/>
      <c r="B39" s="12"/>
      <c r="C39" s="12"/>
      <c r="D39" s="119"/>
      <c r="E39" s="12"/>
      <c r="F39" s="12"/>
      <c r="G39" s="12"/>
      <c r="H39" s="231"/>
      <c r="I39" s="232"/>
      <c r="J39" s="48"/>
      <c r="K39" s="47"/>
      <c r="L39" s="47"/>
      <c r="M39" s="47"/>
      <c r="N39" s="47"/>
    </row>
    <row r="40" spans="1:21" s="205" customFormat="1" x14ac:dyDescent="0.25">
      <c r="A40" s="12"/>
      <c r="B40" s="12"/>
      <c r="C40" s="12"/>
      <c r="D40" s="12"/>
      <c r="E40" s="12"/>
      <c r="F40" s="12"/>
      <c r="G40" s="12"/>
      <c r="H40" s="231"/>
      <c r="I40" s="232"/>
      <c r="J40" s="48"/>
      <c r="K40" s="47"/>
      <c r="L40" s="47"/>
      <c r="M40" s="47"/>
      <c r="N40" s="47"/>
    </row>
    <row r="41" spans="1:21" s="205" customFormat="1" x14ac:dyDescent="0.25">
      <c r="A41" s="12"/>
      <c r="B41" s="12"/>
      <c r="C41" s="12"/>
      <c r="D41" s="12"/>
      <c r="E41" s="12"/>
      <c r="F41" s="12"/>
      <c r="G41" s="12"/>
      <c r="H41" s="231"/>
      <c r="I41" s="232"/>
      <c r="J41" s="48"/>
      <c r="K41" s="47"/>
      <c r="L41" s="47"/>
      <c r="M41" s="47"/>
      <c r="N41" s="47"/>
    </row>
    <row r="42" spans="1:21" s="205" customFormat="1" x14ac:dyDescent="0.25">
      <c r="A42" s="12"/>
      <c r="B42" s="12"/>
      <c r="C42" s="12"/>
      <c r="D42" s="12"/>
      <c r="E42" s="12"/>
      <c r="F42" s="12"/>
      <c r="G42" s="12"/>
      <c r="H42" s="231"/>
      <c r="I42" s="232"/>
      <c r="J42" s="48"/>
      <c r="K42" s="47"/>
      <c r="L42" s="47"/>
      <c r="M42" s="47"/>
      <c r="N42" s="47"/>
    </row>
    <row r="44" spans="1:21" x14ac:dyDescent="0.25">
      <c r="J44" s="46"/>
      <c r="K44" s="46"/>
      <c r="L44" s="46"/>
      <c r="M44" s="46"/>
    </row>
    <row r="45" spans="1:21" s="24" customFormat="1" x14ac:dyDescent="0.25">
      <c r="A45" s="12"/>
      <c r="B45" s="12"/>
      <c r="C45" s="12"/>
      <c r="D45" s="12"/>
      <c r="E45" s="12"/>
      <c r="F45" s="12"/>
      <c r="G45" s="12"/>
      <c r="H45" s="12"/>
      <c r="I45" s="23"/>
      <c r="J45" s="46"/>
      <c r="K45" s="46"/>
      <c r="L45" s="46"/>
      <c r="M45" s="46"/>
    </row>
    <row r="46" spans="1:21" x14ac:dyDescent="0.25">
      <c r="J46" s="46"/>
      <c r="K46" s="63"/>
      <c r="L46" s="46"/>
      <c r="M46" s="46"/>
    </row>
    <row r="47" spans="1:21" x14ac:dyDescent="0.25">
      <c r="D47" s="235"/>
      <c r="J47" s="46"/>
      <c r="K47" s="63"/>
      <c r="L47" s="46"/>
      <c r="M47" s="46"/>
    </row>
    <row r="48" spans="1:21" x14ac:dyDescent="0.25">
      <c r="L48" s="46"/>
      <c r="M48" s="46"/>
    </row>
    <row r="52" spans="1:9" s="205" customFormat="1" x14ac:dyDescent="0.25">
      <c r="A52" s="12"/>
      <c r="B52" s="12"/>
      <c r="C52" s="12"/>
      <c r="D52" s="12"/>
      <c r="E52" s="12"/>
      <c r="F52" s="12"/>
      <c r="G52" s="12"/>
      <c r="H52" s="12"/>
      <c r="I52" s="23"/>
    </row>
    <row r="53" spans="1:9" s="205" customFormat="1" x14ac:dyDescent="0.25">
      <c r="A53" s="12"/>
      <c r="B53" s="12"/>
      <c r="C53" s="12"/>
      <c r="D53" s="12"/>
      <c r="E53" s="12"/>
      <c r="F53" s="12"/>
      <c r="G53" s="12"/>
      <c r="H53" s="12"/>
      <c r="I53" s="23"/>
    </row>
    <row r="54" spans="1:9" s="205" customFormat="1" x14ac:dyDescent="0.25">
      <c r="A54" s="12"/>
      <c r="B54" s="12"/>
      <c r="C54" s="12"/>
      <c r="D54" s="12"/>
      <c r="E54" s="12"/>
      <c r="F54" s="12"/>
      <c r="G54" s="14" t="s">
        <v>31</v>
      </c>
      <c r="H54" s="12"/>
      <c r="I54" s="23"/>
    </row>
    <row r="55" spans="1:9" s="205" customFormat="1" x14ac:dyDescent="0.25">
      <c r="A55" s="12" t="s">
        <v>30</v>
      </c>
      <c r="B55" s="12"/>
      <c r="C55" s="12"/>
      <c r="D55" s="12"/>
      <c r="E55" s="12"/>
      <c r="F55" s="12"/>
      <c r="G55" s="12"/>
      <c r="H55" s="12"/>
      <c r="I55" s="23"/>
    </row>
    <row r="56" spans="1:9" s="205" customFormat="1" x14ac:dyDescent="0.25">
      <c r="A56" s="12"/>
      <c r="B56" s="12"/>
      <c r="C56" s="12"/>
      <c r="D56" s="12"/>
      <c r="E56" s="12"/>
      <c r="F56" s="12"/>
      <c r="G56" s="12"/>
      <c r="H56" s="12"/>
      <c r="I56" s="23"/>
    </row>
    <row r="57" spans="1:9" s="205" customFormat="1" x14ac:dyDescent="0.25">
      <c r="B57" s="12"/>
      <c r="C57" s="12"/>
      <c r="D57" s="12"/>
      <c r="E57" s="12"/>
      <c r="F57" s="12"/>
      <c r="G57" s="12"/>
      <c r="H57" s="12"/>
      <c r="I57" s="23"/>
    </row>
    <row r="60" spans="1:9" s="24" customFormat="1" x14ac:dyDescent="0.25">
      <c r="A60" s="12"/>
      <c r="B60" s="12"/>
      <c r="C60" s="12"/>
      <c r="D60" s="12"/>
      <c r="E60" s="12"/>
      <c r="F60" s="12"/>
      <c r="G60" s="12"/>
      <c r="H60" s="12"/>
      <c r="I60" s="23"/>
    </row>
  </sheetData>
  <sortState ref="D14:E22">
    <sortCondition descending="1" ref="E14:E22"/>
  </sortState>
  <mergeCells count="6">
    <mergeCell ref="A2:G2"/>
    <mergeCell ref="A3:G3"/>
    <mergeCell ref="A4:G8"/>
    <mergeCell ref="A1:G1"/>
    <mergeCell ref="E32:F32"/>
    <mergeCell ref="B32:D32"/>
  </mergeCells>
  <hyperlinks>
    <hyperlink ref="G54" location="Contents!A1" display="Back to Contents"/>
  </hyperlinks>
  <pageMargins left="0.25" right="0.25" top="0.75" bottom="0.75" header="0.3" footer="0.3"/>
  <pageSetup scale="8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activeCell="J14" sqref="J14"/>
    </sheetView>
  </sheetViews>
  <sheetFormatPr defaultRowHeight="15" x14ac:dyDescent="0.25"/>
  <cols>
    <col min="1" max="8" width="15.7109375" style="12" customWidth="1"/>
    <col min="9" max="9" width="14.7109375" style="12" customWidth="1"/>
    <col min="10" max="12" width="9.140625" style="12"/>
  </cols>
  <sheetData>
    <row r="1" spans="1:12" ht="15" customHeight="1" x14ac:dyDescent="0.25">
      <c r="A1" s="543" t="s">
        <v>26</v>
      </c>
      <c r="B1" s="544"/>
      <c r="C1" s="544"/>
      <c r="D1" s="544"/>
      <c r="E1" s="544"/>
      <c r="F1" s="544"/>
      <c r="G1" s="544"/>
      <c r="H1" s="545"/>
      <c r="I1" s="15"/>
    </row>
    <row r="2" spans="1:12" ht="15" customHeight="1" x14ac:dyDescent="0.25">
      <c r="A2" s="546"/>
      <c r="B2" s="547"/>
      <c r="C2" s="547"/>
      <c r="D2" s="547"/>
      <c r="E2" s="547"/>
      <c r="F2" s="547"/>
      <c r="G2" s="547"/>
      <c r="H2" s="548"/>
      <c r="I2" s="91"/>
      <c r="J2" s="91"/>
      <c r="K2" s="91"/>
      <c r="L2" s="91"/>
    </row>
    <row r="3" spans="1:12" ht="15" customHeight="1" x14ac:dyDescent="0.25">
      <c r="A3" s="549" t="s">
        <v>212</v>
      </c>
      <c r="B3" s="550"/>
      <c r="C3" s="550"/>
      <c r="D3" s="550"/>
      <c r="E3" s="550"/>
      <c r="F3" s="550"/>
      <c r="G3" s="550"/>
      <c r="H3" s="551"/>
      <c r="I3" s="92"/>
    </row>
    <row r="4" spans="1:12" ht="15" customHeight="1" x14ac:dyDescent="0.25">
      <c r="A4" s="533" t="s">
        <v>330</v>
      </c>
      <c r="B4" s="534"/>
      <c r="C4" s="534"/>
      <c r="D4" s="534"/>
      <c r="E4" s="534"/>
      <c r="F4" s="534"/>
      <c r="G4" s="534"/>
      <c r="H4" s="535"/>
    </row>
    <row r="5" spans="1:12" s="24" customFormat="1" x14ac:dyDescent="0.25">
      <c r="A5" s="536"/>
      <c r="B5" s="537"/>
      <c r="C5" s="537"/>
      <c r="D5" s="537"/>
      <c r="E5" s="537"/>
      <c r="F5" s="537"/>
      <c r="G5" s="537"/>
      <c r="H5" s="538"/>
      <c r="I5" s="12"/>
      <c r="J5" s="12"/>
      <c r="K5" s="12"/>
      <c r="L5" s="12"/>
    </row>
    <row r="6" spans="1:12" s="24" customFormat="1" x14ac:dyDescent="0.25">
      <c r="A6" s="536"/>
      <c r="B6" s="537"/>
      <c r="C6" s="537"/>
      <c r="D6" s="537"/>
      <c r="E6" s="537"/>
      <c r="F6" s="537"/>
      <c r="G6" s="537"/>
      <c r="H6" s="538"/>
      <c r="I6" s="12"/>
      <c r="J6" s="12"/>
      <c r="K6" s="12"/>
      <c r="L6" s="12"/>
    </row>
    <row r="7" spans="1:12" s="24" customFormat="1" x14ac:dyDescent="0.25">
      <c r="A7" s="536"/>
      <c r="B7" s="537"/>
      <c r="C7" s="537"/>
      <c r="D7" s="537"/>
      <c r="E7" s="537"/>
      <c r="F7" s="537"/>
      <c r="G7" s="537"/>
      <c r="H7" s="538"/>
      <c r="I7" s="12"/>
      <c r="J7" s="12"/>
      <c r="K7" s="12"/>
      <c r="L7" s="12"/>
    </row>
    <row r="8" spans="1:12" s="24" customFormat="1" x14ac:dyDescent="0.25">
      <c r="A8" s="539"/>
      <c r="B8" s="540"/>
      <c r="C8" s="540"/>
      <c r="D8" s="540"/>
      <c r="E8" s="540"/>
      <c r="F8" s="540"/>
      <c r="G8" s="540"/>
      <c r="H8" s="541"/>
      <c r="I8" s="12"/>
      <c r="J8" s="12"/>
      <c r="K8" s="12"/>
      <c r="L8" s="12"/>
    </row>
    <row r="44" spans="8:8" x14ac:dyDescent="0.25">
      <c r="H44" s="14"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7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6"/>
  <sheetViews>
    <sheetView zoomScaleNormal="100" zoomScaleSheetLayoutView="100" workbookViewId="0">
      <selection activeCell="A2" sqref="A2:G2"/>
    </sheetView>
  </sheetViews>
  <sheetFormatPr defaultRowHeight="15" customHeight="1" x14ac:dyDescent="0.25"/>
  <cols>
    <col min="1" max="1" width="49.85546875" customWidth="1"/>
    <col min="2" max="5" width="15.140625" customWidth="1"/>
    <col min="6" max="6" width="13.28515625" customWidth="1"/>
    <col min="7" max="7" width="11.7109375" customWidth="1"/>
    <col min="8" max="8" width="14.7109375" customWidth="1"/>
  </cols>
  <sheetData>
    <row r="1" spans="1:13" ht="15" customHeight="1" x14ac:dyDescent="0.25">
      <c r="A1" s="543" t="s">
        <v>26</v>
      </c>
      <c r="B1" s="544"/>
      <c r="C1" s="544"/>
      <c r="D1" s="544"/>
      <c r="E1" s="544"/>
      <c r="F1" s="544"/>
      <c r="G1" s="545"/>
    </row>
    <row r="2" spans="1:13" ht="15" customHeight="1" x14ac:dyDescent="0.25">
      <c r="A2" s="565"/>
      <c r="B2" s="566"/>
      <c r="C2" s="566"/>
      <c r="D2" s="566"/>
      <c r="E2" s="566"/>
      <c r="F2" s="566"/>
      <c r="G2" s="567"/>
      <c r="H2" s="11"/>
    </row>
    <row r="3" spans="1:13" s="11" customFormat="1" ht="15" customHeight="1" x14ac:dyDescent="0.25">
      <c r="A3" s="527" t="s">
        <v>211</v>
      </c>
      <c r="B3" s="528"/>
      <c r="C3" s="528"/>
      <c r="D3" s="528"/>
      <c r="E3" s="528"/>
      <c r="F3" s="528"/>
      <c r="G3" s="529"/>
      <c r="H3" s="69"/>
      <c r="I3" s="9"/>
      <c r="J3" s="9"/>
      <c r="K3" s="9"/>
      <c r="L3" s="9"/>
    </row>
    <row r="4" spans="1:13" s="11" customFormat="1" ht="15" customHeight="1" x14ac:dyDescent="0.25">
      <c r="A4" s="552" t="s">
        <v>338</v>
      </c>
      <c r="B4" s="553"/>
      <c r="C4" s="553"/>
      <c r="D4" s="553"/>
      <c r="E4" s="553"/>
      <c r="F4" s="553"/>
      <c r="G4" s="554"/>
      <c r="H4" s="68"/>
      <c r="I4" s="9"/>
      <c r="J4" s="9"/>
      <c r="K4" s="9"/>
      <c r="L4" s="9"/>
    </row>
    <row r="5" spans="1:13" s="11" customFormat="1" ht="15" customHeight="1" x14ac:dyDescent="0.25">
      <c r="A5" s="555"/>
      <c r="B5" s="556"/>
      <c r="C5" s="556"/>
      <c r="D5" s="556"/>
      <c r="E5" s="556"/>
      <c r="F5" s="556"/>
      <c r="G5" s="557"/>
      <c r="H5" s="68"/>
      <c r="I5" s="9"/>
      <c r="J5" s="9"/>
      <c r="K5" s="9"/>
      <c r="L5" s="9"/>
    </row>
    <row r="6" spans="1:13" s="11" customFormat="1" ht="15" customHeight="1" x14ac:dyDescent="0.25">
      <c r="A6" s="555"/>
      <c r="B6" s="556"/>
      <c r="C6" s="556"/>
      <c r="D6" s="556"/>
      <c r="E6" s="556"/>
      <c r="F6" s="556"/>
      <c r="G6" s="557"/>
      <c r="H6" s="68"/>
      <c r="I6" s="9"/>
      <c r="J6" s="9"/>
      <c r="K6" s="9"/>
      <c r="L6" s="9"/>
    </row>
    <row r="7" spans="1:13" s="11" customFormat="1" ht="15" customHeight="1" x14ac:dyDescent="0.25">
      <c r="A7" s="555"/>
      <c r="B7" s="556"/>
      <c r="C7" s="556"/>
      <c r="D7" s="556"/>
      <c r="E7" s="556"/>
      <c r="F7" s="556"/>
      <c r="G7" s="557"/>
      <c r="H7" s="68"/>
      <c r="I7" s="9"/>
      <c r="J7" s="9"/>
      <c r="K7" s="9"/>
      <c r="L7" s="9"/>
    </row>
    <row r="8" spans="1:13" s="11" customFormat="1" ht="15" customHeight="1" x14ac:dyDescent="0.25">
      <c r="A8" s="558"/>
      <c r="B8" s="559"/>
      <c r="C8" s="559"/>
      <c r="D8" s="559"/>
      <c r="E8" s="559"/>
      <c r="F8" s="559"/>
      <c r="G8" s="560"/>
      <c r="H8" s="68"/>
      <c r="I8" s="9"/>
      <c r="J8" s="9"/>
      <c r="K8" s="9"/>
      <c r="L8" s="9"/>
    </row>
    <row r="9" spans="1:13" s="11" customFormat="1" ht="15" customHeight="1" x14ac:dyDescent="0.25">
      <c r="A9" s="67"/>
      <c r="B9" s="66"/>
      <c r="C9" s="66"/>
      <c r="D9" s="66"/>
      <c r="E9" s="66"/>
      <c r="F9" s="66"/>
      <c r="G9" s="66"/>
      <c r="H9" s="66"/>
      <c r="I9" s="66"/>
      <c r="J9" s="9"/>
      <c r="K9" s="9"/>
      <c r="L9" s="9"/>
      <c r="M9" s="9"/>
    </row>
    <row r="10" spans="1:13" ht="15" customHeight="1" x14ac:dyDescent="0.25">
      <c r="A10" s="562" t="s">
        <v>317</v>
      </c>
      <c r="B10" s="562"/>
      <c r="C10" s="562"/>
      <c r="D10" s="562"/>
      <c r="E10" s="562"/>
      <c r="F10" s="562"/>
      <c r="G10" s="562"/>
    </row>
    <row r="11" spans="1:13" ht="15" customHeight="1" x14ac:dyDescent="0.25">
      <c r="A11" s="563" t="s">
        <v>32</v>
      </c>
      <c r="B11" s="564" t="s">
        <v>33</v>
      </c>
      <c r="C11" s="564"/>
      <c r="D11" s="563" t="s">
        <v>34</v>
      </c>
      <c r="E11" s="563"/>
      <c r="F11" s="563" t="s">
        <v>35</v>
      </c>
      <c r="G11" s="563" t="s">
        <v>36</v>
      </c>
    </row>
    <row r="12" spans="1:13" ht="15" customHeight="1" x14ac:dyDescent="0.25">
      <c r="A12" s="563"/>
      <c r="B12" s="434" t="s">
        <v>34</v>
      </c>
      <c r="C12" s="434" t="s">
        <v>37</v>
      </c>
      <c r="D12" s="434">
        <v>2014</v>
      </c>
      <c r="E12" s="434">
        <v>2024</v>
      </c>
      <c r="F12" s="563"/>
      <c r="G12" s="563"/>
    </row>
    <row r="13" spans="1:13" ht="15" customHeight="1" x14ac:dyDescent="0.25">
      <c r="A13" s="55" t="s">
        <v>57</v>
      </c>
      <c r="B13" s="55"/>
      <c r="C13" s="55"/>
      <c r="D13" s="56">
        <v>304880</v>
      </c>
      <c r="E13" s="56">
        <v>347540</v>
      </c>
      <c r="F13" s="56">
        <v>42660</v>
      </c>
      <c r="G13" s="57">
        <v>0.14000000000000001</v>
      </c>
    </row>
    <row r="14" spans="1:13" ht="15" customHeight="1" x14ac:dyDescent="0.25">
      <c r="A14" s="561" t="s">
        <v>143</v>
      </c>
      <c r="B14" s="561"/>
      <c r="C14" s="561"/>
      <c r="D14" s="561"/>
      <c r="E14" s="561"/>
      <c r="F14" s="561"/>
      <c r="G14" s="561"/>
    </row>
    <row r="15" spans="1:13" ht="15" customHeight="1" x14ac:dyDescent="0.25">
      <c r="A15" s="55" t="s">
        <v>38</v>
      </c>
      <c r="B15" s="21" t="s">
        <v>42</v>
      </c>
      <c r="C15" s="21" t="s">
        <v>42</v>
      </c>
      <c r="D15" s="56">
        <v>4660</v>
      </c>
      <c r="E15" s="56">
        <v>5770</v>
      </c>
      <c r="F15" s="56">
        <v>1110</v>
      </c>
      <c r="G15" s="57">
        <v>0.24</v>
      </c>
    </row>
    <row r="16" spans="1:13" ht="15" customHeight="1" x14ac:dyDescent="0.25">
      <c r="A16" s="55" t="s">
        <v>293</v>
      </c>
      <c r="B16" s="21" t="s">
        <v>42</v>
      </c>
      <c r="C16" s="55"/>
      <c r="D16" s="56">
        <v>3920</v>
      </c>
      <c r="E16" s="56">
        <v>4550</v>
      </c>
      <c r="F16" s="55">
        <v>630</v>
      </c>
      <c r="G16" s="57">
        <v>0.16</v>
      </c>
    </row>
    <row r="17" spans="1:7" ht="15" customHeight="1" x14ac:dyDescent="0.25">
      <c r="A17" s="55" t="s">
        <v>262</v>
      </c>
      <c r="B17" s="21" t="s">
        <v>42</v>
      </c>
      <c r="C17" s="55"/>
      <c r="D17" s="56">
        <v>4010</v>
      </c>
      <c r="E17" s="56">
        <v>4490</v>
      </c>
      <c r="F17" s="55">
        <v>480</v>
      </c>
      <c r="G17" s="57">
        <v>0.12</v>
      </c>
    </row>
    <row r="18" spans="1:7" ht="15" customHeight="1" x14ac:dyDescent="0.25">
      <c r="A18" s="55" t="s">
        <v>318</v>
      </c>
      <c r="B18" s="21" t="s">
        <v>42</v>
      </c>
      <c r="C18" s="21" t="s">
        <v>42</v>
      </c>
      <c r="D18" s="56">
        <v>1780</v>
      </c>
      <c r="E18" s="56">
        <v>2120</v>
      </c>
      <c r="F18" s="55">
        <v>340</v>
      </c>
      <c r="G18" s="57">
        <v>0.19</v>
      </c>
    </row>
    <row r="19" spans="1:7" ht="15" customHeight="1" x14ac:dyDescent="0.25">
      <c r="A19" s="55" t="s">
        <v>300</v>
      </c>
      <c r="B19" s="21" t="s">
        <v>42</v>
      </c>
      <c r="C19" s="55"/>
      <c r="D19" s="56">
        <v>2730</v>
      </c>
      <c r="E19" s="56">
        <v>3060</v>
      </c>
      <c r="F19" s="55">
        <v>330</v>
      </c>
      <c r="G19" s="57">
        <v>0.12</v>
      </c>
    </row>
    <row r="20" spans="1:7" ht="15" customHeight="1" x14ac:dyDescent="0.25">
      <c r="A20" s="55" t="s">
        <v>301</v>
      </c>
      <c r="B20" s="55"/>
      <c r="C20" s="21" t="s">
        <v>42</v>
      </c>
      <c r="D20" s="55">
        <v>550</v>
      </c>
      <c r="E20" s="55">
        <v>690</v>
      </c>
      <c r="F20" s="55">
        <v>140</v>
      </c>
      <c r="G20" s="57">
        <v>0.25</v>
      </c>
    </row>
    <row r="21" spans="1:7" ht="15" customHeight="1" x14ac:dyDescent="0.25">
      <c r="A21" s="55" t="s">
        <v>319</v>
      </c>
      <c r="B21" s="55"/>
      <c r="C21" s="21" t="s">
        <v>42</v>
      </c>
      <c r="D21" s="55">
        <v>660</v>
      </c>
      <c r="E21" s="55">
        <v>770</v>
      </c>
      <c r="F21" s="55">
        <v>110</v>
      </c>
      <c r="G21" s="57">
        <v>0.17</v>
      </c>
    </row>
    <row r="22" spans="1:7" ht="15" customHeight="1" x14ac:dyDescent="0.25">
      <c r="A22" s="55" t="s">
        <v>320</v>
      </c>
      <c r="B22" s="55"/>
      <c r="C22" s="21" t="s">
        <v>42</v>
      </c>
      <c r="D22" s="55">
        <v>720</v>
      </c>
      <c r="E22" s="55">
        <v>840</v>
      </c>
      <c r="F22" s="55">
        <v>120</v>
      </c>
      <c r="G22" s="57">
        <v>0.17</v>
      </c>
    </row>
    <row r="23" spans="1:7" ht="15" customHeight="1" x14ac:dyDescent="0.25">
      <c r="A23" s="574" t="s">
        <v>144</v>
      </c>
      <c r="B23" s="575"/>
      <c r="C23" s="575"/>
      <c r="D23" s="575"/>
      <c r="E23" s="575"/>
      <c r="F23" s="575"/>
      <c r="G23" s="576"/>
    </row>
    <row r="24" spans="1:7" ht="15" customHeight="1" x14ac:dyDescent="0.25">
      <c r="A24" s="433" t="s">
        <v>43</v>
      </c>
      <c r="B24" s="130"/>
      <c r="C24" s="130"/>
      <c r="D24" s="130"/>
      <c r="E24" s="130"/>
      <c r="G24" s="130"/>
    </row>
    <row r="25" spans="1:7" ht="15" customHeight="1" x14ac:dyDescent="0.25">
      <c r="A25" s="11"/>
      <c r="B25" s="11"/>
      <c r="C25" s="11"/>
      <c r="D25" s="11"/>
      <c r="E25" s="11"/>
      <c r="F25" s="11"/>
      <c r="G25" s="11"/>
    </row>
    <row r="27" spans="1:7" ht="15" customHeight="1" x14ac:dyDescent="0.25">
      <c r="A27" s="568" t="s">
        <v>365</v>
      </c>
      <c r="B27" s="569"/>
      <c r="C27" s="569"/>
      <c r="D27" s="569"/>
      <c r="E27" s="569"/>
      <c r="F27" s="570"/>
    </row>
    <row r="28" spans="1:7" ht="15" customHeight="1" x14ac:dyDescent="0.25">
      <c r="A28" s="504"/>
      <c r="B28" s="571" t="s">
        <v>366</v>
      </c>
      <c r="C28" s="571"/>
      <c r="D28" s="571"/>
      <c r="E28" s="572" t="s">
        <v>367</v>
      </c>
      <c r="F28" s="573" t="s">
        <v>368</v>
      </c>
    </row>
    <row r="29" spans="1:7" ht="15" customHeight="1" x14ac:dyDescent="0.25">
      <c r="A29" s="505" t="s">
        <v>369</v>
      </c>
      <c r="B29" s="501" t="s">
        <v>370</v>
      </c>
      <c r="C29" s="501" t="s">
        <v>371</v>
      </c>
      <c r="D29" s="501" t="s">
        <v>372</v>
      </c>
      <c r="E29" s="572"/>
      <c r="F29" s="573"/>
    </row>
    <row r="30" spans="1:7" ht="15" customHeight="1" x14ac:dyDescent="0.25">
      <c r="A30" s="506" t="s">
        <v>39</v>
      </c>
      <c r="B30" s="502">
        <v>33807.1536551155</v>
      </c>
      <c r="C30" s="502">
        <v>43826.619350649402</v>
      </c>
      <c r="D30" s="502">
        <v>55820.553549295699</v>
      </c>
      <c r="E30" s="512">
        <v>518</v>
      </c>
      <c r="F30" s="507">
        <v>0.77992277992277992</v>
      </c>
    </row>
    <row r="31" spans="1:7" ht="15" customHeight="1" x14ac:dyDescent="0.25">
      <c r="A31" s="506" t="s">
        <v>157</v>
      </c>
      <c r="B31" s="502">
        <v>42645.4214269972</v>
      </c>
      <c r="C31" s="502">
        <v>54457.981787356402</v>
      </c>
      <c r="D31" s="502">
        <v>68103.467962628099</v>
      </c>
      <c r="E31" s="512">
        <v>764</v>
      </c>
      <c r="F31" s="507">
        <v>0.79188481675392675</v>
      </c>
    </row>
    <row r="32" spans="1:7" ht="15" customHeight="1" x14ac:dyDescent="0.25">
      <c r="A32" s="506" t="s">
        <v>373</v>
      </c>
      <c r="B32" s="502">
        <v>36195.222434257303</v>
      </c>
      <c r="C32" s="502">
        <v>48840.232510921203</v>
      </c>
      <c r="D32" s="502">
        <v>64866.438215590802</v>
      </c>
      <c r="E32" s="512">
        <v>2310</v>
      </c>
      <c r="F32" s="507">
        <v>0.81212121212121213</v>
      </c>
    </row>
    <row r="33" spans="1:6" ht="15" customHeight="1" x14ac:dyDescent="0.25">
      <c r="A33" s="506" t="s">
        <v>151</v>
      </c>
      <c r="B33" s="502">
        <v>49048.158222222199</v>
      </c>
      <c r="C33" s="502">
        <v>60944.245978623898</v>
      </c>
      <c r="D33" s="502">
        <v>76587.469233473996</v>
      </c>
      <c r="E33" s="512">
        <v>815</v>
      </c>
      <c r="F33" s="507">
        <v>0.68098159509202449</v>
      </c>
    </row>
    <row r="34" spans="1:6" ht="15" customHeight="1" x14ac:dyDescent="0.25">
      <c r="A34" s="508" t="s">
        <v>374</v>
      </c>
      <c r="B34" s="509">
        <v>73173.599696969701</v>
      </c>
      <c r="C34" s="509">
        <v>98350.610888888899</v>
      </c>
      <c r="D34" s="509">
        <v>101861.953950617</v>
      </c>
      <c r="E34" s="513">
        <v>44</v>
      </c>
      <c r="F34" s="510">
        <v>0.75</v>
      </c>
    </row>
    <row r="35" spans="1:6" ht="15" customHeight="1" x14ac:dyDescent="0.25">
      <c r="A35" s="205"/>
      <c r="B35" s="205"/>
      <c r="C35" s="205"/>
      <c r="D35" s="205"/>
      <c r="E35" s="205"/>
      <c r="F35" s="205"/>
    </row>
    <row r="36" spans="1:6" ht="15" customHeight="1" x14ac:dyDescent="0.25">
      <c r="A36" s="205"/>
      <c r="B36" s="205"/>
      <c r="C36" s="205"/>
      <c r="D36" s="205"/>
      <c r="E36" s="205"/>
      <c r="F36" s="205"/>
    </row>
    <row r="37" spans="1:6" ht="15" customHeight="1" x14ac:dyDescent="0.25">
      <c r="A37" s="205"/>
      <c r="B37" s="205"/>
      <c r="C37" s="205"/>
      <c r="D37" s="205"/>
      <c r="E37" s="205"/>
      <c r="F37" s="205"/>
    </row>
    <row r="38" spans="1:6" ht="15" customHeight="1" x14ac:dyDescent="0.25">
      <c r="A38" s="205"/>
      <c r="B38" s="205"/>
      <c r="C38" s="205"/>
      <c r="D38" s="205"/>
      <c r="E38" s="205"/>
      <c r="F38" s="205"/>
    </row>
    <row r="39" spans="1:6" ht="15" customHeight="1" x14ac:dyDescent="0.25">
      <c r="A39" s="205"/>
      <c r="B39" s="205"/>
      <c r="C39" s="205"/>
      <c r="D39" s="205"/>
      <c r="E39" s="205"/>
      <c r="F39" s="205"/>
    </row>
    <row r="40" spans="1:6" ht="15" customHeight="1" x14ac:dyDescent="0.25">
      <c r="A40" s="205"/>
      <c r="B40" s="205"/>
      <c r="C40" s="205"/>
      <c r="D40" s="205"/>
      <c r="E40" s="205"/>
      <c r="F40" s="205"/>
    </row>
    <row r="41" spans="1:6" ht="15" customHeight="1" x14ac:dyDescent="0.25">
      <c r="A41" s="205"/>
      <c r="B41" s="205"/>
      <c r="C41" s="205"/>
      <c r="D41" s="205"/>
      <c r="E41" s="205"/>
      <c r="F41" s="205"/>
    </row>
    <row r="42" spans="1:6" ht="15" customHeight="1" x14ac:dyDescent="0.25">
      <c r="A42" s="205"/>
      <c r="B42" s="205"/>
      <c r="C42" s="205"/>
      <c r="D42" s="205"/>
      <c r="E42" s="205"/>
      <c r="F42" s="205"/>
    </row>
    <row r="43" spans="1:6" ht="15" customHeight="1" x14ac:dyDescent="0.25">
      <c r="A43" s="205"/>
      <c r="B43" s="205"/>
      <c r="C43" s="205"/>
      <c r="D43" s="205"/>
      <c r="E43" s="205"/>
      <c r="F43" s="205"/>
    </row>
    <row r="44" spans="1:6" ht="15" customHeight="1" x14ac:dyDescent="0.25">
      <c r="A44" s="205"/>
      <c r="B44" s="205"/>
      <c r="C44" s="205"/>
      <c r="D44" s="205"/>
      <c r="E44" s="205"/>
      <c r="F44" s="205"/>
    </row>
    <row r="45" spans="1:6" ht="15" customHeight="1" x14ac:dyDescent="0.25">
      <c r="A45" s="205"/>
      <c r="B45" s="205"/>
      <c r="C45" s="205"/>
      <c r="D45" s="205"/>
      <c r="E45" s="205"/>
      <c r="F45" s="205"/>
    </row>
    <row r="46" spans="1:6" ht="15" customHeight="1" x14ac:dyDescent="0.25">
      <c r="A46" s="205"/>
      <c r="B46" s="205"/>
      <c r="C46" s="205"/>
      <c r="D46" s="205"/>
      <c r="E46" s="205"/>
      <c r="F46" s="205"/>
    </row>
    <row r="47" spans="1:6" ht="15" customHeight="1" x14ac:dyDescent="0.25">
      <c r="A47" s="205"/>
      <c r="B47" s="205"/>
      <c r="C47" s="205"/>
      <c r="D47" s="205"/>
      <c r="E47" s="205"/>
      <c r="F47" s="205"/>
    </row>
    <row r="48" spans="1:6" ht="15" customHeight="1" x14ac:dyDescent="0.25">
      <c r="A48" s="205"/>
      <c r="B48" s="205"/>
      <c r="C48" s="205"/>
      <c r="D48" s="205"/>
      <c r="E48" s="205"/>
      <c r="F48" s="205"/>
    </row>
    <row r="49" spans="1:6" ht="15" customHeight="1" x14ac:dyDescent="0.25">
      <c r="A49" s="205"/>
      <c r="B49" s="205"/>
      <c r="C49" s="205"/>
      <c r="D49" s="205"/>
      <c r="E49" s="205"/>
      <c r="F49" s="205"/>
    </row>
    <row r="50" spans="1:6" ht="15" customHeight="1" x14ac:dyDescent="0.25">
      <c r="A50" s="205"/>
      <c r="B50" s="205"/>
      <c r="C50" s="205"/>
      <c r="D50" s="205"/>
      <c r="E50" s="205"/>
      <c r="F50" s="205"/>
    </row>
    <row r="51" spans="1:6" ht="15" customHeight="1" x14ac:dyDescent="0.25">
      <c r="A51" s="205"/>
      <c r="B51" s="205"/>
      <c r="C51" s="205"/>
      <c r="D51" s="205"/>
      <c r="E51" s="205"/>
      <c r="F51" s="205"/>
    </row>
    <row r="52" spans="1:6" ht="15" customHeight="1" x14ac:dyDescent="0.25">
      <c r="A52" s="205"/>
      <c r="B52" s="205"/>
      <c r="C52" s="205"/>
      <c r="D52" s="205"/>
      <c r="E52" s="205"/>
      <c r="F52" s="205"/>
    </row>
    <row r="53" spans="1:6" ht="15" customHeight="1" x14ac:dyDescent="0.25">
      <c r="A53" s="205"/>
      <c r="B53" s="205"/>
      <c r="C53" s="205"/>
      <c r="D53" s="205"/>
      <c r="E53" s="205"/>
      <c r="F53" s="205"/>
    </row>
    <row r="54" spans="1:6" ht="15" customHeight="1" x14ac:dyDescent="0.25">
      <c r="A54" s="205"/>
      <c r="B54" s="205"/>
      <c r="C54" s="205"/>
      <c r="D54" s="205"/>
      <c r="E54" s="205"/>
      <c r="F54" s="205"/>
    </row>
    <row r="55" spans="1:6" ht="15" customHeight="1" x14ac:dyDescent="0.25">
      <c r="A55" s="503" t="s">
        <v>375</v>
      </c>
      <c r="B55" s="205"/>
      <c r="C55" s="205"/>
      <c r="D55" s="205"/>
      <c r="E55" s="14" t="s">
        <v>31</v>
      </c>
    </row>
    <row r="56" spans="1:6" ht="15" customHeight="1" x14ac:dyDescent="0.25">
      <c r="A56" s="205"/>
      <c r="B56" s="205"/>
      <c r="C56" s="205"/>
      <c r="D56" s="205"/>
      <c r="E56" s="205"/>
      <c r="F56" s="205"/>
    </row>
  </sheetData>
  <mergeCells count="16">
    <mergeCell ref="A27:F27"/>
    <mergeCell ref="B28:D28"/>
    <mergeCell ref="E28:E29"/>
    <mergeCell ref="F28:F29"/>
    <mergeCell ref="A23:G23"/>
    <mergeCell ref="A1:G1"/>
    <mergeCell ref="A3:G3"/>
    <mergeCell ref="A4:G8"/>
    <mergeCell ref="A14:G14"/>
    <mergeCell ref="A10:G10"/>
    <mergeCell ref="A11:A12"/>
    <mergeCell ref="B11:C11"/>
    <mergeCell ref="D11:E11"/>
    <mergeCell ref="F11:F12"/>
    <mergeCell ref="G11:G12"/>
    <mergeCell ref="A2:G2"/>
  </mergeCells>
  <hyperlinks>
    <hyperlink ref="E55" location="Contents!A1" display="Back to Contents"/>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activeCell="A2" sqref="A2:K2"/>
    </sheetView>
  </sheetViews>
  <sheetFormatPr defaultRowHeight="15" x14ac:dyDescent="0.25"/>
  <cols>
    <col min="1" max="11" width="11.7109375" style="12" customWidth="1"/>
    <col min="12" max="12" width="10.5703125" style="12" bestFit="1" customWidth="1"/>
    <col min="13" max="22" width="9.140625" style="12"/>
  </cols>
  <sheetData>
    <row r="1" spans="1:24" ht="15" customHeight="1" x14ac:dyDescent="0.25">
      <c r="A1" s="581" t="s">
        <v>26</v>
      </c>
      <c r="B1" s="582"/>
      <c r="C1" s="582"/>
      <c r="D1" s="582"/>
      <c r="E1" s="582"/>
      <c r="F1" s="582"/>
      <c r="G1" s="582"/>
      <c r="H1" s="582"/>
      <c r="I1" s="582"/>
      <c r="J1" s="582"/>
      <c r="K1" s="583"/>
      <c r="M1" s="15"/>
      <c r="N1" s="15"/>
      <c r="O1" s="15"/>
      <c r="W1" s="12"/>
      <c r="X1" s="12"/>
    </row>
    <row r="2" spans="1:24" ht="15" customHeight="1" x14ac:dyDescent="0.25">
      <c r="A2" s="584"/>
      <c r="B2" s="585"/>
      <c r="C2" s="585"/>
      <c r="D2" s="585"/>
      <c r="E2" s="585"/>
      <c r="F2" s="585"/>
      <c r="G2" s="585"/>
      <c r="H2" s="585"/>
      <c r="I2" s="585"/>
      <c r="J2" s="585"/>
      <c r="K2" s="586"/>
      <c r="M2" s="91"/>
      <c r="N2" s="91"/>
      <c r="O2" s="91"/>
      <c r="W2" s="12"/>
      <c r="X2" s="12"/>
    </row>
    <row r="3" spans="1:24" s="24" customFormat="1" ht="15" customHeight="1" x14ac:dyDescent="0.25">
      <c r="A3" s="587" t="s">
        <v>208</v>
      </c>
      <c r="B3" s="588"/>
      <c r="C3" s="588"/>
      <c r="D3" s="588"/>
      <c r="E3" s="588"/>
      <c r="F3" s="588"/>
      <c r="G3" s="588"/>
      <c r="H3" s="588"/>
      <c r="I3" s="588"/>
      <c r="J3" s="588"/>
      <c r="K3" s="588"/>
      <c r="L3" s="12"/>
      <c r="M3" s="12"/>
      <c r="N3" s="12"/>
      <c r="O3" s="12"/>
      <c r="P3" s="12"/>
      <c r="Q3" s="12"/>
      <c r="R3" s="12"/>
      <c r="S3" s="12"/>
      <c r="T3" s="12"/>
      <c r="U3" s="12"/>
      <c r="V3" s="12"/>
      <c r="W3" s="12"/>
      <c r="X3" s="12"/>
    </row>
    <row r="4" spans="1:24" s="24" customFormat="1" ht="15" customHeight="1" x14ac:dyDescent="0.25">
      <c r="A4" s="589" t="s">
        <v>331</v>
      </c>
      <c r="B4" s="590"/>
      <c r="C4" s="590"/>
      <c r="D4" s="590"/>
      <c r="E4" s="590"/>
      <c r="F4" s="590"/>
      <c r="G4" s="590"/>
      <c r="H4" s="590"/>
      <c r="I4" s="590"/>
      <c r="J4" s="590"/>
      <c r="K4" s="591"/>
      <c r="L4" s="12"/>
      <c r="M4" s="12"/>
      <c r="N4" s="12"/>
      <c r="O4" s="12"/>
      <c r="P4" s="12"/>
      <c r="Q4" s="12"/>
      <c r="R4" s="12"/>
      <c r="S4" s="12"/>
      <c r="T4" s="12"/>
      <c r="U4" s="12"/>
      <c r="V4" s="12"/>
      <c r="W4" s="12"/>
      <c r="X4" s="12"/>
    </row>
    <row r="5" spans="1:24" s="24" customFormat="1" x14ac:dyDescent="0.25">
      <c r="A5" s="592"/>
      <c r="B5" s="537"/>
      <c r="C5" s="537"/>
      <c r="D5" s="537"/>
      <c r="E5" s="537"/>
      <c r="F5" s="537"/>
      <c r="G5" s="537"/>
      <c r="H5" s="537"/>
      <c r="I5" s="537"/>
      <c r="J5" s="537"/>
      <c r="K5" s="593"/>
      <c r="L5" s="12"/>
      <c r="M5" s="12"/>
      <c r="N5" s="12"/>
      <c r="O5" s="12"/>
      <c r="P5" s="12"/>
      <c r="Q5" s="12"/>
      <c r="R5" s="12"/>
      <c r="S5" s="12"/>
      <c r="T5" s="12"/>
      <c r="U5" s="12"/>
      <c r="V5" s="12"/>
      <c r="W5" s="12"/>
      <c r="X5" s="12"/>
    </row>
    <row r="6" spans="1:24" s="24" customFormat="1" x14ac:dyDescent="0.25">
      <c r="A6" s="592"/>
      <c r="B6" s="537"/>
      <c r="C6" s="537"/>
      <c r="D6" s="537"/>
      <c r="E6" s="537"/>
      <c r="F6" s="537"/>
      <c r="G6" s="537"/>
      <c r="H6" s="537"/>
      <c r="I6" s="537"/>
      <c r="J6" s="537"/>
      <c r="K6" s="593"/>
      <c r="L6" s="12"/>
      <c r="M6" s="12"/>
      <c r="N6" s="12"/>
      <c r="O6" s="12"/>
      <c r="P6" s="12"/>
      <c r="Q6" s="12"/>
      <c r="R6" s="12"/>
      <c r="S6" s="12"/>
      <c r="T6" s="12"/>
      <c r="U6" s="12"/>
      <c r="V6" s="12"/>
      <c r="W6" s="12"/>
      <c r="X6" s="12"/>
    </row>
    <row r="7" spans="1:24" s="24" customFormat="1" x14ac:dyDescent="0.25">
      <c r="A7" s="592"/>
      <c r="B7" s="537"/>
      <c r="C7" s="537"/>
      <c r="D7" s="537"/>
      <c r="E7" s="537"/>
      <c r="F7" s="537"/>
      <c r="G7" s="537"/>
      <c r="H7" s="537"/>
      <c r="I7" s="537"/>
      <c r="J7" s="537"/>
      <c r="K7" s="593"/>
      <c r="L7" s="12"/>
      <c r="M7" s="12"/>
      <c r="N7" s="12"/>
      <c r="O7" s="12"/>
      <c r="P7" s="12"/>
      <c r="Q7" s="12"/>
      <c r="R7" s="12"/>
      <c r="S7" s="12"/>
      <c r="T7" s="12"/>
      <c r="U7" s="12"/>
      <c r="V7" s="12"/>
      <c r="W7" s="12"/>
      <c r="X7" s="12"/>
    </row>
    <row r="8" spans="1:24" s="24" customFormat="1" x14ac:dyDescent="0.25">
      <c r="A8" s="594"/>
      <c r="B8" s="595"/>
      <c r="C8" s="595"/>
      <c r="D8" s="595"/>
      <c r="E8" s="595"/>
      <c r="F8" s="595"/>
      <c r="G8" s="595"/>
      <c r="H8" s="595"/>
      <c r="I8" s="595"/>
      <c r="J8" s="595"/>
      <c r="K8" s="596"/>
      <c r="L8" s="12"/>
      <c r="M8" s="12"/>
      <c r="N8" s="12"/>
      <c r="O8" s="12"/>
      <c r="P8" s="12"/>
      <c r="Q8" s="12"/>
      <c r="R8" s="12"/>
      <c r="S8" s="12"/>
      <c r="T8" s="12"/>
      <c r="U8" s="12"/>
      <c r="V8" s="12"/>
      <c r="W8" s="12"/>
      <c r="X8" s="12"/>
    </row>
    <row r="9" spans="1:24" s="24" customFormat="1" x14ac:dyDescent="0.25">
      <c r="A9" s="12"/>
      <c r="B9" s="12"/>
      <c r="C9" s="12"/>
      <c r="D9" s="12"/>
      <c r="E9" s="12"/>
      <c r="F9" s="12"/>
      <c r="G9" s="12"/>
      <c r="H9" s="12"/>
      <c r="I9" s="12"/>
      <c r="J9" s="12"/>
      <c r="K9" s="12"/>
      <c r="L9" s="12"/>
      <c r="M9" s="12"/>
      <c r="N9" s="12"/>
      <c r="O9" s="12"/>
      <c r="P9" s="12"/>
      <c r="Q9" s="12"/>
      <c r="R9" s="12"/>
      <c r="S9" s="12"/>
      <c r="T9" s="12"/>
      <c r="U9" s="12"/>
      <c r="V9" s="12"/>
    </row>
    <row r="22" spans="1:26" s="24" customFormat="1" x14ac:dyDescent="0.25">
      <c r="A22" s="12"/>
      <c r="B22" s="12"/>
      <c r="C22" s="12"/>
      <c r="D22" s="12"/>
      <c r="E22" s="12"/>
      <c r="F22" s="12"/>
      <c r="G22" s="12"/>
      <c r="H22" s="12"/>
      <c r="I22" s="12"/>
      <c r="J22" s="12"/>
      <c r="K22" s="12"/>
      <c r="L22" s="12"/>
      <c r="M22" s="12"/>
      <c r="N22" s="12"/>
      <c r="O22" s="12"/>
      <c r="P22" s="12"/>
      <c r="Q22" s="12"/>
      <c r="R22" s="12"/>
      <c r="S22" s="12"/>
      <c r="T22" s="12"/>
      <c r="U22" s="12"/>
      <c r="V22" s="12"/>
    </row>
    <row r="23" spans="1:26" s="24" customFormat="1" x14ac:dyDescent="0.25">
      <c r="A23" s="12"/>
      <c r="B23" s="12"/>
      <c r="C23" s="12"/>
      <c r="D23" s="12"/>
      <c r="E23" s="12"/>
      <c r="F23" s="12"/>
      <c r="G23" s="12"/>
      <c r="H23" s="12"/>
      <c r="I23" s="12"/>
      <c r="J23" s="12"/>
      <c r="K23" s="12"/>
      <c r="L23" s="12"/>
      <c r="M23" s="12"/>
      <c r="N23" s="12"/>
      <c r="O23" s="12"/>
      <c r="P23" s="12"/>
      <c r="Q23" s="12"/>
      <c r="R23" s="12"/>
      <c r="S23" s="12"/>
      <c r="T23" s="12"/>
      <c r="U23" s="12"/>
      <c r="V23" s="12"/>
    </row>
    <row r="24" spans="1:26" s="24" customFormat="1" x14ac:dyDescent="0.25">
      <c r="A24" s="12"/>
      <c r="B24" s="12"/>
      <c r="C24" s="12"/>
      <c r="D24" s="12"/>
      <c r="E24" s="12"/>
      <c r="F24" s="12"/>
      <c r="G24" s="12"/>
      <c r="H24" s="12"/>
      <c r="I24" s="12"/>
      <c r="J24" s="12"/>
      <c r="K24" s="12"/>
      <c r="L24" s="12"/>
      <c r="M24" s="12"/>
      <c r="N24" s="12"/>
      <c r="O24" s="12"/>
      <c r="P24" s="12"/>
      <c r="Q24" s="12"/>
      <c r="R24" s="12"/>
      <c r="S24" s="12"/>
      <c r="T24" s="12"/>
      <c r="U24" s="12"/>
      <c r="V24" s="12"/>
    </row>
    <row r="25" spans="1:26" s="24" customFormat="1" x14ac:dyDescent="0.25">
      <c r="A25" s="12"/>
      <c r="B25" s="12"/>
      <c r="C25" s="12"/>
      <c r="D25" s="12"/>
      <c r="E25" s="12"/>
      <c r="F25" s="12"/>
      <c r="G25" s="12"/>
      <c r="H25" s="12"/>
      <c r="I25" s="12"/>
      <c r="J25" s="12"/>
      <c r="K25" s="12"/>
      <c r="L25" s="12"/>
      <c r="M25" s="12"/>
      <c r="N25" s="12"/>
      <c r="O25" s="12"/>
      <c r="P25" s="12"/>
      <c r="Q25" s="12"/>
      <c r="R25" s="12"/>
      <c r="S25" s="12"/>
      <c r="T25" s="12"/>
      <c r="U25" s="12"/>
      <c r="V25" s="12"/>
    </row>
    <row r="26" spans="1:26" s="24" customFormat="1" x14ac:dyDescent="0.25">
      <c r="A26" s="12"/>
      <c r="B26" s="12"/>
      <c r="C26" s="12"/>
      <c r="D26" s="12"/>
      <c r="E26" s="12"/>
      <c r="F26" s="12"/>
      <c r="G26" s="12"/>
      <c r="H26" s="12"/>
      <c r="I26" s="12"/>
      <c r="J26" s="12"/>
      <c r="K26" s="12"/>
      <c r="L26" s="12"/>
      <c r="M26" s="12"/>
      <c r="N26" s="12"/>
      <c r="O26" s="12"/>
      <c r="P26" s="12"/>
      <c r="Q26" s="12"/>
      <c r="R26" s="12"/>
      <c r="S26" s="12"/>
      <c r="T26" s="12"/>
      <c r="U26" s="12"/>
      <c r="V26" s="12"/>
    </row>
    <row r="27" spans="1:26" s="24" customFormat="1" x14ac:dyDescent="0.25">
      <c r="A27" s="12"/>
      <c r="B27" s="12"/>
      <c r="C27" s="12"/>
      <c r="D27" s="12"/>
      <c r="E27" s="12"/>
      <c r="F27" s="12"/>
      <c r="G27" s="12"/>
      <c r="H27" s="12"/>
      <c r="I27" s="12"/>
      <c r="J27" s="12"/>
      <c r="K27" s="12"/>
      <c r="L27" s="12"/>
      <c r="M27" s="12"/>
      <c r="N27" s="12"/>
      <c r="O27" s="12"/>
      <c r="P27" s="12"/>
      <c r="Q27" s="12"/>
      <c r="R27" s="12"/>
      <c r="S27" s="12"/>
      <c r="T27" s="12"/>
      <c r="U27" s="12"/>
      <c r="V27" s="12"/>
    </row>
    <row r="29" spans="1:26" ht="26.25" customHeight="1" x14ac:dyDescent="0.25">
      <c r="A29" s="577" t="s">
        <v>172</v>
      </c>
      <c r="B29" s="579" t="s">
        <v>6</v>
      </c>
      <c r="C29" s="599" t="s">
        <v>3</v>
      </c>
      <c r="D29" s="600"/>
      <c r="E29" s="599" t="s">
        <v>5</v>
      </c>
      <c r="F29" s="600"/>
      <c r="G29" s="599" t="s">
        <v>4</v>
      </c>
      <c r="H29" s="600"/>
      <c r="I29" s="599" t="s">
        <v>171</v>
      </c>
      <c r="J29" s="600"/>
      <c r="K29" s="597" t="s">
        <v>15</v>
      </c>
      <c r="W29" s="12"/>
      <c r="X29" s="12"/>
      <c r="Y29" s="12"/>
    </row>
    <row r="30" spans="1:26" s="24" customFormat="1" ht="15" customHeight="1" thickBot="1" x14ac:dyDescent="0.3">
      <c r="A30" s="578"/>
      <c r="B30" s="580"/>
      <c r="C30" s="117" t="s">
        <v>216</v>
      </c>
      <c r="D30" s="118" t="s">
        <v>217</v>
      </c>
      <c r="E30" s="117" t="s">
        <v>216</v>
      </c>
      <c r="F30" s="118" t="s">
        <v>217</v>
      </c>
      <c r="G30" s="117" t="s">
        <v>216</v>
      </c>
      <c r="H30" s="118" t="s">
        <v>217</v>
      </c>
      <c r="I30" s="117" t="s">
        <v>216</v>
      </c>
      <c r="J30" s="118" t="s">
        <v>217</v>
      </c>
      <c r="K30" s="598"/>
      <c r="L30" s="12"/>
      <c r="M30" s="12"/>
      <c r="N30" s="12"/>
      <c r="O30" s="12"/>
      <c r="P30" s="12"/>
      <c r="Q30" s="12"/>
      <c r="R30" s="12"/>
      <c r="S30" s="12"/>
      <c r="T30" s="12"/>
      <c r="U30" s="12"/>
      <c r="V30" s="12"/>
      <c r="W30" s="12"/>
      <c r="X30" s="12"/>
      <c r="Y30" s="12"/>
      <c r="Z30" s="12"/>
    </row>
    <row r="31" spans="1:26" ht="15" customHeight="1" x14ac:dyDescent="0.25">
      <c r="A31" s="341" t="s">
        <v>167</v>
      </c>
      <c r="B31" s="342">
        <v>2017</v>
      </c>
      <c r="C31" s="403">
        <v>98567</v>
      </c>
      <c r="D31" s="404">
        <f>C31/K31</f>
        <v>0.52526205283155614</v>
      </c>
      <c r="E31" s="403">
        <v>40515</v>
      </c>
      <c r="F31" s="404">
        <f>E31/K31</f>
        <v>0.21590382248085563</v>
      </c>
      <c r="G31" s="405">
        <v>39886</v>
      </c>
      <c r="H31" s="404">
        <f>G31/K31</f>
        <v>0.21255189099028526</v>
      </c>
      <c r="I31" s="405">
        <v>8685</v>
      </c>
      <c r="J31" s="406">
        <f>I31/K31</f>
        <v>4.6282233697302999E-2</v>
      </c>
      <c r="K31" s="407">
        <f>C31+E31+G31+I31</f>
        <v>187653</v>
      </c>
      <c r="L31" s="119"/>
      <c r="M31" s="233"/>
      <c r="W31" s="12"/>
      <c r="X31" s="12"/>
      <c r="Y31" s="12"/>
      <c r="Z31" s="12"/>
    </row>
    <row r="32" spans="1:26" x14ac:dyDescent="0.25">
      <c r="A32" s="236"/>
      <c r="B32" s="114">
        <v>2020</v>
      </c>
      <c r="C32" s="238">
        <v>98925</v>
      </c>
      <c r="D32" s="239">
        <f>C32/K32</f>
        <v>0.51947404073873749</v>
      </c>
      <c r="E32" s="238">
        <v>42323</v>
      </c>
      <c r="F32" s="239">
        <f>E32/K32</f>
        <v>0.22224614431322301</v>
      </c>
      <c r="G32" s="240">
        <v>40118</v>
      </c>
      <c r="H32" s="239">
        <f>G32/K32</f>
        <v>0.21066726880320114</v>
      </c>
      <c r="I32" s="240">
        <v>9067</v>
      </c>
      <c r="J32" s="401">
        <f>I32/K32</f>
        <v>4.7612546144838341E-2</v>
      </c>
      <c r="K32" s="241">
        <f t="shared" ref="K32:K44" si="0">C32+E32+G32+I32</f>
        <v>190433</v>
      </c>
      <c r="L32" s="119"/>
      <c r="M32" s="233"/>
      <c r="W32" s="12"/>
      <c r="X32" s="12"/>
      <c r="Y32" s="12"/>
      <c r="Z32" s="12"/>
    </row>
    <row r="33" spans="1:26" x14ac:dyDescent="0.25">
      <c r="A33" s="236"/>
      <c r="B33" s="115">
        <v>2025</v>
      </c>
      <c r="C33" s="121">
        <v>100101</v>
      </c>
      <c r="D33" s="122">
        <f>C33/K33</f>
        <v>0.51133246494521489</v>
      </c>
      <c r="E33" s="121">
        <v>45682</v>
      </c>
      <c r="F33" s="122">
        <f>E33/K33</f>
        <v>0.23335121191224173</v>
      </c>
      <c r="G33" s="120">
        <v>40320</v>
      </c>
      <c r="H33" s="122">
        <f>G33/K33</f>
        <v>0.20596122902459582</v>
      </c>
      <c r="I33" s="120">
        <v>9662</v>
      </c>
      <c r="J33" s="402">
        <f>I33/K33</f>
        <v>4.9355094117947536E-2</v>
      </c>
      <c r="K33" s="123">
        <f t="shared" si="0"/>
        <v>195765</v>
      </c>
      <c r="L33" s="119"/>
      <c r="M33" s="233"/>
      <c r="W33" s="12"/>
      <c r="X33" s="12"/>
      <c r="Y33" s="12"/>
      <c r="Z33" s="12"/>
    </row>
    <row r="34" spans="1:26" x14ac:dyDescent="0.25">
      <c r="A34" s="236"/>
      <c r="B34" s="115">
        <v>2030</v>
      </c>
      <c r="C34" s="238">
        <v>99979</v>
      </c>
      <c r="D34" s="239">
        <f>C34/K34</f>
        <v>0.49725457818981211</v>
      </c>
      <c r="E34" s="238">
        <v>50416</v>
      </c>
      <c r="F34" s="239">
        <f>E34/K34</f>
        <v>0.25074852533049508</v>
      </c>
      <c r="G34" s="240">
        <v>40294</v>
      </c>
      <c r="H34" s="239">
        <f>G34/K34</f>
        <v>0.20040584496324518</v>
      </c>
      <c r="I34" s="240">
        <v>10373</v>
      </c>
      <c r="J34" s="401">
        <f>I34/K34</f>
        <v>5.1591051516447661E-2</v>
      </c>
      <c r="K34" s="241">
        <f t="shared" si="0"/>
        <v>201062</v>
      </c>
      <c r="L34" s="119"/>
      <c r="M34" s="233"/>
      <c r="N34" s="93"/>
      <c r="W34" s="12"/>
      <c r="X34" s="12"/>
      <c r="Y34" s="12"/>
      <c r="Z34" s="12"/>
    </row>
    <row r="35" spans="1:26" x14ac:dyDescent="0.25">
      <c r="A35" s="236"/>
      <c r="B35" s="115"/>
      <c r="C35" s="121"/>
      <c r="D35" s="124"/>
      <c r="E35" s="121"/>
      <c r="F35" s="124"/>
      <c r="G35" s="120"/>
      <c r="H35" s="124"/>
      <c r="I35" s="120"/>
      <c r="J35" s="124"/>
      <c r="K35" s="123"/>
      <c r="L35" s="119"/>
      <c r="M35" s="233"/>
      <c r="W35" s="12"/>
      <c r="X35" s="12"/>
      <c r="Y35" s="12"/>
      <c r="Z35" s="12"/>
    </row>
    <row r="36" spans="1:26" x14ac:dyDescent="0.25">
      <c r="A36" s="236" t="s">
        <v>168</v>
      </c>
      <c r="B36" s="114">
        <v>2017</v>
      </c>
      <c r="C36" s="121">
        <v>41701</v>
      </c>
      <c r="D36" s="122">
        <f>C36/K36</f>
        <v>0.52514198642471255</v>
      </c>
      <c r="E36" s="121">
        <v>15133</v>
      </c>
      <c r="F36" s="122">
        <f>E36/K36</f>
        <v>0.19057033837474341</v>
      </c>
      <c r="G36" s="120">
        <v>19277</v>
      </c>
      <c r="H36" s="122">
        <f>G36/K36</f>
        <v>0.24275585890768048</v>
      </c>
      <c r="I36" s="120">
        <v>3298</v>
      </c>
      <c r="J36" s="122">
        <f>I36/K36</f>
        <v>4.1531816292863531E-2</v>
      </c>
      <c r="K36" s="123">
        <f t="shared" si="0"/>
        <v>79409</v>
      </c>
      <c r="L36" s="119"/>
      <c r="M36" s="233"/>
      <c r="W36" s="12"/>
      <c r="X36" s="12"/>
      <c r="Y36" s="12"/>
      <c r="Z36" s="12"/>
    </row>
    <row r="37" spans="1:26" x14ac:dyDescent="0.25">
      <c r="A37" s="236"/>
      <c r="B37" s="114">
        <v>2020</v>
      </c>
      <c r="C37" s="238">
        <v>40440</v>
      </c>
      <c r="D37" s="239">
        <f>C37/K37</f>
        <v>0.51171089093876931</v>
      </c>
      <c r="E37" s="238">
        <v>16704</v>
      </c>
      <c r="F37" s="239">
        <f>E37/K37</f>
        <v>0.21136544812663705</v>
      </c>
      <c r="G37" s="240">
        <v>18453</v>
      </c>
      <c r="H37" s="239">
        <f>G37/K37</f>
        <v>0.23349656455225298</v>
      </c>
      <c r="I37" s="240">
        <v>3432</v>
      </c>
      <c r="J37" s="239">
        <f>I37/K37</f>
        <v>4.3427096382340657E-2</v>
      </c>
      <c r="K37" s="241">
        <f t="shared" si="0"/>
        <v>79029</v>
      </c>
      <c r="L37" s="119"/>
      <c r="M37" s="233"/>
      <c r="W37" s="12"/>
      <c r="X37" s="12"/>
      <c r="Y37" s="12"/>
      <c r="Z37" s="12"/>
    </row>
    <row r="38" spans="1:26" x14ac:dyDescent="0.25">
      <c r="A38" s="236"/>
      <c r="B38" s="115">
        <v>2025</v>
      </c>
      <c r="C38" s="121">
        <v>38534</v>
      </c>
      <c r="D38" s="122">
        <f>C38/K38</f>
        <v>0.4811577554129311</v>
      </c>
      <c r="E38" s="121">
        <v>19216</v>
      </c>
      <c r="F38" s="122">
        <f>E38/K38</f>
        <v>0.23994206228304574</v>
      </c>
      <c r="G38" s="120">
        <v>18400</v>
      </c>
      <c r="H38" s="122">
        <f>G38/K38</f>
        <v>0.22975301550832855</v>
      </c>
      <c r="I38" s="120">
        <v>3936</v>
      </c>
      <c r="J38" s="122">
        <f>I38/K38</f>
        <v>4.9147166795694627E-2</v>
      </c>
      <c r="K38" s="123">
        <f t="shared" si="0"/>
        <v>80086</v>
      </c>
      <c r="L38" s="119"/>
      <c r="M38" s="233"/>
      <c r="W38" s="12"/>
      <c r="X38" s="12"/>
      <c r="Y38" s="12"/>
      <c r="Z38" s="12"/>
    </row>
    <row r="39" spans="1:26" x14ac:dyDescent="0.25">
      <c r="A39" s="236"/>
      <c r="B39" s="115">
        <v>2030</v>
      </c>
      <c r="C39" s="238">
        <v>38337</v>
      </c>
      <c r="D39" s="239">
        <f>C39/K39</f>
        <v>0.46767267670236906</v>
      </c>
      <c r="E39" s="238">
        <v>20643</v>
      </c>
      <c r="F39" s="239">
        <f>E39/K39</f>
        <v>0.25182374899358334</v>
      </c>
      <c r="G39" s="240">
        <v>18570</v>
      </c>
      <c r="H39" s="239">
        <f>G39/K39</f>
        <v>0.22653524288188939</v>
      </c>
      <c r="I39" s="240">
        <v>4424</v>
      </c>
      <c r="J39" s="239">
        <f>I39/K39</f>
        <v>5.3968331422158247E-2</v>
      </c>
      <c r="K39" s="241">
        <f t="shared" si="0"/>
        <v>81974</v>
      </c>
      <c r="L39" s="119"/>
      <c r="M39" s="233"/>
      <c r="W39" s="12"/>
      <c r="X39" s="12"/>
      <c r="Y39" s="12"/>
      <c r="Z39" s="12"/>
    </row>
    <row r="40" spans="1:26" x14ac:dyDescent="0.25">
      <c r="A40" s="236"/>
      <c r="B40" s="115"/>
      <c r="C40" s="121"/>
      <c r="D40" s="124"/>
      <c r="E40" s="121"/>
      <c r="F40" s="124"/>
      <c r="G40" s="120"/>
      <c r="H40" s="124"/>
      <c r="I40" s="120"/>
      <c r="J40" s="124"/>
      <c r="K40" s="123"/>
      <c r="L40" s="119"/>
      <c r="M40" s="233"/>
      <c r="W40" s="12"/>
      <c r="X40" s="12"/>
      <c r="Y40" s="12"/>
      <c r="Z40" s="12"/>
    </row>
    <row r="41" spans="1:26" x14ac:dyDescent="0.25">
      <c r="A41" s="236" t="s">
        <v>169</v>
      </c>
      <c r="B41" s="114">
        <v>2017</v>
      </c>
      <c r="C41" s="121">
        <v>56306</v>
      </c>
      <c r="D41" s="122">
        <f>C41/K41</f>
        <v>0.54856686346719663</v>
      </c>
      <c r="E41" s="121">
        <v>20350</v>
      </c>
      <c r="F41" s="122">
        <f>E41/K41</f>
        <v>0.19826192007170554</v>
      </c>
      <c r="G41" s="120">
        <v>22007</v>
      </c>
      <c r="H41" s="122">
        <f>G41/K41</f>
        <v>0.21440540909179479</v>
      </c>
      <c r="I41" s="120">
        <v>3979</v>
      </c>
      <c r="J41" s="122">
        <f>I41/K41</f>
        <v>3.8765807369303011E-2</v>
      </c>
      <c r="K41" s="123">
        <f t="shared" si="0"/>
        <v>102642</v>
      </c>
      <c r="L41" s="119"/>
      <c r="M41" s="233"/>
      <c r="W41" s="12"/>
      <c r="X41" s="12"/>
      <c r="Y41" s="12"/>
      <c r="Z41" s="12"/>
    </row>
    <row r="42" spans="1:26" x14ac:dyDescent="0.25">
      <c r="A42" s="236"/>
      <c r="B42" s="114">
        <v>2020</v>
      </c>
      <c r="C42" s="238">
        <v>57279</v>
      </c>
      <c r="D42" s="239">
        <f>C42/K42</f>
        <v>0.53583857207004937</v>
      </c>
      <c r="E42" s="238">
        <v>21564</v>
      </c>
      <c r="F42" s="239">
        <f>E42/K42</f>
        <v>0.20172878311629996</v>
      </c>
      <c r="G42" s="240">
        <v>23619</v>
      </c>
      <c r="H42" s="239">
        <f>G42/K42</f>
        <v>0.22095307588684329</v>
      </c>
      <c r="I42" s="240">
        <v>4434</v>
      </c>
      <c r="J42" s="239">
        <f>I42/K42</f>
        <v>4.1479568926807361E-2</v>
      </c>
      <c r="K42" s="241">
        <f t="shared" si="0"/>
        <v>106896</v>
      </c>
      <c r="L42" s="119"/>
      <c r="M42" s="233"/>
      <c r="W42" s="12"/>
      <c r="X42" s="12"/>
      <c r="Y42" s="12"/>
      <c r="Z42" s="12"/>
    </row>
    <row r="43" spans="1:26" x14ac:dyDescent="0.25">
      <c r="A43" s="236"/>
      <c r="B43" s="115">
        <v>2025</v>
      </c>
      <c r="C43" s="121">
        <v>57596</v>
      </c>
      <c r="D43" s="122">
        <f>C43/K43</f>
        <v>0.5166904396659221</v>
      </c>
      <c r="E43" s="121">
        <v>24627</v>
      </c>
      <c r="F43" s="122">
        <f>E43/K43</f>
        <v>0.22092741609925451</v>
      </c>
      <c r="G43" s="120">
        <v>24231</v>
      </c>
      <c r="H43" s="122">
        <f>G43/K43</f>
        <v>0.21737492262561564</v>
      </c>
      <c r="I43" s="120">
        <v>5017</v>
      </c>
      <c r="J43" s="122">
        <f>I43/K43</f>
        <v>4.5007221609207775E-2</v>
      </c>
      <c r="K43" s="123">
        <f t="shared" si="0"/>
        <v>111471</v>
      </c>
      <c r="L43" s="119"/>
      <c r="M43" s="233"/>
      <c r="W43" s="12"/>
      <c r="X43" s="12"/>
      <c r="Y43" s="12"/>
      <c r="Z43" s="12"/>
    </row>
    <row r="44" spans="1:26" ht="15.75" thickBot="1" x14ac:dyDescent="0.3">
      <c r="A44" s="237"/>
      <c r="B44" s="116">
        <v>2030</v>
      </c>
      <c r="C44" s="242">
        <v>54423</v>
      </c>
      <c r="D44" s="243">
        <f>C44/K44</f>
        <v>0.49135082428991894</v>
      </c>
      <c r="E44" s="242">
        <v>28234</v>
      </c>
      <c r="F44" s="243">
        <f>E44/K44</f>
        <v>0.25490691753489464</v>
      </c>
      <c r="G44" s="244">
        <v>22680</v>
      </c>
      <c r="H44" s="243">
        <f>G44/K44</f>
        <v>0.20476336649753527</v>
      </c>
      <c r="I44" s="244">
        <v>5425</v>
      </c>
      <c r="J44" s="243">
        <f>I44/K44</f>
        <v>4.8978891677651182E-2</v>
      </c>
      <c r="K44" s="419">
        <f t="shared" si="0"/>
        <v>110762</v>
      </c>
      <c r="L44" s="119"/>
      <c r="M44" s="233"/>
      <c r="W44" s="12"/>
      <c r="X44" s="12"/>
      <c r="Y44" s="12"/>
      <c r="Z44" s="12"/>
    </row>
    <row r="46" spans="1:26" x14ac:dyDescent="0.25">
      <c r="A46" s="12" t="s">
        <v>170</v>
      </c>
    </row>
    <row r="47" spans="1:26" x14ac:dyDescent="0.25">
      <c r="A47" s="12" t="s">
        <v>225</v>
      </c>
      <c r="J47" s="14"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selection activeCell="C37" sqref="C37"/>
    </sheetView>
  </sheetViews>
  <sheetFormatPr defaultColWidth="9.140625" defaultRowHeight="14.25" x14ac:dyDescent="0.2"/>
  <cols>
    <col min="1" max="1" width="9.140625" style="1"/>
    <col min="2" max="2" width="6.7109375" style="12" customWidth="1"/>
    <col min="3" max="3" width="67" style="12" customWidth="1"/>
    <col min="4" max="9" width="12.28515625" style="12" customWidth="1"/>
    <col min="10" max="10" width="9.140625" style="12"/>
    <col min="11" max="16384" width="9.140625" style="1"/>
  </cols>
  <sheetData>
    <row r="1" spans="1:10" ht="15" customHeight="1" x14ac:dyDescent="0.2">
      <c r="A1" s="608" t="s">
        <v>26</v>
      </c>
      <c r="B1" s="608"/>
      <c r="C1" s="608"/>
      <c r="D1" s="608"/>
      <c r="E1" s="608"/>
      <c r="F1" s="608"/>
      <c r="G1" s="1"/>
      <c r="H1" s="1"/>
      <c r="J1" s="1"/>
    </row>
    <row r="2" spans="1:10" ht="15" customHeight="1" x14ac:dyDescent="0.2">
      <c r="A2" s="609"/>
      <c r="B2" s="609"/>
      <c r="C2" s="609"/>
      <c r="D2" s="609"/>
      <c r="E2" s="609"/>
      <c r="F2" s="609"/>
      <c r="G2" s="1"/>
      <c r="H2" s="1"/>
      <c r="J2" s="1"/>
    </row>
    <row r="3" spans="1:10" ht="15" customHeight="1" x14ac:dyDescent="0.2">
      <c r="A3" s="608" t="s">
        <v>209</v>
      </c>
      <c r="B3" s="608"/>
      <c r="C3" s="608"/>
      <c r="D3" s="608"/>
      <c r="E3" s="608"/>
      <c r="F3" s="608"/>
      <c r="G3" s="1"/>
      <c r="H3" s="1"/>
      <c r="J3" s="1"/>
    </row>
    <row r="4" spans="1:10" ht="15" customHeight="1" x14ac:dyDescent="0.2">
      <c r="A4" s="610" t="s">
        <v>332</v>
      </c>
      <c r="B4" s="610"/>
      <c r="C4" s="610"/>
      <c r="D4" s="610"/>
      <c r="E4" s="610"/>
      <c r="F4" s="610"/>
      <c r="G4" s="1"/>
      <c r="H4" s="1"/>
      <c r="J4" s="1"/>
    </row>
    <row r="5" spans="1:10" x14ac:dyDescent="0.2">
      <c r="A5" s="610"/>
      <c r="B5" s="610"/>
      <c r="C5" s="610"/>
      <c r="D5" s="610"/>
      <c r="E5" s="610"/>
      <c r="F5" s="610"/>
      <c r="G5" s="1"/>
      <c r="H5" s="1"/>
      <c r="J5" s="1"/>
    </row>
    <row r="6" spans="1:10" x14ac:dyDescent="0.2">
      <c r="A6" s="610"/>
      <c r="B6" s="610"/>
      <c r="C6" s="610"/>
      <c r="D6" s="610"/>
      <c r="E6" s="610"/>
      <c r="F6" s="610"/>
      <c r="G6" s="1"/>
      <c r="H6" s="1"/>
      <c r="J6" s="1"/>
    </row>
    <row r="7" spans="1:10" x14ac:dyDescent="0.2">
      <c r="A7" s="610"/>
      <c r="B7" s="610"/>
      <c r="C7" s="610"/>
      <c r="D7" s="610"/>
      <c r="E7" s="610"/>
      <c r="F7" s="610"/>
      <c r="G7" s="1"/>
      <c r="H7" s="1"/>
      <c r="J7" s="1"/>
    </row>
    <row r="8" spans="1:10" x14ac:dyDescent="0.2">
      <c r="A8" s="610"/>
      <c r="B8" s="610"/>
      <c r="C8" s="610"/>
      <c r="D8" s="610"/>
      <c r="E8" s="610"/>
      <c r="F8" s="610"/>
      <c r="J8" s="1"/>
    </row>
    <row r="9" spans="1:10" x14ac:dyDescent="0.2">
      <c r="G9" s="1"/>
      <c r="H9" s="1"/>
      <c r="I9" s="1"/>
      <c r="J9" s="1"/>
    </row>
    <row r="10" spans="1:10" x14ac:dyDescent="0.2">
      <c r="F10" s="1"/>
      <c r="G10" s="1"/>
      <c r="H10" s="1"/>
      <c r="I10" s="1"/>
      <c r="J10" s="1"/>
    </row>
    <row r="11" spans="1:10" ht="75" customHeight="1" x14ac:dyDescent="0.2">
      <c r="A11" s="12"/>
      <c r="B11" s="611" t="s">
        <v>341</v>
      </c>
      <c r="C11" s="612"/>
      <c r="D11" s="612"/>
      <c r="E11" s="613"/>
      <c r="F11" s="1"/>
      <c r="G11" s="1"/>
      <c r="H11" s="1"/>
      <c r="I11" s="1"/>
      <c r="J11" s="1"/>
    </row>
    <row r="12" spans="1:10" x14ac:dyDescent="0.2">
      <c r="A12" s="12"/>
      <c r="B12" s="614"/>
      <c r="C12" s="615"/>
      <c r="D12" s="461"/>
      <c r="E12" s="520" t="s">
        <v>138</v>
      </c>
      <c r="F12" s="1"/>
      <c r="G12" s="1"/>
      <c r="H12" s="1"/>
      <c r="I12" s="1"/>
      <c r="J12" s="1"/>
    </row>
    <row r="13" spans="1:10" ht="25.5" x14ac:dyDescent="0.2">
      <c r="A13" s="12"/>
      <c r="B13" s="616"/>
      <c r="C13" s="617"/>
      <c r="D13" s="452" t="s">
        <v>11</v>
      </c>
      <c r="E13" s="521" t="s">
        <v>342</v>
      </c>
      <c r="G13" s="1"/>
      <c r="H13" s="1"/>
      <c r="I13" s="1"/>
      <c r="J13" s="1"/>
    </row>
    <row r="14" spans="1:10" x14ac:dyDescent="0.2">
      <c r="A14" s="12"/>
      <c r="B14" s="601">
        <v>2016</v>
      </c>
      <c r="C14" s="451" t="s">
        <v>139</v>
      </c>
      <c r="D14" s="95">
        <v>1721152</v>
      </c>
      <c r="E14" s="95">
        <v>33651</v>
      </c>
      <c r="G14" s="1"/>
      <c r="H14" s="1"/>
      <c r="I14" s="1"/>
      <c r="J14" s="1"/>
    </row>
    <row r="15" spans="1:10" x14ac:dyDescent="0.2">
      <c r="A15" s="12"/>
      <c r="B15" s="601"/>
      <c r="C15" s="94" t="s">
        <v>140</v>
      </c>
      <c r="D15" s="96">
        <v>4069422</v>
      </c>
      <c r="E15" s="96">
        <v>106828</v>
      </c>
      <c r="G15" s="1"/>
      <c r="H15" s="1"/>
      <c r="I15" s="1"/>
      <c r="J15" s="1"/>
    </row>
    <row r="16" spans="1:10" x14ac:dyDescent="0.2">
      <c r="A16" s="12"/>
      <c r="B16" s="601"/>
      <c r="C16" s="94" t="s">
        <v>152</v>
      </c>
      <c r="D16" s="98">
        <v>0.42299999999999999</v>
      </c>
      <c r="E16" s="98">
        <v>0.315</v>
      </c>
      <c r="G16" s="1"/>
      <c r="H16" s="1"/>
      <c r="I16" s="1"/>
      <c r="J16" s="1"/>
    </row>
    <row r="17" spans="1:10" s="12" customFormat="1" ht="15" thickBot="1" x14ac:dyDescent="0.25">
      <c r="B17" s="601"/>
      <c r="C17" s="99"/>
      <c r="D17" s="100"/>
      <c r="E17" s="100"/>
      <c r="G17" s="1"/>
      <c r="H17" s="1"/>
      <c r="I17" s="1"/>
      <c r="J17" s="1"/>
    </row>
    <row r="18" spans="1:10" s="12" customFormat="1" x14ac:dyDescent="0.2">
      <c r="B18" s="602">
        <v>2020</v>
      </c>
      <c r="C18" s="453" t="s">
        <v>231</v>
      </c>
      <c r="D18" s="454">
        <v>1897087.4171666331</v>
      </c>
      <c r="E18" s="455">
        <v>40467.351971721619</v>
      </c>
      <c r="G18" s="1"/>
      <c r="H18" s="1"/>
      <c r="I18" s="1"/>
      <c r="J18" s="1"/>
    </row>
    <row r="19" spans="1:10" s="12" customFormat="1" x14ac:dyDescent="0.2">
      <c r="B19" s="603"/>
      <c r="C19" s="101" t="s">
        <v>173</v>
      </c>
      <c r="D19" s="102">
        <v>3976856</v>
      </c>
      <c r="E19" s="456">
        <v>106896</v>
      </c>
      <c r="G19" s="1"/>
      <c r="H19" s="1"/>
      <c r="I19" s="1"/>
      <c r="J19" s="1"/>
    </row>
    <row r="20" spans="1:10" s="12" customFormat="1" x14ac:dyDescent="0.2">
      <c r="B20" s="603"/>
      <c r="C20" s="101" t="s">
        <v>343</v>
      </c>
      <c r="D20" s="103">
        <v>0.47703196121927299</v>
      </c>
      <c r="E20" s="457">
        <v>0.37856750460000016</v>
      </c>
      <c r="G20" s="1"/>
      <c r="H20" s="1"/>
      <c r="I20" s="1"/>
      <c r="J20" s="1"/>
    </row>
    <row r="21" spans="1:10" s="12" customFormat="1" x14ac:dyDescent="0.2">
      <c r="B21" s="604"/>
      <c r="C21" s="104"/>
      <c r="D21" s="103"/>
      <c r="E21" s="457"/>
      <c r="G21" s="1"/>
      <c r="H21" s="1"/>
      <c r="I21" s="1"/>
      <c r="J21" s="1"/>
    </row>
    <row r="22" spans="1:10" s="12" customFormat="1" x14ac:dyDescent="0.2">
      <c r="B22" s="605">
        <v>2025</v>
      </c>
      <c r="C22" s="105" t="s">
        <v>232</v>
      </c>
      <c r="D22" s="102">
        <v>2262464.9595403941</v>
      </c>
      <c r="E22" s="456">
        <v>48854.282250890457</v>
      </c>
      <c r="G22" s="1"/>
      <c r="H22" s="1"/>
      <c r="I22" s="1"/>
      <c r="J22" s="1"/>
    </row>
    <row r="23" spans="1:10" s="12" customFormat="1" x14ac:dyDescent="0.2">
      <c r="B23" s="603"/>
      <c r="C23" s="101" t="s">
        <v>173</v>
      </c>
      <c r="D23" s="102">
        <v>4225965</v>
      </c>
      <c r="E23" s="456">
        <v>111471</v>
      </c>
      <c r="G23" s="1"/>
      <c r="H23" s="1"/>
      <c r="I23" s="1"/>
      <c r="J23" s="1"/>
    </row>
    <row r="24" spans="1:10" s="12" customFormat="1" x14ac:dyDescent="0.2">
      <c r="B24" s="603"/>
      <c r="C24" s="101" t="s">
        <v>343</v>
      </c>
      <c r="D24" s="103">
        <v>0.53537238466016501</v>
      </c>
      <c r="E24" s="457">
        <v>0.43826898700909167</v>
      </c>
      <c r="G24" s="1"/>
      <c r="H24" s="1"/>
      <c r="I24" s="1"/>
      <c r="J24" s="1"/>
    </row>
    <row r="25" spans="1:10" s="12" customFormat="1" x14ac:dyDescent="0.2">
      <c r="B25" s="604"/>
      <c r="C25" s="101"/>
      <c r="D25" s="103"/>
      <c r="E25" s="457"/>
      <c r="G25" s="1"/>
      <c r="H25" s="1"/>
      <c r="I25" s="1"/>
      <c r="J25" s="1"/>
    </row>
    <row r="26" spans="1:10" s="12" customFormat="1" x14ac:dyDescent="0.2">
      <c r="B26" s="606">
        <v>2030</v>
      </c>
      <c r="C26" s="101" t="s">
        <v>174</v>
      </c>
      <c r="D26" s="102">
        <v>2690822.1421688553</v>
      </c>
      <c r="E26" s="456">
        <v>58124.782860020299</v>
      </c>
      <c r="G26" s="1"/>
      <c r="H26" s="1"/>
      <c r="I26" s="1"/>
      <c r="J26" s="1"/>
    </row>
    <row r="27" spans="1:10" s="12" customFormat="1" x14ac:dyDescent="0.2">
      <c r="B27" s="606"/>
      <c r="C27" s="101" t="s">
        <v>173</v>
      </c>
      <c r="D27" s="106">
        <v>4484352</v>
      </c>
      <c r="E27" s="456">
        <v>110762</v>
      </c>
      <c r="G27" s="1"/>
      <c r="H27" s="1"/>
      <c r="I27" s="1"/>
      <c r="J27" s="1"/>
    </row>
    <row r="28" spans="1:10" s="12" customFormat="1" ht="15" thickBot="1" x14ac:dyDescent="0.25">
      <c r="B28" s="607"/>
      <c r="C28" s="458" t="s">
        <v>343</v>
      </c>
      <c r="D28" s="459">
        <v>0.600047039609927</v>
      </c>
      <c r="E28" s="460">
        <v>0.52477187898395028</v>
      </c>
      <c r="G28" s="1"/>
      <c r="H28" s="1"/>
      <c r="I28" s="1"/>
      <c r="J28" s="1"/>
    </row>
    <row r="29" spans="1:10" s="12" customFormat="1" x14ac:dyDescent="0.2">
      <c r="A29" s="1"/>
      <c r="C29" s="92"/>
    </row>
    <row r="52" spans="3:9" s="12" customFormat="1" ht="12.75" x14ac:dyDescent="0.2">
      <c r="C52" s="12" t="s">
        <v>187</v>
      </c>
      <c r="I52" s="14" t="s">
        <v>31</v>
      </c>
    </row>
    <row r="53" spans="3:9" s="12" customFormat="1" ht="15" x14ac:dyDescent="0.25">
      <c r="C53" s="476" t="s">
        <v>362</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 ref="C53" r:id="rId1"/>
  </hyperlinks>
  <pageMargins left="0.25" right="0.25" top="0.75" bottom="0.75" header="0.3" footer="0.3"/>
  <pageSetup scale="63"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2"/>
  <sheetViews>
    <sheetView topLeftCell="A7" zoomScaleNormal="100" zoomScaleSheetLayoutView="100" workbookViewId="0">
      <selection activeCell="E101" sqref="E101"/>
    </sheetView>
  </sheetViews>
  <sheetFormatPr defaultColWidth="9.140625" defaultRowHeight="12.75" x14ac:dyDescent="0.2"/>
  <cols>
    <col min="1" max="1" width="40" style="12" customWidth="1"/>
    <col min="2" max="8" width="11.5703125" style="12" customWidth="1"/>
    <col min="9" max="9" width="4.28515625" style="12" customWidth="1"/>
    <col min="10" max="10" width="15.7109375" style="12" customWidth="1"/>
    <col min="11" max="11" width="4.28515625" style="12" customWidth="1"/>
    <col min="12" max="13" width="11.5703125" style="12" customWidth="1"/>
    <col min="14" max="15" width="11.5703125" style="23" customWidth="1"/>
    <col min="16" max="16384" width="9.140625" style="23"/>
  </cols>
  <sheetData>
    <row r="1" spans="1:14" ht="15" customHeight="1" x14ac:dyDescent="0.2">
      <c r="A1" s="587" t="s">
        <v>26</v>
      </c>
      <c r="B1" s="588"/>
      <c r="C1" s="588"/>
      <c r="D1" s="588"/>
      <c r="E1" s="588"/>
      <c r="F1" s="588"/>
      <c r="G1" s="588"/>
      <c r="H1" s="588"/>
      <c r="I1" s="588"/>
      <c r="J1" s="588"/>
      <c r="K1" s="588"/>
      <c r="L1" s="588"/>
      <c r="M1" s="588"/>
      <c r="N1" s="588"/>
    </row>
    <row r="2" spans="1:14" ht="15" customHeight="1" x14ac:dyDescent="0.2">
      <c r="A2" s="646"/>
      <c r="B2" s="647"/>
      <c r="C2" s="647"/>
      <c r="D2" s="647"/>
      <c r="E2" s="647"/>
      <c r="F2" s="647"/>
      <c r="G2" s="647"/>
      <c r="H2" s="647"/>
      <c r="I2" s="647"/>
      <c r="J2" s="647"/>
      <c r="K2" s="647"/>
      <c r="L2" s="647"/>
      <c r="M2" s="647"/>
      <c r="N2" s="647"/>
    </row>
    <row r="3" spans="1:14" ht="28.5" customHeight="1" x14ac:dyDescent="0.2">
      <c r="A3" s="587" t="s">
        <v>245</v>
      </c>
      <c r="B3" s="588"/>
      <c r="C3" s="588"/>
      <c r="D3" s="588"/>
      <c r="E3" s="588"/>
      <c r="F3" s="588"/>
      <c r="G3" s="588"/>
      <c r="H3" s="588"/>
      <c r="I3" s="588"/>
      <c r="J3" s="588"/>
      <c r="K3" s="588"/>
      <c r="L3" s="588"/>
      <c r="M3" s="588"/>
      <c r="N3" s="588"/>
    </row>
    <row r="4" spans="1:14" ht="15" customHeight="1" x14ac:dyDescent="0.2">
      <c r="A4" s="536" t="s">
        <v>380</v>
      </c>
      <c r="B4" s="537"/>
      <c r="C4" s="537"/>
      <c r="D4" s="537"/>
      <c r="E4" s="537"/>
      <c r="F4" s="537"/>
      <c r="G4" s="537"/>
      <c r="H4" s="537"/>
      <c r="I4" s="537"/>
      <c r="J4" s="537"/>
      <c r="K4" s="537"/>
      <c r="L4" s="537"/>
      <c r="M4" s="537"/>
      <c r="N4" s="537"/>
    </row>
    <row r="5" spans="1:14" x14ac:dyDescent="0.2">
      <c r="A5" s="536"/>
      <c r="B5" s="537"/>
      <c r="C5" s="537"/>
      <c r="D5" s="537"/>
      <c r="E5" s="537"/>
      <c r="F5" s="537"/>
      <c r="G5" s="537"/>
      <c r="H5" s="537"/>
      <c r="I5" s="537"/>
      <c r="J5" s="537"/>
      <c r="K5" s="537"/>
      <c r="L5" s="537"/>
      <c r="M5" s="537"/>
      <c r="N5" s="537"/>
    </row>
    <row r="6" spans="1:14" x14ac:dyDescent="0.2">
      <c r="A6" s="536"/>
      <c r="B6" s="537"/>
      <c r="C6" s="537"/>
      <c r="D6" s="537"/>
      <c r="E6" s="537"/>
      <c r="F6" s="537"/>
      <c r="G6" s="537"/>
      <c r="H6" s="537"/>
      <c r="I6" s="537"/>
      <c r="J6" s="537"/>
      <c r="K6" s="537"/>
      <c r="L6" s="537"/>
      <c r="M6" s="537"/>
      <c r="N6" s="537"/>
    </row>
    <row r="7" spans="1:14" x14ac:dyDescent="0.2">
      <c r="A7" s="536"/>
      <c r="B7" s="537"/>
      <c r="C7" s="537"/>
      <c r="D7" s="537"/>
      <c r="E7" s="537"/>
      <c r="F7" s="537"/>
      <c r="G7" s="537"/>
      <c r="H7" s="537"/>
      <c r="I7" s="537"/>
      <c r="J7" s="537"/>
      <c r="K7" s="537"/>
      <c r="L7" s="537"/>
      <c r="M7" s="537"/>
      <c r="N7" s="537"/>
    </row>
    <row r="8" spans="1:14" ht="51.75" customHeight="1" x14ac:dyDescent="0.2">
      <c r="A8" s="536"/>
      <c r="B8" s="537"/>
      <c r="C8" s="537"/>
      <c r="D8" s="537"/>
      <c r="E8" s="537"/>
      <c r="F8" s="537"/>
      <c r="G8" s="537"/>
      <c r="H8" s="537"/>
      <c r="I8" s="537"/>
      <c r="J8" s="537"/>
      <c r="K8" s="537"/>
      <c r="L8" s="537"/>
      <c r="M8" s="537"/>
      <c r="N8" s="537"/>
    </row>
    <row r="9" spans="1:14" x14ac:dyDescent="0.2">
      <c r="A9" s="112"/>
      <c r="B9" s="112"/>
      <c r="C9" s="112"/>
      <c r="D9" s="112"/>
      <c r="E9" s="112"/>
      <c r="F9" s="112"/>
      <c r="G9" s="112"/>
      <c r="H9" s="112"/>
      <c r="I9" s="112"/>
      <c r="L9" s="119"/>
    </row>
    <row r="10" spans="1:14" x14ac:dyDescent="0.2">
      <c r="A10" s="631" t="s">
        <v>246</v>
      </c>
      <c r="B10" s="632"/>
      <c r="C10" s="632"/>
      <c r="D10" s="632"/>
      <c r="E10" s="633"/>
      <c r="F10" s="112"/>
      <c r="G10" s="112"/>
      <c r="H10" s="112"/>
      <c r="I10" s="112"/>
      <c r="L10" s="119"/>
    </row>
    <row r="11" spans="1:14" x14ac:dyDescent="0.2">
      <c r="A11" s="623" t="s">
        <v>178</v>
      </c>
      <c r="B11" s="624"/>
      <c r="C11" s="624"/>
      <c r="D11" s="624"/>
      <c r="E11" s="625"/>
      <c r="F11" s="112"/>
      <c r="G11" s="112"/>
      <c r="H11" s="112"/>
      <c r="I11" s="112"/>
      <c r="L11" s="119"/>
    </row>
    <row r="12" spans="1:14" ht="13.5" thickBot="1" x14ac:dyDescent="0.25">
      <c r="A12" s="643"/>
      <c r="B12" s="644"/>
      <c r="C12" s="644"/>
      <c r="D12" s="644"/>
      <c r="E12" s="645"/>
      <c r="F12" s="112"/>
      <c r="G12" s="112"/>
      <c r="H12" s="112"/>
      <c r="I12" s="112"/>
      <c r="L12" s="119"/>
    </row>
    <row r="13" spans="1:14" ht="13.5" thickTop="1" x14ac:dyDescent="0.2">
      <c r="A13" s="125"/>
      <c r="B13" s="126">
        <v>2017</v>
      </c>
      <c r="C13" s="310">
        <v>2020</v>
      </c>
      <c r="D13" s="311">
        <v>2025</v>
      </c>
      <c r="E13" s="312">
        <v>2030</v>
      </c>
      <c r="F13" s="112"/>
      <c r="G13" s="112"/>
      <c r="H13" s="112"/>
      <c r="I13" s="112"/>
      <c r="J13" s="112"/>
      <c r="L13" s="119"/>
    </row>
    <row r="14" spans="1:14" ht="16.5" customHeight="1" x14ac:dyDescent="0.2">
      <c r="A14" s="131" t="s">
        <v>255</v>
      </c>
      <c r="B14" s="127">
        <f>B46</f>
        <v>9366</v>
      </c>
      <c r="C14" s="313">
        <v>9760</v>
      </c>
      <c r="D14" s="128">
        <v>11810.595859427674</v>
      </c>
      <c r="E14" s="314">
        <v>14278.474556802194</v>
      </c>
      <c r="F14" s="112"/>
      <c r="G14" s="112"/>
      <c r="H14" s="112"/>
      <c r="I14" s="112"/>
      <c r="J14" s="112"/>
    </row>
    <row r="15" spans="1:14" ht="16.5" customHeight="1" x14ac:dyDescent="0.2">
      <c r="A15" s="131" t="s">
        <v>233</v>
      </c>
      <c r="B15" s="127">
        <v>333920</v>
      </c>
      <c r="C15" s="313">
        <v>376000</v>
      </c>
      <c r="D15" s="128">
        <v>455000</v>
      </c>
      <c r="E15" s="314">
        <v>550000</v>
      </c>
      <c r="F15" s="112"/>
      <c r="G15" s="112"/>
      <c r="H15" s="112"/>
      <c r="I15" s="112"/>
      <c r="J15" s="112"/>
    </row>
    <row r="16" spans="1:14" ht="16.5" customHeight="1" x14ac:dyDescent="0.2">
      <c r="A16" s="268" t="s">
        <v>219</v>
      </c>
      <c r="B16" s="127">
        <v>111344</v>
      </c>
      <c r="C16" s="313">
        <v>138000</v>
      </c>
      <c r="D16" s="128">
        <v>198000</v>
      </c>
      <c r="E16" s="314">
        <v>285000</v>
      </c>
      <c r="F16" s="112"/>
      <c r="G16" s="112"/>
      <c r="H16" s="112"/>
      <c r="I16" s="112"/>
      <c r="J16" s="112"/>
    </row>
    <row r="17" spans="1:19" ht="16.5" customHeight="1" x14ac:dyDescent="0.2">
      <c r="A17" s="268" t="s">
        <v>220</v>
      </c>
      <c r="B17" s="127">
        <v>41027</v>
      </c>
      <c r="C17" s="313">
        <v>48000</v>
      </c>
      <c r="D17" s="128">
        <v>59000</v>
      </c>
      <c r="E17" s="314">
        <v>76000</v>
      </c>
      <c r="F17" s="112"/>
      <c r="G17" s="112"/>
      <c r="H17" s="112"/>
      <c r="I17" s="112"/>
      <c r="J17" s="112"/>
    </row>
    <row r="18" spans="1:19" ht="16.5" customHeight="1" x14ac:dyDescent="0.2">
      <c r="A18" s="268" t="s">
        <v>222</v>
      </c>
      <c r="B18" s="127">
        <v>141564</v>
      </c>
      <c r="C18" s="313">
        <v>168000</v>
      </c>
      <c r="D18" s="128">
        <v>215000</v>
      </c>
      <c r="E18" s="314">
        <v>275000</v>
      </c>
      <c r="F18" s="112"/>
      <c r="G18" s="112"/>
      <c r="H18" s="112"/>
      <c r="I18" s="112"/>
      <c r="J18" s="112"/>
      <c r="N18" s="12"/>
    </row>
    <row r="19" spans="1:19" ht="16.5" customHeight="1" thickBot="1" x14ac:dyDescent="0.25">
      <c r="A19" s="268" t="s">
        <v>221</v>
      </c>
      <c r="B19" s="127">
        <v>124177</v>
      </c>
      <c r="C19" s="315">
        <v>146000</v>
      </c>
      <c r="D19" s="316">
        <v>190000</v>
      </c>
      <c r="E19" s="317">
        <v>246000</v>
      </c>
      <c r="F19" s="112"/>
      <c r="G19" s="112"/>
      <c r="H19" s="112"/>
      <c r="I19" s="112"/>
      <c r="J19" s="112"/>
      <c r="N19" s="12"/>
    </row>
    <row r="20" spans="1:19" ht="13.5" thickTop="1" x14ac:dyDescent="0.2">
      <c r="C20" s="138"/>
      <c r="D20" s="138"/>
      <c r="N20" s="12"/>
    </row>
    <row r="21" spans="1:19" ht="15" customHeight="1" x14ac:dyDescent="0.2">
      <c r="A21" s="637" t="s">
        <v>346</v>
      </c>
      <c r="B21" s="638"/>
      <c r="C21" s="638"/>
      <c r="D21" s="638"/>
      <c r="E21" s="638"/>
      <c r="F21" s="638"/>
      <c r="G21" s="638"/>
      <c r="H21" s="639"/>
      <c r="I21" s="139"/>
      <c r="J21" s="139"/>
      <c r="L21" s="637" t="s">
        <v>381</v>
      </c>
      <c r="M21" s="638"/>
      <c r="N21" s="639"/>
    </row>
    <row r="22" spans="1:19" ht="12.75" customHeight="1" thickBot="1" x14ac:dyDescent="0.25">
      <c r="A22" s="640"/>
      <c r="B22" s="641"/>
      <c r="C22" s="641"/>
      <c r="D22" s="641"/>
      <c r="E22" s="641"/>
      <c r="F22" s="641"/>
      <c r="G22" s="641"/>
      <c r="H22" s="642"/>
      <c r="I22" s="139"/>
      <c r="J22" s="139"/>
      <c r="L22" s="648"/>
      <c r="M22" s="649"/>
      <c r="N22" s="650"/>
    </row>
    <row r="23" spans="1:19" ht="29.25" customHeight="1" thickTop="1" x14ac:dyDescent="0.2">
      <c r="A23" s="198" t="s">
        <v>148</v>
      </c>
      <c r="B23" s="480" t="s">
        <v>15</v>
      </c>
      <c r="C23" s="245" t="s">
        <v>145</v>
      </c>
      <c r="D23" s="245" t="s">
        <v>5</v>
      </c>
      <c r="E23" s="246" t="s">
        <v>4</v>
      </c>
      <c r="F23" s="245" t="s">
        <v>16</v>
      </c>
      <c r="G23" s="245" t="s">
        <v>146</v>
      </c>
      <c r="H23" s="247" t="s">
        <v>2</v>
      </c>
      <c r="I23" s="248"/>
      <c r="J23" s="368" t="s">
        <v>192</v>
      </c>
      <c r="L23" s="310">
        <v>2020</v>
      </c>
      <c r="M23" s="311">
        <v>2025</v>
      </c>
      <c r="N23" s="312">
        <v>2030</v>
      </c>
    </row>
    <row r="24" spans="1:19" ht="15" customHeight="1" x14ac:dyDescent="0.25">
      <c r="A24" s="343" t="s">
        <v>116</v>
      </c>
      <c r="B24" s="478">
        <v>927</v>
      </c>
      <c r="C24" s="420">
        <v>493</v>
      </c>
      <c r="D24" s="420">
        <v>262</v>
      </c>
      <c r="E24" s="420">
        <v>141</v>
      </c>
      <c r="F24" s="420">
        <v>31</v>
      </c>
      <c r="G24" s="420">
        <v>478</v>
      </c>
      <c r="H24" s="421">
        <v>449</v>
      </c>
      <c r="I24" s="141"/>
      <c r="J24" s="349">
        <v>495</v>
      </c>
      <c r="L24" s="514">
        <v>902</v>
      </c>
      <c r="M24" s="515">
        <v>1092</v>
      </c>
      <c r="N24" s="516">
        <v>1320</v>
      </c>
      <c r="P24" s="467"/>
      <c r="Q24" s="467"/>
      <c r="R24" s="467"/>
      <c r="S24" s="467"/>
    </row>
    <row r="25" spans="1:19" ht="15" customHeight="1" x14ac:dyDescent="0.25">
      <c r="A25" s="346" t="s">
        <v>269</v>
      </c>
      <c r="B25" s="479">
        <v>704</v>
      </c>
      <c r="C25" s="422">
        <v>399</v>
      </c>
      <c r="D25" s="422">
        <v>128</v>
      </c>
      <c r="E25" s="422">
        <v>130</v>
      </c>
      <c r="F25" s="422">
        <v>47</v>
      </c>
      <c r="G25" s="422">
        <v>457</v>
      </c>
      <c r="H25" s="423">
        <v>247</v>
      </c>
      <c r="I25" s="141"/>
      <c r="J25" s="350">
        <v>313</v>
      </c>
      <c r="L25" s="514">
        <v>663</v>
      </c>
      <c r="M25" s="515">
        <v>803</v>
      </c>
      <c r="N25" s="516">
        <v>970</v>
      </c>
      <c r="P25" s="467"/>
      <c r="Q25" s="467"/>
      <c r="R25" s="467"/>
      <c r="S25" s="467"/>
    </row>
    <row r="26" spans="1:19" ht="15" x14ac:dyDescent="0.25">
      <c r="A26" s="346" t="s">
        <v>294</v>
      </c>
      <c r="B26" s="479">
        <v>538</v>
      </c>
      <c r="C26" s="422">
        <v>375</v>
      </c>
      <c r="D26" s="422">
        <v>25</v>
      </c>
      <c r="E26" s="422">
        <v>122</v>
      </c>
      <c r="F26" s="422">
        <v>16</v>
      </c>
      <c r="G26" s="422">
        <v>148</v>
      </c>
      <c r="H26" s="423">
        <v>390</v>
      </c>
      <c r="I26" s="141"/>
      <c r="J26" s="350">
        <v>328</v>
      </c>
      <c r="L26" s="514">
        <v>437</v>
      </c>
      <c r="M26" s="515">
        <v>529</v>
      </c>
      <c r="N26" s="516">
        <v>640</v>
      </c>
      <c r="P26" s="467"/>
      <c r="Q26" s="467"/>
      <c r="R26" s="467"/>
      <c r="S26" s="467"/>
    </row>
    <row r="27" spans="1:19" ht="15" x14ac:dyDescent="0.25">
      <c r="A27" s="346" t="s">
        <v>302</v>
      </c>
      <c r="B27" s="479">
        <v>481</v>
      </c>
      <c r="C27" s="422">
        <v>194</v>
      </c>
      <c r="D27" s="422">
        <v>133</v>
      </c>
      <c r="E27" s="422">
        <v>123</v>
      </c>
      <c r="F27" s="422">
        <v>31</v>
      </c>
      <c r="G27" s="422">
        <v>229</v>
      </c>
      <c r="H27" s="423">
        <v>252</v>
      </c>
      <c r="I27" s="141"/>
      <c r="J27" s="350">
        <v>229</v>
      </c>
      <c r="L27" s="514">
        <v>511</v>
      </c>
      <c r="M27" s="515">
        <v>619</v>
      </c>
      <c r="N27" s="516">
        <v>749</v>
      </c>
      <c r="P27" s="467"/>
      <c r="Q27" s="467"/>
      <c r="R27" s="467"/>
      <c r="S27" s="467"/>
    </row>
    <row r="28" spans="1:19" ht="15" customHeight="1" thickBot="1" x14ac:dyDescent="0.25">
      <c r="A28" s="144" t="s">
        <v>60</v>
      </c>
      <c r="B28" s="482">
        <f t="shared" ref="B28:H28" si="0">SUM(B24:B27)</f>
        <v>2650</v>
      </c>
      <c r="C28" s="145">
        <f t="shared" si="0"/>
        <v>1461</v>
      </c>
      <c r="D28" s="145">
        <f t="shared" si="0"/>
        <v>548</v>
      </c>
      <c r="E28" s="145">
        <f t="shared" si="0"/>
        <v>516</v>
      </c>
      <c r="F28" s="145">
        <f t="shared" si="0"/>
        <v>125</v>
      </c>
      <c r="G28" s="145">
        <f t="shared" si="0"/>
        <v>1312</v>
      </c>
      <c r="H28" s="146">
        <f t="shared" si="0"/>
        <v>1338</v>
      </c>
      <c r="I28" s="141"/>
      <c r="J28" s="147">
        <f>SUM(J24:J27)</f>
        <v>1365</v>
      </c>
      <c r="K28" s="395"/>
      <c r="L28" s="517">
        <f>SUM(L24:L27)</f>
        <v>2513</v>
      </c>
      <c r="M28" s="518">
        <f t="shared" ref="M28:N28" si="1">SUM(M24:M27)</f>
        <v>3043</v>
      </c>
      <c r="N28" s="519">
        <f t="shared" si="1"/>
        <v>3679</v>
      </c>
    </row>
    <row r="29" spans="1:19" ht="15" customHeight="1" thickTop="1" x14ac:dyDescent="0.2">
      <c r="B29" s="148"/>
      <c r="C29" s="148"/>
      <c r="D29" s="148"/>
      <c r="E29" s="148"/>
      <c r="F29" s="148"/>
      <c r="G29" s="148"/>
      <c r="H29" s="149"/>
      <c r="I29" s="149"/>
      <c r="J29" s="149"/>
      <c r="M29" s="23"/>
    </row>
    <row r="30" spans="1:19" ht="15" customHeight="1" thickBot="1" x14ac:dyDescent="0.25">
      <c r="A30" s="150"/>
      <c r="B30" s="151"/>
      <c r="C30" s="151"/>
      <c r="D30" s="151"/>
      <c r="E30" s="151"/>
      <c r="F30" s="151"/>
      <c r="G30" s="151"/>
      <c r="H30" s="119"/>
      <c r="I30" s="149"/>
      <c r="J30" s="119"/>
      <c r="M30" s="23"/>
    </row>
    <row r="31" spans="1:19" ht="26.25" thickTop="1" x14ac:dyDescent="0.2">
      <c r="A31" s="198" t="s">
        <v>149</v>
      </c>
      <c r="B31" s="480" t="s">
        <v>15</v>
      </c>
      <c r="C31" s="245" t="s">
        <v>145</v>
      </c>
      <c r="D31" s="245" t="s">
        <v>5</v>
      </c>
      <c r="E31" s="246" t="s">
        <v>4</v>
      </c>
      <c r="F31" s="245" t="s">
        <v>16</v>
      </c>
      <c r="G31" s="245" t="s">
        <v>146</v>
      </c>
      <c r="H31" s="247" t="s">
        <v>2</v>
      </c>
      <c r="I31" s="248"/>
      <c r="J31" s="368" t="s">
        <v>192</v>
      </c>
      <c r="L31" s="310">
        <v>2020</v>
      </c>
      <c r="M31" s="311">
        <v>2025</v>
      </c>
      <c r="N31" s="312">
        <v>2030</v>
      </c>
    </row>
    <row r="32" spans="1:19" ht="15" x14ac:dyDescent="0.25">
      <c r="A32" s="343" t="s">
        <v>79</v>
      </c>
      <c r="B32" s="478">
        <v>3970</v>
      </c>
      <c r="C32" s="420">
        <v>1982</v>
      </c>
      <c r="D32" s="420">
        <v>565</v>
      </c>
      <c r="E32" s="420">
        <v>706</v>
      </c>
      <c r="F32" s="420">
        <v>717</v>
      </c>
      <c r="G32" s="420">
        <v>1441</v>
      </c>
      <c r="H32" s="421">
        <v>2529</v>
      </c>
      <c r="I32" s="141"/>
      <c r="J32" s="483">
        <v>940</v>
      </c>
      <c r="L32" s="514">
        <v>4385</v>
      </c>
      <c r="M32" s="515">
        <v>5308</v>
      </c>
      <c r="N32" s="516">
        <v>6417</v>
      </c>
    </row>
    <row r="33" spans="1:14" ht="15" x14ac:dyDescent="0.25">
      <c r="A33" s="346" t="s">
        <v>90</v>
      </c>
      <c r="B33" s="479">
        <v>2746</v>
      </c>
      <c r="C33" s="422">
        <v>1695</v>
      </c>
      <c r="D33" s="422">
        <v>362</v>
      </c>
      <c r="E33" s="422">
        <v>543</v>
      </c>
      <c r="F33" s="422">
        <v>146</v>
      </c>
      <c r="G33" s="422">
        <v>856</v>
      </c>
      <c r="H33" s="423">
        <v>1890</v>
      </c>
      <c r="I33" s="141"/>
      <c r="J33" s="484">
        <v>1194</v>
      </c>
      <c r="L33" s="514">
        <v>2862</v>
      </c>
      <c r="M33" s="515">
        <v>3460</v>
      </c>
      <c r="N33" s="516">
        <v>4182</v>
      </c>
    </row>
    <row r="34" spans="1:14" ht="13.5" thickBot="1" x14ac:dyDescent="0.25">
      <c r="A34" s="488" t="s">
        <v>15</v>
      </c>
      <c r="B34" s="145">
        <f t="shared" ref="B34:H34" si="2">SUM(B32:B33)</f>
        <v>6716</v>
      </c>
      <c r="C34" s="145">
        <f t="shared" si="2"/>
        <v>3677</v>
      </c>
      <c r="D34" s="145">
        <f t="shared" si="2"/>
        <v>927</v>
      </c>
      <c r="E34" s="145">
        <f t="shared" si="2"/>
        <v>1249</v>
      </c>
      <c r="F34" s="145">
        <f t="shared" si="2"/>
        <v>863</v>
      </c>
      <c r="G34" s="145">
        <f t="shared" si="2"/>
        <v>2297</v>
      </c>
      <c r="H34" s="146">
        <f t="shared" si="2"/>
        <v>4419</v>
      </c>
      <c r="I34" s="141"/>
      <c r="J34" s="481">
        <f>SUM(J32:J33)</f>
        <v>2134</v>
      </c>
      <c r="L34" s="517">
        <f>SUM(L32:L33)</f>
        <v>7247</v>
      </c>
      <c r="M34" s="518">
        <f t="shared" ref="M34:N34" si="3">SUM(M32:M33)</f>
        <v>8768</v>
      </c>
      <c r="N34" s="519">
        <f t="shared" si="3"/>
        <v>10599</v>
      </c>
    </row>
    <row r="35" spans="1:14" ht="14.25" thickTop="1" thickBot="1" x14ac:dyDescent="0.25">
      <c r="I35" s="92"/>
      <c r="M35" s="23"/>
    </row>
    <row r="36" spans="1:14" ht="26.25" thickTop="1" x14ac:dyDescent="0.2">
      <c r="A36" s="198" t="s">
        <v>147</v>
      </c>
      <c r="B36" s="245" t="s">
        <v>15</v>
      </c>
      <c r="C36" s="245" t="s">
        <v>145</v>
      </c>
      <c r="D36" s="245" t="s">
        <v>5</v>
      </c>
      <c r="E36" s="246" t="s">
        <v>4</v>
      </c>
      <c r="F36" s="245" t="s">
        <v>16</v>
      </c>
      <c r="G36" s="245" t="s">
        <v>146</v>
      </c>
      <c r="H36" s="247" t="s">
        <v>2</v>
      </c>
      <c r="I36" s="248"/>
      <c r="J36" s="249" t="s">
        <v>192</v>
      </c>
      <c r="L36" s="310">
        <v>2020</v>
      </c>
      <c r="M36" s="311">
        <v>2025</v>
      </c>
      <c r="N36" s="312">
        <v>2030</v>
      </c>
    </row>
    <row r="37" spans="1:14" ht="15" x14ac:dyDescent="0.25">
      <c r="A37" s="348" t="s">
        <v>155</v>
      </c>
      <c r="B37" s="344"/>
      <c r="C37" s="344"/>
      <c r="D37" s="344"/>
      <c r="E37" s="344"/>
      <c r="F37" s="344"/>
      <c r="G37" s="344"/>
      <c r="H37" s="345"/>
      <c r="I37" s="152"/>
      <c r="J37" s="349"/>
      <c r="L37" s="313"/>
      <c r="M37" s="128"/>
      <c r="N37" s="314"/>
    </row>
    <row r="38" spans="1:14" ht="13.5" thickBot="1" x14ac:dyDescent="0.25">
      <c r="A38" s="144" t="s">
        <v>15</v>
      </c>
      <c r="B38" s="145"/>
      <c r="C38" s="145"/>
      <c r="D38" s="145"/>
      <c r="E38" s="145"/>
      <c r="F38" s="145"/>
      <c r="G38" s="145"/>
      <c r="H38" s="146"/>
      <c r="I38" s="152"/>
      <c r="J38" s="96"/>
      <c r="L38" s="315"/>
      <c r="M38" s="316"/>
      <c r="N38" s="317"/>
    </row>
    <row r="39" spans="1:14" ht="14.25" thickTop="1" thickBot="1" x14ac:dyDescent="0.25">
      <c r="I39" s="92"/>
      <c r="M39" s="23"/>
    </row>
    <row r="40" spans="1:14" ht="26.25" thickTop="1" x14ac:dyDescent="0.2">
      <c r="A40" s="198" t="s">
        <v>29</v>
      </c>
      <c r="B40" s="245" t="s">
        <v>15</v>
      </c>
      <c r="C40" s="245" t="s">
        <v>145</v>
      </c>
      <c r="D40" s="245" t="s">
        <v>5</v>
      </c>
      <c r="E40" s="246" t="s">
        <v>4</v>
      </c>
      <c r="F40" s="245" t="s">
        <v>16</v>
      </c>
      <c r="G40" s="245" t="s">
        <v>146</v>
      </c>
      <c r="H40" s="247" t="s">
        <v>2</v>
      </c>
      <c r="I40" s="248"/>
      <c r="J40" s="249" t="s">
        <v>192</v>
      </c>
      <c r="L40" s="310">
        <v>2020</v>
      </c>
      <c r="M40" s="311">
        <v>2025</v>
      </c>
      <c r="N40" s="312">
        <v>2030</v>
      </c>
    </row>
    <row r="41" spans="1:14" ht="15" x14ac:dyDescent="0.25">
      <c r="A41" s="343" t="s">
        <v>155</v>
      </c>
      <c r="B41" s="427"/>
      <c r="C41" s="422"/>
      <c r="D41" s="422"/>
      <c r="E41" s="422"/>
      <c r="F41" s="422"/>
      <c r="G41" s="422"/>
      <c r="H41" s="423"/>
      <c r="I41" s="156"/>
      <c r="J41" s="157"/>
      <c r="L41" s="313"/>
      <c r="M41" s="128"/>
      <c r="N41" s="314"/>
    </row>
    <row r="42" spans="1:14" ht="13.5" thickBot="1" x14ac:dyDescent="0.25">
      <c r="A42" s="144" t="s">
        <v>15</v>
      </c>
      <c r="B42" s="145"/>
      <c r="C42" s="145"/>
      <c r="D42" s="145"/>
      <c r="E42" s="145"/>
      <c r="F42" s="145"/>
      <c r="G42" s="145"/>
      <c r="H42" s="146"/>
      <c r="I42" s="152"/>
      <c r="J42" s="147"/>
      <c r="L42" s="315"/>
      <c r="M42" s="316"/>
      <c r="N42" s="317"/>
    </row>
    <row r="43" spans="1:14" ht="14.25" thickTop="1" thickBot="1" x14ac:dyDescent="0.25">
      <c r="A43" s="159"/>
      <c r="B43" s="158"/>
      <c r="C43" s="158"/>
      <c r="D43" s="158"/>
      <c r="E43" s="158"/>
      <c r="F43" s="158"/>
      <c r="G43" s="158"/>
      <c r="H43" s="158"/>
      <c r="I43" s="152"/>
      <c r="J43" s="143"/>
      <c r="M43" s="23"/>
    </row>
    <row r="44" spans="1:14" ht="26.25" thickTop="1" x14ac:dyDescent="0.2">
      <c r="A44" s="34" t="s">
        <v>26</v>
      </c>
      <c r="B44" s="245" t="s">
        <v>15</v>
      </c>
      <c r="C44" s="245" t="s">
        <v>145</v>
      </c>
      <c r="D44" s="245" t="s">
        <v>5</v>
      </c>
      <c r="E44" s="246" t="s">
        <v>4</v>
      </c>
      <c r="F44" s="245" t="s">
        <v>16</v>
      </c>
      <c r="G44" s="245" t="s">
        <v>146</v>
      </c>
      <c r="H44" s="247" t="s">
        <v>2</v>
      </c>
      <c r="I44" s="248"/>
      <c r="J44" s="249" t="s">
        <v>192</v>
      </c>
      <c r="L44" s="310">
        <v>2020</v>
      </c>
      <c r="M44" s="311">
        <v>2025</v>
      </c>
      <c r="N44" s="312">
        <v>2030</v>
      </c>
    </row>
    <row r="45" spans="1:14" x14ac:dyDescent="0.2">
      <c r="A45" s="160" t="s">
        <v>177</v>
      </c>
      <c r="B45" s="154">
        <f>B28+B34</f>
        <v>9366</v>
      </c>
      <c r="C45" s="154">
        <v>4896</v>
      </c>
      <c r="D45" s="154">
        <v>1241</v>
      </c>
      <c r="E45" s="154">
        <v>1667</v>
      </c>
      <c r="F45" s="154">
        <v>1010</v>
      </c>
      <c r="G45" s="154">
        <v>3468</v>
      </c>
      <c r="H45" s="155">
        <v>5346</v>
      </c>
      <c r="I45" s="152"/>
      <c r="J45" s="96">
        <f>J28+J34+J38</f>
        <v>3499</v>
      </c>
      <c r="K45" s="119"/>
      <c r="L45" s="514">
        <f>L28+L33+L38</f>
        <v>5375</v>
      </c>
      <c r="M45" s="515">
        <f>M28+M33+M38</f>
        <v>6503</v>
      </c>
      <c r="N45" s="516">
        <f>N28+N33+N38</f>
        <v>7861</v>
      </c>
    </row>
    <row r="46" spans="1:14" ht="13.5" thickBot="1" x14ac:dyDescent="0.25">
      <c r="A46" s="160" t="s">
        <v>176</v>
      </c>
      <c r="B46" s="154">
        <f>B45+B42</f>
        <v>9366</v>
      </c>
      <c r="C46" s="154">
        <v>4896</v>
      </c>
      <c r="D46" s="154">
        <v>1241</v>
      </c>
      <c r="E46" s="154">
        <v>1667</v>
      </c>
      <c r="F46" s="154">
        <v>1010</v>
      </c>
      <c r="G46" s="154">
        <v>3468</v>
      </c>
      <c r="H46" s="155">
        <v>5346</v>
      </c>
      <c r="I46" s="152"/>
      <c r="J46" s="97">
        <f>J42+J45</f>
        <v>3499</v>
      </c>
      <c r="L46" s="517">
        <f>L28+L34+L38+L42</f>
        <v>9760</v>
      </c>
      <c r="M46" s="518">
        <f>M28+M34+M38+M42</f>
        <v>11811</v>
      </c>
      <c r="N46" s="519">
        <f>N28+N34+N38+N42</f>
        <v>14278</v>
      </c>
    </row>
    <row r="47" spans="1:14" ht="12.75" customHeight="1" thickTop="1" x14ac:dyDescent="0.2">
      <c r="A47" s="161"/>
      <c r="B47" s="152"/>
      <c r="C47" s="152"/>
      <c r="D47" s="152"/>
      <c r="E47" s="152"/>
      <c r="F47" s="152"/>
      <c r="G47" s="152"/>
      <c r="H47" s="152"/>
      <c r="I47" s="152"/>
      <c r="J47" s="152"/>
      <c r="M47" s="395"/>
    </row>
    <row r="48" spans="1:14" ht="12.75" customHeight="1" x14ac:dyDescent="0.55000000000000004">
      <c r="A48" s="634"/>
      <c r="B48" s="635"/>
      <c r="C48" s="635"/>
      <c r="D48" s="635"/>
      <c r="E48" s="635"/>
      <c r="F48" s="635"/>
      <c r="G48" s="635"/>
      <c r="H48" s="635"/>
      <c r="I48" s="635"/>
      <c r="J48" s="635"/>
      <c r="K48" s="636"/>
      <c r="M48" s="428"/>
    </row>
    <row r="50" spans="1:13" x14ac:dyDescent="0.2">
      <c r="A50" s="628" t="s">
        <v>345</v>
      </c>
      <c r="B50" s="629"/>
      <c r="C50" s="629"/>
      <c r="D50" s="629"/>
      <c r="E50" s="629"/>
      <c r="F50" s="629"/>
      <c r="G50" s="629"/>
      <c r="H50" s="630"/>
    </row>
    <row r="51" spans="1:13" x14ac:dyDescent="0.2">
      <c r="A51" s="628" t="s">
        <v>247</v>
      </c>
      <c r="B51" s="629"/>
      <c r="C51" s="629"/>
      <c r="D51" s="629"/>
      <c r="E51" s="629"/>
      <c r="F51" s="629"/>
      <c r="G51" s="629"/>
      <c r="H51" s="630"/>
      <c r="I51" s="130"/>
    </row>
    <row r="52" spans="1:13" x14ac:dyDescent="0.2">
      <c r="A52" s="261"/>
      <c r="B52" s="181"/>
      <c r="C52" s="181"/>
      <c r="D52" s="181"/>
      <c r="E52" s="181"/>
      <c r="F52" s="262"/>
      <c r="G52" s="181"/>
      <c r="H52" s="263"/>
      <c r="I52" s="92"/>
    </row>
    <row r="53" spans="1:13" ht="25.5" x14ac:dyDescent="0.2">
      <c r="A53" s="125"/>
      <c r="B53" s="251" t="s">
        <v>15</v>
      </c>
      <c r="C53" s="251" t="s">
        <v>3</v>
      </c>
      <c r="D53" s="251" t="s">
        <v>5</v>
      </c>
      <c r="E53" s="250" t="s">
        <v>4</v>
      </c>
      <c r="F53" s="251" t="s">
        <v>16</v>
      </c>
      <c r="G53" s="251" t="s">
        <v>1</v>
      </c>
      <c r="H53" s="252" t="s">
        <v>2</v>
      </c>
      <c r="I53" s="74"/>
      <c r="J53" s="249" t="s">
        <v>153</v>
      </c>
      <c r="K53" s="489"/>
    </row>
    <row r="54" spans="1:13" x14ac:dyDescent="0.2">
      <c r="A54" s="131" t="s">
        <v>39</v>
      </c>
      <c r="B54" s="396">
        <v>1333</v>
      </c>
      <c r="C54" s="396">
        <v>738</v>
      </c>
      <c r="D54" s="396">
        <v>278</v>
      </c>
      <c r="E54" s="396">
        <v>274</v>
      </c>
      <c r="F54" s="396">
        <v>43</v>
      </c>
      <c r="G54" s="396">
        <v>679</v>
      </c>
      <c r="H54" s="396">
        <v>654</v>
      </c>
      <c r="I54" s="133"/>
      <c r="J54" s="132">
        <v>585</v>
      </c>
      <c r="K54" s="490"/>
      <c r="M54" s="119"/>
    </row>
    <row r="55" spans="1:13" x14ac:dyDescent="0.2">
      <c r="A55" s="131" t="s">
        <v>150</v>
      </c>
      <c r="B55" s="196">
        <v>1317</v>
      </c>
      <c r="C55" s="196">
        <v>723</v>
      </c>
      <c r="D55" s="196">
        <v>270</v>
      </c>
      <c r="E55" s="196">
        <v>242</v>
      </c>
      <c r="F55" s="196">
        <v>82</v>
      </c>
      <c r="G55" s="196">
        <v>633</v>
      </c>
      <c r="H55" s="196">
        <v>684</v>
      </c>
      <c r="I55" s="133"/>
      <c r="J55" s="134">
        <v>780</v>
      </c>
      <c r="K55" s="490"/>
    </row>
    <row r="56" spans="1:13" x14ac:dyDescent="0.2">
      <c r="A56" s="131" t="s">
        <v>40</v>
      </c>
      <c r="B56" s="196">
        <v>3825</v>
      </c>
      <c r="C56" s="196">
        <v>2206</v>
      </c>
      <c r="D56" s="196">
        <v>548</v>
      </c>
      <c r="E56" s="196">
        <v>838</v>
      </c>
      <c r="F56" s="196">
        <v>233</v>
      </c>
      <c r="G56" s="196">
        <v>1327</v>
      </c>
      <c r="H56" s="196">
        <v>2498</v>
      </c>
      <c r="I56" s="133"/>
      <c r="J56" s="132">
        <v>2134</v>
      </c>
      <c r="K56" s="490"/>
    </row>
    <row r="57" spans="1:13" x14ac:dyDescent="0.2">
      <c r="A57" s="131" t="s">
        <v>151</v>
      </c>
      <c r="B57" s="196">
        <v>2891</v>
      </c>
      <c r="C57" s="196">
        <v>1471</v>
      </c>
      <c r="D57" s="196">
        <v>379</v>
      </c>
      <c r="E57" s="196">
        <v>411</v>
      </c>
      <c r="F57" s="196">
        <v>630</v>
      </c>
      <c r="G57" s="196">
        <v>970</v>
      </c>
      <c r="H57" s="196">
        <v>1921</v>
      </c>
      <c r="I57" s="133"/>
      <c r="J57" s="135" t="s">
        <v>155</v>
      </c>
      <c r="K57" s="491"/>
    </row>
    <row r="58" spans="1:13" x14ac:dyDescent="0.2">
      <c r="A58" s="441" t="s">
        <v>15</v>
      </c>
      <c r="B58" s="397">
        <f>SUM(B54:B57)</f>
        <v>9366</v>
      </c>
      <c r="C58" s="397">
        <f t="shared" ref="C58:H58" si="4">SUM(C54:C57)</f>
        <v>5138</v>
      </c>
      <c r="D58" s="397">
        <f t="shared" si="4"/>
        <v>1475</v>
      </c>
      <c r="E58" s="397">
        <f t="shared" si="4"/>
        <v>1765</v>
      </c>
      <c r="F58" s="397">
        <f t="shared" si="4"/>
        <v>988</v>
      </c>
      <c r="G58" s="397">
        <f t="shared" si="4"/>
        <v>3609</v>
      </c>
      <c r="H58" s="397">
        <f t="shared" si="4"/>
        <v>5757</v>
      </c>
      <c r="I58" s="136"/>
      <c r="J58" s="397">
        <f>SUM(J54:J56)</f>
        <v>3499</v>
      </c>
      <c r="K58" s="490"/>
    </row>
    <row r="59" spans="1:13" x14ac:dyDescent="0.2">
      <c r="A59" s="137"/>
      <c r="B59" s="136"/>
      <c r="C59" s="136"/>
      <c r="D59" s="136"/>
      <c r="E59" s="136"/>
      <c r="F59" s="136"/>
      <c r="G59" s="136"/>
      <c r="H59" s="136"/>
      <c r="I59" s="136"/>
      <c r="J59" s="136"/>
      <c r="K59" s="133"/>
    </row>
    <row r="60" spans="1:13" x14ac:dyDescent="0.2">
      <c r="A60" s="631" t="s">
        <v>356</v>
      </c>
      <c r="B60" s="632"/>
      <c r="C60" s="632"/>
      <c r="D60" s="632"/>
      <c r="E60" s="633"/>
      <c r="F60" s="129"/>
      <c r="G60" s="130"/>
    </row>
    <row r="61" spans="1:13" x14ac:dyDescent="0.2">
      <c r="A61" s="620" t="s">
        <v>248</v>
      </c>
      <c r="B61" s="621"/>
      <c r="C61" s="621"/>
      <c r="D61" s="621"/>
      <c r="E61" s="622"/>
      <c r="F61" s="129"/>
      <c r="G61" s="91"/>
      <c r="J61" s="119"/>
    </row>
    <row r="62" spans="1:13" x14ac:dyDescent="0.2">
      <c r="A62" s="623" t="s">
        <v>249</v>
      </c>
      <c r="B62" s="624"/>
      <c r="C62" s="624"/>
      <c r="D62" s="624"/>
      <c r="E62" s="625"/>
      <c r="F62" s="129"/>
      <c r="G62" s="130"/>
      <c r="H62" s="130"/>
    </row>
    <row r="63" spans="1:13" x14ac:dyDescent="0.2">
      <c r="A63" s="199"/>
      <c r="B63" s="265"/>
      <c r="C63" s="266"/>
      <c r="D63" s="266"/>
      <c r="E63" s="267"/>
      <c r="F63" s="130"/>
      <c r="G63" s="130"/>
      <c r="H63" s="130"/>
    </row>
    <row r="64" spans="1:13" x14ac:dyDescent="0.2">
      <c r="A64" s="626"/>
      <c r="B64" s="627"/>
      <c r="C64" s="250" t="s">
        <v>15</v>
      </c>
      <c r="D64" s="251" t="s">
        <v>154</v>
      </c>
      <c r="E64" s="251" t="s">
        <v>37</v>
      </c>
    </row>
    <row r="65" spans="1:10" x14ac:dyDescent="0.2">
      <c r="A65" s="353" t="s">
        <v>11</v>
      </c>
      <c r="B65" s="354"/>
      <c r="C65" s="511">
        <v>233401</v>
      </c>
      <c r="D65" s="487">
        <v>124177</v>
      </c>
      <c r="E65" s="308">
        <v>0.5320328533296772</v>
      </c>
    </row>
    <row r="66" spans="1:10" ht="15" x14ac:dyDescent="0.25">
      <c r="A66" s="355" t="s">
        <v>263</v>
      </c>
      <c r="B66" s="356"/>
      <c r="C66" s="486">
        <v>5278</v>
      </c>
      <c r="D66" s="486">
        <v>3045</v>
      </c>
      <c r="E66" s="398">
        <v>0.57325893779706549</v>
      </c>
    </row>
    <row r="67" spans="1:10" x14ac:dyDescent="0.2">
      <c r="A67" s="618" t="s">
        <v>250</v>
      </c>
      <c r="B67" s="619"/>
      <c r="C67" s="485">
        <f>B14</f>
        <v>9366</v>
      </c>
      <c r="D67" s="435">
        <v>3495</v>
      </c>
      <c r="E67" s="264">
        <v>0.36113002042205583</v>
      </c>
    </row>
    <row r="68" spans="1:10" x14ac:dyDescent="0.2">
      <c r="A68" s="161"/>
      <c r="B68" s="152"/>
      <c r="C68" s="152"/>
      <c r="D68" s="152"/>
      <c r="E68" s="152"/>
      <c r="F68" s="152"/>
      <c r="G68" s="152"/>
      <c r="H68" s="152"/>
      <c r="I68" s="152"/>
      <c r="J68" s="152"/>
    </row>
    <row r="69" spans="1:10" x14ac:dyDescent="0.2">
      <c r="A69" s="162" t="s">
        <v>218</v>
      </c>
      <c r="G69" s="150"/>
      <c r="H69" s="150"/>
      <c r="I69" s="150"/>
      <c r="J69" s="163"/>
    </row>
    <row r="70" spans="1:10" x14ac:dyDescent="0.2">
      <c r="A70" s="162" t="s">
        <v>226</v>
      </c>
      <c r="G70" s="150"/>
      <c r="H70" s="150"/>
      <c r="I70" s="150"/>
      <c r="J70" s="163"/>
    </row>
    <row r="71" spans="1:10" x14ac:dyDescent="0.2">
      <c r="A71" s="12" t="s">
        <v>188</v>
      </c>
      <c r="G71" s="150"/>
      <c r="H71" s="150"/>
      <c r="I71" s="150"/>
      <c r="J71" s="150"/>
    </row>
    <row r="72" spans="1:10" x14ac:dyDescent="0.2">
      <c r="A72" s="12" t="s">
        <v>235</v>
      </c>
      <c r="J72" s="14" t="s">
        <v>31</v>
      </c>
    </row>
  </sheetData>
  <sortState ref="A48:H54">
    <sortCondition descending="1" ref="B48:B54"/>
  </sortState>
  <mergeCells count="17">
    <mergeCell ref="A1:N1"/>
    <mergeCell ref="A2:N2"/>
    <mergeCell ref="A3:N3"/>
    <mergeCell ref="A4:N8"/>
    <mergeCell ref="L21:N22"/>
    <mergeCell ref="A48:K48"/>
    <mergeCell ref="A21:H22"/>
    <mergeCell ref="A10:E10"/>
    <mergeCell ref="A11:E11"/>
    <mergeCell ref="A12:E12"/>
    <mergeCell ref="A67:B67"/>
    <mergeCell ref="A61:E61"/>
    <mergeCell ref="A62:E62"/>
    <mergeCell ref="A64:B64"/>
    <mergeCell ref="A50:H50"/>
    <mergeCell ref="A51:H51"/>
    <mergeCell ref="A60:E60"/>
  </mergeCells>
  <hyperlinks>
    <hyperlink ref="J72" location="Contents!A1" display="Back to Contents"/>
  </hyperlinks>
  <pageMargins left="0.25" right="0.25" top="0.75" bottom="0.75" header="0.3" footer="0.3"/>
  <pageSetup scale="59" orientation="portrait" r:id="rId1"/>
  <ignoredErrors>
    <ignoredError sqref="L28:N28 L34:N34"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8"/>
  <sheetViews>
    <sheetView zoomScaleNormal="100" zoomScaleSheetLayoutView="100" workbookViewId="0">
      <selection activeCell="A42" sqref="A42:K42"/>
    </sheetView>
  </sheetViews>
  <sheetFormatPr defaultColWidth="9.140625" defaultRowHeight="14.25" x14ac:dyDescent="0.2"/>
  <cols>
    <col min="1" max="1" width="37.7109375" style="12" customWidth="1"/>
    <col min="2" max="8" width="15.7109375" style="12" customWidth="1"/>
    <col min="9" max="9" width="5.7109375" style="12" customWidth="1"/>
    <col min="10" max="11" width="15.5703125" style="12" customWidth="1"/>
    <col min="12" max="12" width="14.7109375" style="1" customWidth="1"/>
    <col min="13"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27" t="s">
        <v>26</v>
      </c>
      <c r="B1" s="528"/>
      <c r="C1" s="528"/>
      <c r="D1" s="528"/>
      <c r="E1" s="528"/>
      <c r="F1" s="528"/>
      <c r="G1" s="528"/>
      <c r="H1" s="528"/>
      <c r="I1" s="528"/>
      <c r="J1" s="528"/>
      <c r="K1" s="529"/>
      <c r="L1" s="165"/>
      <c r="M1" s="165"/>
      <c r="N1" s="89"/>
      <c r="O1" s="89"/>
      <c r="P1" s="89"/>
      <c r="Q1" s="89"/>
      <c r="R1" s="89"/>
      <c r="S1" s="89"/>
      <c r="T1" s="89"/>
      <c r="U1" s="89"/>
      <c r="V1" s="89"/>
      <c r="W1" s="89"/>
    </row>
    <row r="2" spans="1:23" x14ac:dyDescent="0.2">
      <c r="A2" s="634"/>
      <c r="B2" s="635"/>
      <c r="C2" s="635"/>
      <c r="D2" s="635"/>
      <c r="E2" s="635"/>
      <c r="F2" s="635"/>
      <c r="G2" s="635"/>
      <c r="H2" s="635"/>
      <c r="I2" s="635"/>
      <c r="J2" s="635"/>
      <c r="K2" s="636"/>
      <c r="L2" s="9"/>
      <c r="M2" s="9"/>
      <c r="N2" s="9"/>
      <c r="O2" s="9"/>
      <c r="P2" s="9"/>
      <c r="Q2" s="9"/>
      <c r="R2" s="9"/>
      <c r="S2" s="9"/>
      <c r="T2" s="9"/>
      <c r="U2" s="9"/>
      <c r="V2" s="9"/>
      <c r="W2" s="89"/>
    </row>
    <row r="3" spans="1:23" s="89" customFormat="1" ht="15" customHeight="1" x14ac:dyDescent="0.2">
      <c r="A3" s="527" t="s">
        <v>251</v>
      </c>
      <c r="B3" s="528"/>
      <c r="C3" s="528"/>
      <c r="D3" s="528"/>
      <c r="E3" s="528"/>
      <c r="F3" s="528"/>
      <c r="G3" s="528"/>
      <c r="H3" s="528"/>
      <c r="I3" s="528"/>
      <c r="J3" s="528"/>
      <c r="K3" s="529"/>
      <c r="L3" s="9"/>
      <c r="M3" s="9"/>
      <c r="N3" s="9"/>
      <c r="O3" s="9"/>
      <c r="P3" s="9"/>
      <c r="Q3" s="9"/>
      <c r="R3" s="9"/>
      <c r="S3" s="9"/>
      <c r="T3" s="9"/>
    </row>
    <row r="4" spans="1:23" s="89" customFormat="1" ht="15" customHeight="1" x14ac:dyDescent="0.2">
      <c r="A4" s="533" t="s">
        <v>333</v>
      </c>
      <c r="B4" s="534"/>
      <c r="C4" s="534"/>
      <c r="D4" s="534"/>
      <c r="E4" s="534"/>
      <c r="F4" s="534"/>
      <c r="G4" s="534"/>
      <c r="H4" s="534"/>
      <c r="I4" s="534"/>
      <c r="J4" s="534"/>
      <c r="K4" s="535"/>
      <c r="L4" s="9"/>
      <c r="M4" s="9"/>
      <c r="N4" s="9"/>
      <c r="O4" s="9"/>
      <c r="P4" s="9"/>
      <c r="Q4" s="9"/>
      <c r="R4" s="9"/>
      <c r="S4" s="9"/>
      <c r="T4" s="9"/>
    </row>
    <row r="5" spans="1:23" s="89" customFormat="1" x14ac:dyDescent="0.2">
      <c r="A5" s="536"/>
      <c r="B5" s="537"/>
      <c r="C5" s="537"/>
      <c r="D5" s="537"/>
      <c r="E5" s="537"/>
      <c r="F5" s="537"/>
      <c r="G5" s="537"/>
      <c r="H5" s="537"/>
      <c r="I5" s="537"/>
      <c r="J5" s="537"/>
      <c r="K5" s="538"/>
      <c r="L5" s="9"/>
      <c r="M5" s="9"/>
      <c r="N5" s="9"/>
      <c r="O5" s="9"/>
      <c r="P5" s="9"/>
      <c r="Q5" s="9"/>
      <c r="R5" s="9"/>
      <c r="S5" s="9"/>
      <c r="T5" s="9"/>
    </row>
    <row r="6" spans="1:23" s="89" customFormat="1" x14ac:dyDescent="0.2">
      <c r="A6" s="536"/>
      <c r="B6" s="537"/>
      <c r="C6" s="537"/>
      <c r="D6" s="537"/>
      <c r="E6" s="537"/>
      <c r="F6" s="537"/>
      <c r="G6" s="537"/>
      <c r="H6" s="537"/>
      <c r="I6" s="537"/>
      <c r="J6" s="537"/>
      <c r="K6" s="538"/>
      <c r="L6" s="9"/>
      <c r="M6" s="9"/>
      <c r="N6" s="9"/>
      <c r="O6" s="9"/>
      <c r="P6" s="9"/>
      <c r="Q6" s="9"/>
      <c r="R6" s="9"/>
      <c r="S6" s="9"/>
      <c r="T6" s="9"/>
    </row>
    <row r="7" spans="1:23" s="89" customFormat="1" x14ac:dyDescent="0.2">
      <c r="A7" s="536"/>
      <c r="B7" s="537"/>
      <c r="C7" s="537"/>
      <c r="D7" s="537"/>
      <c r="E7" s="537"/>
      <c r="F7" s="537"/>
      <c r="G7" s="537"/>
      <c r="H7" s="537"/>
      <c r="I7" s="537"/>
      <c r="J7" s="537"/>
      <c r="K7" s="538"/>
      <c r="L7" s="9"/>
      <c r="M7" s="9"/>
      <c r="N7" s="9"/>
      <c r="O7" s="9"/>
      <c r="P7" s="9"/>
      <c r="Q7" s="9"/>
      <c r="R7" s="9"/>
      <c r="S7" s="9"/>
      <c r="T7" s="9"/>
    </row>
    <row r="8" spans="1:23" s="89" customFormat="1" ht="31.15" customHeight="1" x14ac:dyDescent="0.2">
      <c r="A8" s="539"/>
      <c r="B8" s="540"/>
      <c r="C8" s="540"/>
      <c r="D8" s="540"/>
      <c r="E8" s="540"/>
      <c r="F8" s="540"/>
      <c r="G8" s="540"/>
      <c r="H8" s="540"/>
      <c r="I8" s="540"/>
      <c r="J8" s="540"/>
      <c r="K8" s="541"/>
      <c r="L8" s="9"/>
      <c r="M8" s="9"/>
      <c r="N8" s="9"/>
      <c r="O8" s="9"/>
      <c r="P8" s="9"/>
      <c r="Q8" s="9"/>
      <c r="R8" s="9"/>
    </row>
    <row r="9" spans="1:23" s="89" customFormat="1" x14ac:dyDescent="0.2">
      <c r="A9" s="112"/>
      <c r="B9" s="112"/>
      <c r="C9" s="112"/>
      <c r="D9" s="112"/>
      <c r="E9" s="112"/>
      <c r="F9" s="112"/>
      <c r="G9" s="112"/>
      <c r="H9" s="112"/>
      <c r="I9" s="112"/>
      <c r="J9" s="91"/>
      <c r="K9" s="130"/>
      <c r="L9" s="9"/>
      <c r="M9" s="9"/>
      <c r="N9" s="9"/>
      <c r="O9" s="9"/>
      <c r="P9" s="9"/>
      <c r="Q9" s="9"/>
      <c r="R9" s="9"/>
    </row>
    <row r="10" spans="1:23" s="89" customFormat="1" ht="14.25" customHeight="1" x14ac:dyDescent="0.2">
      <c r="A10" s="637" t="s">
        <v>234</v>
      </c>
      <c r="B10" s="638"/>
      <c r="C10" s="638"/>
      <c r="D10" s="638"/>
      <c r="E10" s="638"/>
      <c r="F10" s="638"/>
      <c r="G10" s="638"/>
      <c r="H10" s="639"/>
      <c r="I10" s="139"/>
      <c r="J10" s="139"/>
      <c r="K10" s="12"/>
      <c r="L10" s="9"/>
      <c r="M10" s="9"/>
      <c r="N10" s="9"/>
      <c r="O10" s="9"/>
      <c r="P10" s="9"/>
      <c r="Q10" s="9"/>
    </row>
    <row r="11" spans="1:23" s="89" customFormat="1" x14ac:dyDescent="0.2">
      <c r="A11" s="640"/>
      <c r="B11" s="641"/>
      <c r="C11" s="641"/>
      <c r="D11" s="641"/>
      <c r="E11" s="641"/>
      <c r="F11" s="641"/>
      <c r="G11" s="641"/>
      <c r="H11" s="642"/>
      <c r="I11" s="139"/>
      <c r="J11" s="139"/>
      <c r="K11" s="12"/>
      <c r="L11" s="9"/>
      <c r="M11" s="9"/>
      <c r="N11" s="9"/>
      <c r="O11" s="9"/>
      <c r="P11" s="9"/>
      <c r="Q11" s="9"/>
    </row>
    <row r="12" spans="1:23" s="89" customFormat="1" ht="25.5" x14ac:dyDescent="0.2">
      <c r="A12" s="409" t="s">
        <v>148</v>
      </c>
      <c r="B12" s="358" t="s">
        <v>15</v>
      </c>
      <c r="C12" s="358" t="s">
        <v>145</v>
      </c>
      <c r="D12" s="358" t="s">
        <v>5</v>
      </c>
      <c r="E12" s="359" t="s">
        <v>4</v>
      </c>
      <c r="F12" s="358" t="s">
        <v>16</v>
      </c>
      <c r="G12" s="358" t="s">
        <v>146</v>
      </c>
      <c r="H12" s="360" t="s">
        <v>2</v>
      </c>
      <c r="I12" s="248"/>
      <c r="J12" s="368" t="s">
        <v>192</v>
      </c>
      <c r="K12" s="9"/>
      <c r="L12" s="9"/>
      <c r="M12" s="9"/>
      <c r="N12" s="9"/>
      <c r="O12" s="9"/>
    </row>
    <row r="13" spans="1:23" s="89" customFormat="1" ht="15" x14ac:dyDescent="0.25">
      <c r="A13" s="349" t="str">
        <f>'Comp by Inst Reg-counts'!A24</f>
        <v>ANGELINA COLLEGE</v>
      </c>
      <c r="B13" s="343">
        <f>'Comp by Inst Reg-counts'!B24</f>
        <v>927</v>
      </c>
      <c r="C13" s="357">
        <f>'Comp by Inst Reg-counts'!C24/'Comp by Inst Reg-percent'!$B13</f>
        <v>0.53182308522114352</v>
      </c>
      <c r="D13" s="357">
        <f>'Comp by Inst Reg-counts'!D24/'Comp by Inst Reg-percent'!$B13</f>
        <v>0.28263214670981662</v>
      </c>
      <c r="E13" s="357">
        <f>'Comp by Inst Reg-counts'!E24/'Comp by Inst Reg-percent'!$B13</f>
        <v>0.15210355987055016</v>
      </c>
      <c r="F13" s="357">
        <f>'Comp by Inst Reg-counts'!F24/'Comp by Inst Reg-percent'!$B13</f>
        <v>3.3441208198489752E-2</v>
      </c>
      <c r="G13" s="357">
        <f>'Comp by Inst Reg-counts'!G24/'Comp by Inst Reg-percent'!$B13</f>
        <v>0.51564185544768071</v>
      </c>
      <c r="H13" s="362">
        <f>'Comp by Inst Reg-counts'!H24/'Comp by Inst Reg-percent'!$B13</f>
        <v>0.48435814455231929</v>
      </c>
      <c r="I13" s="141"/>
      <c r="J13" s="367">
        <f>'Comp by Inst Reg-counts'!J24/'Comp by Inst Reg-percent'!B13</f>
        <v>0.53398058252427183</v>
      </c>
      <c r="K13" s="429"/>
      <c r="L13" s="429"/>
      <c r="M13" s="429"/>
      <c r="N13" s="9"/>
      <c r="O13" s="9"/>
    </row>
    <row r="14" spans="1:23" s="89" customFormat="1" ht="15" x14ac:dyDescent="0.25">
      <c r="A14" s="350" t="str">
        <f>'Comp by Inst Reg-counts'!A25</f>
        <v>LAMAR INSTITUTE OF TECHNOLOGY</v>
      </c>
      <c r="B14" s="346">
        <f>'Comp by Inst Reg-counts'!B25</f>
        <v>704</v>
      </c>
      <c r="C14" s="361">
        <f>'Comp by Inst Reg-counts'!C25/'Comp by Inst Reg-percent'!$B14</f>
        <v>0.56676136363636365</v>
      </c>
      <c r="D14" s="361">
        <f>'Comp by Inst Reg-counts'!D25/'Comp by Inst Reg-percent'!$B14</f>
        <v>0.18181818181818182</v>
      </c>
      <c r="E14" s="361">
        <f>'Comp by Inst Reg-counts'!E25/'Comp by Inst Reg-percent'!$B14</f>
        <v>0.18465909090909091</v>
      </c>
      <c r="F14" s="361">
        <f>'Comp by Inst Reg-counts'!F25/'Comp by Inst Reg-percent'!$B14</f>
        <v>6.6761363636363633E-2</v>
      </c>
      <c r="G14" s="361">
        <f>'Comp by Inst Reg-counts'!G25/'Comp by Inst Reg-percent'!$B14</f>
        <v>0.64914772727272729</v>
      </c>
      <c r="H14" s="363">
        <f>'Comp by Inst Reg-counts'!H25/'Comp by Inst Reg-percent'!$B14</f>
        <v>0.35085227272727271</v>
      </c>
      <c r="I14" s="141"/>
      <c r="J14" s="370">
        <f>'Comp by Inst Reg-counts'!J25/'Comp by Inst Reg-percent'!B14</f>
        <v>0.44460227272727271</v>
      </c>
      <c r="K14" s="429"/>
      <c r="L14" s="429"/>
      <c r="M14" s="429"/>
      <c r="N14" s="9"/>
      <c r="O14" s="9"/>
    </row>
    <row r="15" spans="1:23" s="89" customFormat="1" ht="15" x14ac:dyDescent="0.25">
      <c r="A15" s="350" t="str">
        <f>'Comp by Inst Reg-counts'!A26</f>
        <v>LAMAR STATE COLL-ORANGE</v>
      </c>
      <c r="B15" s="346">
        <f>'Comp by Inst Reg-counts'!B26</f>
        <v>538</v>
      </c>
      <c r="C15" s="361">
        <f>'Comp by Inst Reg-counts'!C26/'Comp by Inst Reg-percent'!$B15</f>
        <v>0.69702602230483268</v>
      </c>
      <c r="D15" s="361">
        <f>'Comp by Inst Reg-counts'!D26/'Comp by Inst Reg-percent'!$B15</f>
        <v>4.6468401486988845E-2</v>
      </c>
      <c r="E15" s="361">
        <f>'Comp by Inst Reg-counts'!E26/'Comp by Inst Reg-percent'!$B15</f>
        <v>0.22676579925650558</v>
      </c>
      <c r="F15" s="361">
        <f>'Comp by Inst Reg-counts'!F26/'Comp by Inst Reg-percent'!$B15</f>
        <v>2.9739776951672861E-2</v>
      </c>
      <c r="G15" s="361">
        <f>'Comp by Inst Reg-counts'!G26/'Comp by Inst Reg-percent'!$B15</f>
        <v>0.27509293680297398</v>
      </c>
      <c r="H15" s="363">
        <f>'Comp by Inst Reg-counts'!H26/'Comp by Inst Reg-percent'!$B15</f>
        <v>0.72490706319702602</v>
      </c>
      <c r="I15" s="141"/>
      <c r="J15" s="370">
        <f>'Comp by Inst Reg-counts'!J26/'Comp by Inst Reg-percent'!B15</f>
        <v>0.60966542750929364</v>
      </c>
      <c r="K15" s="429"/>
      <c r="L15" s="429"/>
      <c r="M15" s="429"/>
      <c r="N15" s="9"/>
      <c r="O15" s="9"/>
    </row>
    <row r="16" spans="1:23" s="89" customFormat="1" ht="15" x14ac:dyDescent="0.25">
      <c r="A16" s="350" t="str">
        <f>'Comp by Inst Reg-counts'!A27</f>
        <v>LAMAR STATE COLL-PORT ARTHUR</v>
      </c>
      <c r="B16" s="346">
        <f>'Comp by Inst Reg-counts'!B27</f>
        <v>481</v>
      </c>
      <c r="C16" s="361">
        <f>'Comp by Inst Reg-counts'!C27/'Comp by Inst Reg-percent'!$B16</f>
        <v>0.40332640332640335</v>
      </c>
      <c r="D16" s="361">
        <f>'Comp by Inst Reg-counts'!D27/'Comp by Inst Reg-percent'!$B16</f>
        <v>0.27650727650727652</v>
      </c>
      <c r="E16" s="361">
        <f>'Comp by Inst Reg-counts'!E27/'Comp by Inst Reg-percent'!$B16</f>
        <v>0.25571725571725573</v>
      </c>
      <c r="F16" s="361">
        <f>'Comp by Inst Reg-counts'!F27/'Comp by Inst Reg-percent'!$B16</f>
        <v>6.4449064449064453E-2</v>
      </c>
      <c r="G16" s="361">
        <f>'Comp by Inst Reg-counts'!G27/'Comp by Inst Reg-percent'!$B16</f>
        <v>0.47609147609147612</v>
      </c>
      <c r="H16" s="363">
        <f>'Comp by Inst Reg-counts'!H27/'Comp by Inst Reg-percent'!$B16</f>
        <v>0.52390852390852394</v>
      </c>
      <c r="I16" s="141"/>
      <c r="J16" s="370">
        <f>'Comp by Inst Reg-counts'!J27/'Comp by Inst Reg-percent'!B16</f>
        <v>0.47609147609147612</v>
      </c>
      <c r="K16" s="429"/>
      <c r="L16" s="429"/>
      <c r="M16" s="429"/>
      <c r="N16" s="9"/>
      <c r="O16" s="9"/>
    </row>
    <row r="17" spans="1:22" s="89" customFormat="1" ht="15" x14ac:dyDescent="0.25">
      <c r="A17" s="351"/>
      <c r="B17" s="364"/>
      <c r="C17" s="365"/>
      <c r="D17" s="365"/>
      <c r="E17" s="365"/>
      <c r="F17" s="365"/>
      <c r="G17" s="365"/>
      <c r="H17" s="366"/>
      <c r="I17" s="141"/>
      <c r="J17" s="371"/>
      <c r="K17" s="429"/>
      <c r="L17" s="429"/>
      <c r="M17" s="429"/>
      <c r="N17" s="9"/>
      <c r="O17" s="9"/>
    </row>
    <row r="18" spans="1:22" s="89" customFormat="1" ht="15" x14ac:dyDescent="0.25">
      <c r="A18" s="182" t="s">
        <v>60</v>
      </c>
      <c r="B18" s="142">
        <f>SUM(B13:B17)</f>
        <v>2650</v>
      </c>
      <c r="C18" s="365">
        <f>'Comp by Inst Reg-counts'!C28/'Comp by Inst Reg-percent'!$B$18</f>
        <v>0.55132075471698117</v>
      </c>
      <c r="D18" s="365">
        <f>'Comp by Inst Reg-counts'!D28/'Comp by Inst Reg-percent'!$B$18</f>
        <v>0.20679245283018868</v>
      </c>
      <c r="E18" s="365">
        <f>'Comp by Inst Reg-counts'!E28/'Comp by Inst Reg-percent'!$B$18</f>
        <v>0.19471698113207547</v>
      </c>
      <c r="F18" s="365">
        <f>'Comp by Inst Reg-counts'!F28/'Comp by Inst Reg-percent'!$B$18</f>
        <v>4.716981132075472E-2</v>
      </c>
      <c r="G18" s="365">
        <f>'Comp by Inst Reg-counts'!G28/'Comp by Inst Reg-percent'!$B$18</f>
        <v>0.49509433962264149</v>
      </c>
      <c r="H18" s="366">
        <f>'Comp by Inst Reg-counts'!H28/'Comp by Inst Reg-percent'!$B$18</f>
        <v>0.50490566037735851</v>
      </c>
      <c r="I18" s="141"/>
      <c r="J18" s="371">
        <f>'Comp by Inst Reg-counts'!J28/'Comp by Inst Reg-percent'!B18</f>
        <v>0.51509433962264151</v>
      </c>
      <c r="K18" s="429"/>
      <c r="L18" s="429"/>
      <c r="M18" s="429"/>
    </row>
    <row r="19" spans="1:22" s="89" customFormat="1" x14ac:dyDescent="0.2">
      <c r="A19" s="12"/>
      <c r="B19" s="148"/>
      <c r="C19" s="148"/>
      <c r="D19" s="148"/>
      <c r="E19" s="148"/>
      <c r="F19" s="148"/>
      <c r="G19" s="148"/>
      <c r="H19" s="149"/>
      <c r="I19" s="149"/>
      <c r="J19" s="149"/>
      <c r="K19" s="429"/>
      <c r="L19" s="429"/>
      <c r="M19" s="429"/>
    </row>
    <row r="20" spans="1:22" s="89" customFormat="1" x14ac:dyDescent="0.2">
      <c r="A20" s="150"/>
      <c r="B20" s="151"/>
      <c r="C20" s="151"/>
      <c r="D20" s="151"/>
      <c r="E20" s="151"/>
      <c r="F20" s="151"/>
      <c r="G20" s="151"/>
      <c r="H20" s="119"/>
      <c r="I20" s="149"/>
      <c r="J20" s="119"/>
      <c r="K20" s="429"/>
      <c r="L20" s="429"/>
      <c r="M20" s="429"/>
    </row>
    <row r="21" spans="1:22" s="89" customFormat="1" ht="25.5" x14ac:dyDescent="0.2">
      <c r="A21" s="409" t="s">
        <v>149</v>
      </c>
      <c r="B21" s="358" t="s">
        <v>15</v>
      </c>
      <c r="C21" s="358" t="s">
        <v>145</v>
      </c>
      <c r="D21" s="358" t="s">
        <v>5</v>
      </c>
      <c r="E21" s="359" t="s">
        <v>4</v>
      </c>
      <c r="F21" s="358" t="s">
        <v>16</v>
      </c>
      <c r="G21" s="358" t="s">
        <v>146</v>
      </c>
      <c r="H21" s="360" t="s">
        <v>2</v>
      </c>
      <c r="I21" s="248"/>
      <c r="J21" s="368" t="s">
        <v>192</v>
      </c>
      <c r="K21" s="429"/>
      <c r="L21" s="429"/>
      <c r="M21" s="429"/>
    </row>
    <row r="22" spans="1:22" ht="15" customHeight="1" x14ac:dyDescent="0.25">
      <c r="A22" s="349" t="str">
        <f>'Comp by Inst Reg-counts'!A32</f>
        <v>LAMAR UNIVERSITY</v>
      </c>
      <c r="B22" s="343">
        <f>'Comp by Inst Reg-counts'!B32</f>
        <v>3970</v>
      </c>
      <c r="C22" s="357">
        <f>'Comp by Inst Reg-counts'!C32/'Comp by Inst Reg-percent'!$B22</f>
        <v>0.49924433249370276</v>
      </c>
      <c r="D22" s="357">
        <f>'Comp by Inst Reg-counts'!D32/'Comp by Inst Reg-percent'!$B22</f>
        <v>0.14231738035264482</v>
      </c>
      <c r="E22" s="357">
        <f>'Comp by Inst Reg-counts'!E32/'Comp by Inst Reg-percent'!$B22</f>
        <v>0.1778337531486146</v>
      </c>
      <c r="F22" s="357">
        <f>'Comp by Inst Reg-counts'!F32/'Comp by Inst Reg-percent'!$B22</f>
        <v>0.18060453400503779</v>
      </c>
      <c r="G22" s="357">
        <f>'Comp by Inst Reg-counts'!G32/'Comp by Inst Reg-percent'!$B22</f>
        <v>0.36297229219143579</v>
      </c>
      <c r="H22" s="362">
        <f>'Comp by Inst Reg-counts'!H32/'Comp by Inst Reg-percent'!$B22</f>
        <v>0.63702770780856421</v>
      </c>
      <c r="I22" s="141"/>
      <c r="J22" s="367">
        <f>'Comp by Inst Reg-counts'!J32/'Comp by Inst Reg-percent'!B22</f>
        <v>0.23677581863979849</v>
      </c>
      <c r="K22" s="429"/>
      <c r="L22" s="429"/>
      <c r="M22" s="429"/>
    </row>
    <row r="23" spans="1:22" ht="15" customHeight="1" x14ac:dyDescent="0.25">
      <c r="A23" s="350" t="str">
        <f>'Comp by Inst Reg-counts'!A33</f>
        <v>STEPHEN F. AUSTIN STATE UNIV</v>
      </c>
      <c r="B23" s="346">
        <f>'Comp by Inst Reg-counts'!B33</f>
        <v>2746</v>
      </c>
      <c r="C23" s="361">
        <f>'Comp by Inst Reg-counts'!C33/'Comp by Inst Reg-percent'!$B23</f>
        <v>0.61726147123088126</v>
      </c>
      <c r="D23" s="361">
        <f>'Comp by Inst Reg-counts'!D33/'Comp by Inst Reg-percent'!$B23</f>
        <v>0.13182811361981064</v>
      </c>
      <c r="E23" s="361">
        <f>'Comp by Inst Reg-counts'!E33/'Comp by Inst Reg-percent'!$B23</f>
        <v>0.19774217042971595</v>
      </c>
      <c r="F23" s="361">
        <f>'Comp by Inst Reg-counts'!F33/'Comp by Inst Reg-percent'!$B23</f>
        <v>5.3168244719592132E-2</v>
      </c>
      <c r="G23" s="361">
        <f>'Comp by Inst Reg-counts'!G33/'Comp by Inst Reg-percent'!$B23</f>
        <v>0.3117261471230881</v>
      </c>
      <c r="H23" s="363">
        <f>'Comp by Inst Reg-counts'!H33/'Comp by Inst Reg-percent'!$B23</f>
        <v>0.6882738528769119</v>
      </c>
      <c r="I23" s="141"/>
      <c r="J23" s="370">
        <f>'Comp by Inst Reg-counts'!J33/'Comp by Inst Reg-percent'!B23</f>
        <v>0.43481427530954114</v>
      </c>
      <c r="K23" s="429"/>
      <c r="L23" s="429"/>
      <c r="M23" s="429"/>
    </row>
    <row r="24" spans="1:22" ht="15" x14ac:dyDescent="0.25">
      <c r="A24" s="351"/>
      <c r="B24" s="364"/>
      <c r="C24" s="365"/>
      <c r="D24" s="365"/>
      <c r="E24" s="365"/>
      <c r="F24" s="365"/>
      <c r="G24" s="365"/>
      <c r="H24" s="366"/>
      <c r="I24" s="141"/>
      <c r="J24" s="371"/>
      <c r="K24" s="429"/>
      <c r="L24" s="429"/>
      <c r="M24" s="429"/>
    </row>
    <row r="25" spans="1:22" ht="14.25" customHeight="1" x14ac:dyDescent="0.25">
      <c r="A25" s="182" t="s">
        <v>15</v>
      </c>
      <c r="B25" s="142">
        <f>SUM(B22:B24)</f>
        <v>6716</v>
      </c>
      <c r="C25" s="365">
        <f>'Comp by Inst Reg-counts'!C34/'Comp by Inst Reg-percent'!$B25</f>
        <v>0.54749851101846336</v>
      </c>
      <c r="D25" s="365">
        <f>'Comp by Inst Reg-counts'!D34/'Comp by Inst Reg-percent'!$B25</f>
        <v>0.13802858844550328</v>
      </c>
      <c r="E25" s="365">
        <f>'Comp by Inst Reg-counts'!E34/'Comp by Inst Reg-percent'!$B25</f>
        <v>0.18597379392495533</v>
      </c>
      <c r="F25" s="365">
        <f>'Comp by Inst Reg-counts'!F34/'Comp by Inst Reg-percent'!$B25</f>
        <v>0.12849910661107802</v>
      </c>
      <c r="G25" s="365">
        <f>'Comp by Inst Reg-counts'!G34/'Comp by Inst Reg-percent'!$B25</f>
        <v>0.34201905896366885</v>
      </c>
      <c r="H25" s="366">
        <f>'Comp by Inst Reg-counts'!H34/'Comp by Inst Reg-percent'!$B25</f>
        <v>0.6579809410363312</v>
      </c>
      <c r="I25" s="141"/>
      <c r="J25" s="371">
        <f>'Comp by Inst Reg-counts'!J34/'Comp by Inst Reg-percent'!B25</f>
        <v>0.31774865991661705</v>
      </c>
      <c r="K25" s="429"/>
      <c r="L25" s="429"/>
      <c r="M25" s="429"/>
    </row>
    <row r="26" spans="1:22" ht="15" customHeight="1" x14ac:dyDescent="0.2">
      <c r="I26" s="92"/>
      <c r="K26" s="429"/>
      <c r="L26" s="429"/>
      <c r="M26" s="429"/>
    </row>
    <row r="27" spans="1:22" ht="25.5" x14ac:dyDescent="0.2">
      <c r="A27" s="198" t="s">
        <v>147</v>
      </c>
      <c r="B27" s="358" t="s">
        <v>15</v>
      </c>
      <c r="C27" s="358" t="s">
        <v>145</v>
      </c>
      <c r="D27" s="358" t="s">
        <v>5</v>
      </c>
      <c r="E27" s="359" t="s">
        <v>4</v>
      </c>
      <c r="F27" s="358" t="s">
        <v>16</v>
      </c>
      <c r="G27" s="358" t="s">
        <v>146</v>
      </c>
      <c r="H27" s="360" t="s">
        <v>2</v>
      </c>
      <c r="I27" s="248"/>
      <c r="J27" s="368" t="s">
        <v>192</v>
      </c>
      <c r="K27" s="429"/>
      <c r="L27" s="429"/>
      <c r="M27" s="429"/>
    </row>
    <row r="28" spans="1:22" ht="15" x14ac:dyDescent="0.25">
      <c r="A28" s="372" t="str">
        <f>'Comp by Inst Reg-counts'!A37</f>
        <v>N/A</v>
      </c>
      <c r="B28" s="343"/>
      <c r="C28" s="357"/>
      <c r="D28" s="357"/>
      <c r="E28" s="357"/>
      <c r="F28" s="357"/>
      <c r="G28" s="357"/>
      <c r="H28" s="362"/>
      <c r="I28" s="152"/>
      <c r="J28" s="367"/>
      <c r="K28" s="429"/>
      <c r="L28" s="429"/>
      <c r="M28" s="429"/>
      <c r="R28" s="166"/>
      <c r="U28" s="108"/>
    </row>
    <row r="29" spans="1:22" ht="15" x14ac:dyDescent="0.25">
      <c r="A29" s="372"/>
      <c r="B29" s="364"/>
      <c r="C29" s="365"/>
      <c r="D29" s="365"/>
      <c r="E29" s="365"/>
      <c r="F29" s="365"/>
      <c r="G29" s="365"/>
      <c r="H29" s="366"/>
      <c r="I29" s="153"/>
      <c r="J29" s="371"/>
      <c r="K29" s="429"/>
      <c r="L29" s="429"/>
      <c r="M29" s="429"/>
      <c r="R29" s="166"/>
      <c r="U29" s="108"/>
    </row>
    <row r="30" spans="1:22" ht="15" x14ac:dyDescent="0.25">
      <c r="A30" s="144" t="s">
        <v>15</v>
      </c>
      <c r="B30" s="408"/>
      <c r="C30" s="365"/>
      <c r="D30" s="365"/>
      <c r="E30" s="365"/>
      <c r="F30" s="365"/>
      <c r="G30" s="365"/>
      <c r="H30" s="366"/>
      <c r="I30" s="152"/>
      <c r="J30" s="369"/>
      <c r="K30" s="429"/>
      <c r="L30" s="429"/>
      <c r="M30" s="429"/>
      <c r="R30" s="110"/>
      <c r="T30" s="107"/>
      <c r="U30" s="108"/>
    </row>
    <row r="31" spans="1:22" x14ac:dyDescent="0.2">
      <c r="I31" s="92"/>
      <c r="K31" s="429"/>
      <c r="L31" s="429"/>
      <c r="M31" s="429"/>
      <c r="N31" s="111"/>
      <c r="O31" s="111"/>
      <c r="P31" s="111"/>
      <c r="Q31" s="111"/>
      <c r="R31" s="111"/>
      <c r="S31" s="109"/>
      <c r="T31" s="111"/>
      <c r="U31" s="111"/>
      <c r="V31" s="111"/>
    </row>
    <row r="32" spans="1:22" ht="25.5" x14ac:dyDescent="0.2">
      <c r="A32" s="409" t="s">
        <v>29</v>
      </c>
      <c r="B32" s="358" t="s">
        <v>15</v>
      </c>
      <c r="C32" s="358" t="s">
        <v>145</v>
      </c>
      <c r="D32" s="358" t="s">
        <v>5</v>
      </c>
      <c r="E32" s="359" t="s">
        <v>4</v>
      </c>
      <c r="F32" s="358" t="s">
        <v>16</v>
      </c>
      <c r="G32" s="358" t="s">
        <v>146</v>
      </c>
      <c r="H32" s="360" t="s">
        <v>2</v>
      </c>
      <c r="I32" s="248"/>
      <c r="J32" s="368" t="s">
        <v>192</v>
      </c>
      <c r="K32" s="429"/>
      <c r="L32" s="429"/>
      <c r="M32" s="429"/>
      <c r="N32" s="111"/>
      <c r="O32" s="111"/>
      <c r="P32" s="111"/>
      <c r="Q32" s="111"/>
      <c r="R32" s="111"/>
      <c r="S32" s="111"/>
      <c r="T32" s="111"/>
      <c r="U32" s="111"/>
      <c r="V32" s="111"/>
    </row>
    <row r="33" spans="1:24" ht="15" x14ac:dyDescent="0.25">
      <c r="A33" s="349" t="str">
        <f>'Comp by Inst Reg-counts'!A41</f>
        <v>N/A</v>
      </c>
      <c r="B33" s="343"/>
      <c r="C33" s="344"/>
      <c r="D33" s="344"/>
      <c r="E33" s="344"/>
      <c r="F33" s="344"/>
      <c r="G33" s="344"/>
      <c r="H33" s="345"/>
      <c r="I33" s="156"/>
      <c r="J33" s="367"/>
      <c r="K33" s="429"/>
      <c r="L33" s="429"/>
      <c r="M33" s="429"/>
      <c r="N33" s="9"/>
      <c r="O33" s="9"/>
      <c r="P33" s="9"/>
      <c r="Q33" s="9"/>
      <c r="R33" s="9"/>
      <c r="S33" s="111"/>
      <c r="T33" s="111"/>
      <c r="U33" s="111"/>
      <c r="V33" s="111"/>
    </row>
    <row r="34" spans="1:24" ht="15" x14ac:dyDescent="0.25">
      <c r="A34" s="351"/>
      <c r="B34" s="364"/>
      <c r="C34" s="408"/>
      <c r="D34" s="408"/>
      <c r="E34" s="408"/>
      <c r="F34" s="408"/>
      <c r="G34" s="408"/>
      <c r="H34" s="410"/>
      <c r="I34" s="156"/>
      <c r="J34" s="371"/>
      <c r="K34" s="429"/>
      <c r="L34" s="429"/>
      <c r="M34" s="429"/>
      <c r="N34" s="9"/>
      <c r="O34" s="9"/>
      <c r="P34" s="9"/>
      <c r="Q34" s="9"/>
      <c r="R34" s="9"/>
      <c r="S34" s="111"/>
      <c r="T34" s="111"/>
      <c r="U34" s="111"/>
      <c r="V34" s="111"/>
    </row>
    <row r="35" spans="1:24" x14ac:dyDescent="0.2">
      <c r="A35" s="182" t="s">
        <v>15</v>
      </c>
      <c r="B35" s="158"/>
      <c r="C35" s="177"/>
      <c r="D35" s="177"/>
      <c r="E35" s="177"/>
      <c r="F35" s="177"/>
      <c r="G35" s="177"/>
      <c r="H35" s="178"/>
      <c r="I35" s="152"/>
      <c r="J35" s="424"/>
      <c r="K35" s="429"/>
      <c r="L35" s="429"/>
      <c r="M35" s="429"/>
      <c r="N35" s="141"/>
      <c r="O35" s="141"/>
      <c r="P35" s="141"/>
      <c r="Q35" s="141"/>
      <c r="R35" s="111"/>
      <c r="S35" s="167"/>
      <c r="T35" s="167"/>
      <c r="U35" s="111"/>
      <c r="V35" s="111"/>
      <c r="W35" s="111"/>
      <c r="X35" s="111"/>
    </row>
    <row r="36" spans="1:24" x14ac:dyDescent="0.2">
      <c r="A36" s="159"/>
      <c r="B36" s="158"/>
      <c r="C36" s="158"/>
      <c r="D36" s="158"/>
      <c r="E36" s="158"/>
      <c r="F36" s="158"/>
      <c r="G36" s="158"/>
      <c r="H36" s="158"/>
      <c r="I36" s="152"/>
      <c r="J36" s="142"/>
      <c r="K36" s="429"/>
      <c r="L36" s="429"/>
      <c r="M36" s="111"/>
    </row>
    <row r="37" spans="1:24" ht="25.5" x14ac:dyDescent="0.2">
      <c r="A37" s="34" t="s">
        <v>340</v>
      </c>
      <c r="B37" s="245" t="s">
        <v>15</v>
      </c>
      <c r="C37" s="245" t="s">
        <v>145</v>
      </c>
      <c r="D37" s="245" t="s">
        <v>5</v>
      </c>
      <c r="E37" s="246" t="s">
        <v>4</v>
      </c>
      <c r="F37" s="245" t="s">
        <v>16</v>
      </c>
      <c r="G37" s="245" t="s">
        <v>146</v>
      </c>
      <c r="H37" s="247" t="s">
        <v>2</v>
      </c>
      <c r="I37" s="248"/>
      <c r="J37" s="249" t="s">
        <v>192</v>
      </c>
      <c r="K37" s="429"/>
      <c r="L37" s="429"/>
      <c r="M37" s="111"/>
    </row>
    <row r="38" spans="1:24" x14ac:dyDescent="0.2">
      <c r="A38" s="160" t="s">
        <v>177</v>
      </c>
      <c r="B38" s="352">
        <f>B18+B25+B30</f>
        <v>9366</v>
      </c>
      <c r="C38" s="179">
        <f>'Comp by Inst Reg-counts'!C45/'Comp by Inst Reg-percent'!$B38</f>
        <v>0.52274183215887249</v>
      </c>
      <c r="D38" s="179">
        <f>'Comp by Inst Reg-counts'!D45/'Comp by Inst Reg-percent'!$B38</f>
        <v>0.13250053384582533</v>
      </c>
      <c r="E38" s="179">
        <f>'Comp by Inst Reg-counts'!E45/'Comp by Inst Reg-percent'!$B38</f>
        <v>0.17798419816357036</v>
      </c>
      <c r="F38" s="179">
        <f>'Comp by Inst Reg-counts'!F45/'Comp by Inst Reg-percent'!$B38</f>
        <v>0.10783685671578049</v>
      </c>
      <c r="G38" s="179">
        <f>'Comp by Inst Reg-counts'!G45/'Comp by Inst Reg-percent'!$B38</f>
        <v>0.37027546444586801</v>
      </c>
      <c r="H38" s="180">
        <f>'Comp by Inst Reg-counts'!H45/'Comp by Inst Reg-percent'!$B38</f>
        <v>0.5707879564381807</v>
      </c>
      <c r="I38" s="152"/>
      <c r="J38" s="170">
        <f>'Comp by Inst Reg-counts'!J45/'Comp by Inst Reg-percent'!B38</f>
        <v>0.37358530856288702</v>
      </c>
      <c r="K38" s="429"/>
      <c r="L38" s="429"/>
      <c r="M38" s="111"/>
    </row>
    <row r="39" spans="1:24" x14ac:dyDescent="0.2">
      <c r="A39" s="160" t="s">
        <v>176</v>
      </c>
      <c r="B39" s="352">
        <f>B18+B25+B30+B35</f>
        <v>9366</v>
      </c>
      <c r="C39" s="179">
        <f>'Comp by Inst Reg-counts'!C46/'Comp by Inst Reg-percent'!$B39</f>
        <v>0.52274183215887249</v>
      </c>
      <c r="D39" s="179">
        <f>'Comp by Inst Reg-counts'!D46/'Comp by Inst Reg-percent'!$B39</f>
        <v>0.13250053384582533</v>
      </c>
      <c r="E39" s="179">
        <f>'Comp by Inst Reg-counts'!E46/'Comp by Inst Reg-percent'!$B39</f>
        <v>0.17798419816357036</v>
      </c>
      <c r="F39" s="179">
        <f>'Comp by Inst Reg-counts'!F46/'Comp by Inst Reg-percent'!$B39</f>
        <v>0.10783685671578049</v>
      </c>
      <c r="G39" s="179">
        <f>'Comp by Inst Reg-counts'!G46/'Comp by Inst Reg-percent'!$B39</f>
        <v>0.37027546444586801</v>
      </c>
      <c r="H39" s="180">
        <f>'Comp by Inst Reg-counts'!H46/'Comp by Inst Reg-percent'!$B39</f>
        <v>0.5707879564381807</v>
      </c>
      <c r="I39" s="152"/>
      <c r="J39" s="170">
        <f>'Comp by Inst Reg-counts'!J46/'Comp by Inst Reg-percent'!B39</f>
        <v>0.37358530856288702</v>
      </c>
      <c r="K39" s="429"/>
      <c r="L39" s="429"/>
      <c r="M39" s="111"/>
    </row>
    <row r="40" spans="1:24" x14ac:dyDescent="0.2">
      <c r="A40" s="161"/>
      <c r="B40" s="152"/>
      <c r="C40" s="152"/>
      <c r="D40" s="152"/>
      <c r="E40" s="152"/>
      <c r="F40" s="152"/>
      <c r="G40" s="152"/>
      <c r="H40" s="152"/>
      <c r="I40" s="152"/>
      <c r="J40" s="152"/>
      <c r="L40" s="111"/>
      <c r="M40" s="111"/>
      <c r="N40" s="111"/>
      <c r="O40" s="111"/>
      <c r="P40" s="111"/>
      <c r="Q40" s="111"/>
      <c r="R40" s="111"/>
      <c r="S40" s="111"/>
      <c r="T40" s="111"/>
      <c r="U40" s="111"/>
      <c r="V40" s="111"/>
      <c r="W40" s="111"/>
      <c r="X40" s="111"/>
    </row>
    <row r="41" spans="1:24" x14ac:dyDescent="0.2">
      <c r="A41" s="1"/>
      <c r="B41" s="1"/>
      <c r="C41" s="1"/>
      <c r="D41" s="1"/>
      <c r="E41" s="1"/>
      <c r="F41" s="1"/>
      <c r="G41" s="1"/>
      <c r="H41" s="1"/>
      <c r="I41" s="1"/>
      <c r="J41" s="1"/>
    </row>
    <row r="42" spans="1:24" x14ac:dyDescent="0.2">
      <c r="A42" s="634"/>
      <c r="B42" s="635"/>
      <c r="C42" s="635"/>
      <c r="D42" s="635"/>
      <c r="E42" s="635"/>
      <c r="F42" s="635"/>
      <c r="G42" s="635"/>
      <c r="H42" s="635"/>
      <c r="I42" s="635"/>
      <c r="J42" s="635"/>
      <c r="K42" s="636"/>
    </row>
    <row r="43" spans="1:24" x14ac:dyDescent="0.2">
      <c r="A43" s="651" t="s">
        <v>345</v>
      </c>
      <c r="B43" s="652"/>
      <c r="C43" s="652"/>
      <c r="D43" s="652"/>
      <c r="E43" s="652"/>
      <c r="F43" s="652"/>
      <c r="G43" s="652"/>
      <c r="H43" s="653"/>
      <c r="I43" s="112"/>
      <c r="J43" s="91"/>
      <c r="K43" s="91"/>
    </row>
    <row r="44" spans="1:24" x14ac:dyDescent="0.2">
      <c r="A44" s="654" t="s">
        <v>156</v>
      </c>
      <c r="B44" s="655"/>
      <c r="C44" s="655"/>
      <c r="D44" s="655"/>
      <c r="E44" s="655"/>
      <c r="F44" s="655"/>
      <c r="G44" s="655"/>
      <c r="H44" s="656"/>
      <c r="I44" s="112"/>
      <c r="J44" s="130"/>
      <c r="K44" s="91"/>
    </row>
    <row r="45" spans="1:24" x14ac:dyDescent="0.2">
      <c r="A45" s="140"/>
      <c r="B45" s="149"/>
      <c r="C45" s="92"/>
      <c r="D45" s="92"/>
      <c r="E45" s="92"/>
      <c r="F45" s="168"/>
      <c r="G45" s="92"/>
      <c r="H45" s="169"/>
      <c r="I45" s="112"/>
      <c r="J45" s="130"/>
      <c r="K45" s="1"/>
    </row>
    <row r="46" spans="1:24" ht="25.5" x14ac:dyDescent="0.2">
      <c r="A46" s="125"/>
      <c r="B46" s="72" t="s">
        <v>15</v>
      </c>
      <c r="C46" s="72" t="s">
        <v>3</v>
      </c>
      <c r="D46" s="72" t="s">
        <v>5</v>
      </c>
      <c r="E46" s="71" t="s">
        <v>4</v>
      </c>
      <c r="F46" s="72" t="s">
        <v>16</v>
      </c>
      <c r="G46" s="72" t="s">
        <v>1</v>
      </c>
      <c r="H46" s="73" t="s">
        <v>2</v>
      </c>
      <c r="I46" s="112"/>
      <c r="J46" s="249" t="s">
        <v>175</v>
      </c>
      <c r="K46" s="1"/>
    </row>
    <row r="47" spans="1:24" x14ac:dyDescent="0.2">
      <c r="A47" s="257" t="s">
        <v>39</v>
      </c>
      <c r="B47" s="396">
        <f>'Comp by Inst Reg-counts'!B54</f>
        <v>1333</v>
      </c>
      <c r="C47" s="399">
        <f>'Comp by Inst Reg-counts'!C54/'Comp by Inst Reg-percent'!B47</f>
        <v>0.55363840960240063</v>
      </c>
      <c r="D47" s="399">
        <f>'Comp by Inst Reg-counts'!D54/'Comp by Inst Reg-percent'!B47</f>
        <v>0.20855213803450862</v>
      </c>
      <c r="E47" s="399">
        <f>'Comp by Inst Reg-counts'!E54/'Comp by Inst Reg-percent'!B47</f>
        <v>0.20555138784696175</v>
      </c>
      <c r="F47" s="399">
        <f>'Comp by Inst Reg-counts'!F54/'Comp by Inst Reg-percent'!B47</f>
        <v>3.2258064516129031E-2</v>
      </c>
      <c r="G47" s="399">
        <f>'Comp by Inst Reg-counts'!G54/'Comp by Inst Reg-percent'!B47</f>
        <v>0.50937734433608406</v>
      </c>
      <c r="H47" s="399">
        <f>'Comp by Inst Reg-counts'!H54/'Comp by Inst Reg-percent'!B47</f>
        <v>0.490622655663916</v>
      </c>
      <c r="I47" s="399"/>
      <c r="J47" s="399">
        <f>'Comp by Inst Reg-counts'!J54/'Comp by Inst Reg-percent'!B47</f>
        <v>0.43885971492873216</v>
      </c>
      <c r="K47" s="411"/>
      <c r="L47" s="411"/>
      <c r="M47" s="411"/>
    </row>
    <row r="48" spans="1:24" x14ac:dyDescent="0.2">
      <c r="A48" s="256" t="s">
        <v>157</v>
      </c>
      <c r="B48" s="196">
        <f>'Comp by Inst Reg-counts'!B55</f>
        <v>1317</v>
      </c>
      <c r="C48" s="399">
        <f>'Comp by Inst Reg-counts'!C55/'Comp by Inst Reg-percent'!B48</f>
        <v>0.54897494305239181</v>
      </c>
      <c r="D48" s="399">
        <f>'Comp by Inst Reg-counts'!D55/'Comp by Inst Reg-percent'!B48</f>
        <v>0.20501138952164008</v>
      </c>
      <c r="E48" s="399">
        <f>'Comp by Inst Reg-counts'!E55/'Comp by Inst Reg-percent'!B48</f>
        <v>0.18375094912680334</v>
      </c>
      <c r="F48" s="399">
        <f>'Comp by Inst Reg-counts'!F55/'Comp by Inst Reg-percent'!B48</f>
        <v>6.2262718299164771E-2</v>
      </c>
      <c r="G48" s="399">
        <f>'Comp by Inst Reg-counts'!G55/'Comp by Inst Reg-percent'!B48</f>
        <v>0.48063781321184512</v>
      </c>
      <c r="H48" s="399">
        <f>'Comp by Inst Reg-counts'!H55/'Comp by Inst Reg-percent'!B48</f>
        <v>0.51936218678815493</v>
      </c>
      <c r="I48" s="309"/>
      <c r="J48" s="399">
        <f>'Comp by Inst Reg-counts'!J55/'Comp by Inst Reg-percent'!B48</f>
        <v>0.592255125284738</v>
      </c>
      <c r="K48" s="411"/>
      <c r="L48" s="411"/>
      <c r="M48" s="411"/>
    </row>
    <row r="49" spans="1:13" x14ac:dyDescent="0.2">
      <c r="A49" s="256" t="s">
        <v>40</v>
      </c>
      <c r="B49" s="196">
        <f>'Comp by Inst Reg-counts'!B56</f>
        <v>3825</v>
      </c>
      <c r="C49" s="399">
        <f>'Comp by Inst Reg-counts'!C56/'Comp by Inst Reg-percent'!B49</f>
        <v>0.57673202614379082</v>
      </c>
      <c r="D49" s="399">
        <f>'Comp by Inst Reg-counts'!D56/'Comp by Inst Reg-percent'!B49</f>
        <v>0.14326797385620915</v>
      </c>
      <c r="E49" s="399">
        <f>'Comp by Inst Reg-counts'!E56/'Comp by Inst Reg-percent'!B49</f>
        <v>0.21908496732026145</v>
      </c>
      <c r="F49" s="399">
        <f>'Comp by Inst Reg-counts'!F56/'Comp by Inst Reg-percent'!B49</f>
        <v>6.0915032679738565E-2</v>
      </c>
      <c r="G49" s="399">
        <f>'Comp by Inst Reg-counts'!G56/'Comp by Inst Reg-percent'!B49</f>
        <v>0.34692810457516338</v>
      </c>
      <c r="H49" s="399">
        <f>'Comp by Inst Reg-counts'!H56/'Comp by Inst Reg-percent'!B49</f>
        <v>0.65307189542483657</v>
      </c>
      <c r="I49" s="309"/>
      <c r="J49" s="399">
        <f>'Comp by Inst Reg-counts'!J56/'Comp by Inst Reg-percent'!B49</f>
        <v>0.55790849673202614</v>
      </c>
      <c r="K49" s="411"/>
      <c r="L49" s="411"/>
      <c r="M49" s="411"/>
    </row>
    <row r="50" spans="1:13" x14ac:dyDescent="0.2">
      <c r="A50" s="258" t="s">
        <v>151</v>
      </c>
      <c r="B50" s="196">
        <f>'Comp by Inst Reg-counts'!B57</f>
        <v>2891</v>
      </c>
      <c r="C50" s="399">
        <f>'Comp by Inst Reg-counts'!C57/'Comp by Inst Reg-percent'!B50</f>
        <v>0.50882047734347979</v>
      </c>
      <c r="D50" s="399">
        <f>'Comp by Inst Reg-counts'!D57/'Comp by Inst Reg-percent'!B50</f>
        <v>0.13109650639916984</v>
      </c>
      <c r="E50" s="399">
        <f>'Comp by Inst Reg-counts'!E57/'Comp by Inst Reg-percent'!B50</f>
        <v>0.14216534071255621</v>
      </c>
      <c r="F50" s="399">
        <f>'Comp by Inst Reg-counts'!F57/'Comp by Inst Reg-percent'!B50</f>
        <v>0.21791767554479419</v>
      </c>
      <c r="G50" s="399">
        <f>'Comp by Inst Reg-counts'!G57/'Comp by Inst Reg-percent'!B50</f>
        <v>0.33552404012452436</v>
      </c>
      <c r="H50" s="399">
        <f>'Comp by Inst Reg-counts'!H57/'Comp by Inst Reg-percent'!B50</f>
        <v>0.66447595987547559</v>
      </c>
      <c r="I50" s="309"/>
      <c r="J50" s="400" t="s">
        <v>155</v>
      </c>
      <c r="K50" s="411"/>
      <c r="L50" s="411"/>
      <c r="M50" s="411"/>
    </row>
    <row r="51" spans="1:13" x14ac:dyDescent="0.2">
      <c r="A51" s="171"/>
      <c r="B51" s="136"/>
      <c r="C51" s="171"/>
      <c r="D51" s="92"/>
      <c r="E51" s="92"/>
      <c r="H51" s="119"/>
      <c r="I51" s="112"/>
      <c r="J51" s="130"/>
      <c r="K51" s="91"/>
    </row>
    <row r="52" spans="1:13" x14ac:dyDescent="0.2">
      <c r="A52" s="112"/>
      <c r="B52" s="112"/>
      <c r="C52" s="112"/>
      <c r="D52" s="112"/>
      <c r="E52" s="112"/>
      <c r="F52" s="112"/>
      <c r="G52" s="112"/>
      <c r="H52" s="112"/>
      <c r="I52" s="112"/>
      <c r="J52" s="130"/>
      <c r="K52" s="91"/>
    </row>
    <row r="53" spans="1:13" x14ac:dyDescent="0.2">
      <c r="A53" s="112"/>
      <c r="B53" s="112"/>
      <c r="C53" s="112"/>
      <c r="D53" s="112"/>
      <c r="E53" s="112"/>
      <c r="F53" s="112"/>
      <c r="G53" s="112"/>
      <c r="H53" s="112"/>
      <c r="I53" s="91"/>
      <c r="J53" s="130"/>
      <c r="K53" s="91"/>
    </row>
    <row r="54" spans="1:13" x14ac:dyDescent="0.2">
      <c r="A54" s="112"/>
      <c r="B54" s="112"/>
      <c r="C54" s="112"/>
      <c r="D54" s="112"/>
      <c r="E54" s="112"/>
      <c r="F54" s="112"/>
      <c r="G54" s="112"/>
      <c r="H54" s="112"/>
      <c r="I54" s="139"/>
      <c r="J54" s="130"/>
      <c r="K54" s="91"/>
    </row>
    <row r="55" spans="1:13" x14ac:dyDescent="0.2">
      <c r="A55" s="112"/>
      <c r="B55" s="112"/>
      <c r="C55" s="112"/>
      <c r="D55" s="112"/>
      <c r="E55" s="112"/>
      <c r="F55" s="112"/>
      <c r="G55" s="112"/>
      <c r="H55" s="112"/>
      <c r="I55" s="139"/>
      <c r="J55" s="130"/>
      <c r="K55" s="130"/>
    </row>
    <row r="56" spans="1:13" x14ac:dyDescent="0.2">
      <c r="A56" s="112"/>
      <c r="B56" s="112"/>
      <c r="C56" s="112"/>
      <c r="D56" s="112"/>
      <c r="E56" s="112"/>
      <c r="F56" s="112"/>
      <c r="G56" s="112"/>
      <c r="H56" s="112"/>
      <c r="I56" s="70"/>
      <c r="J56" s="130"/>
    </row>
    <row r="57" spans="1:13" x14ac:dyDescent="0.2">
      <c r="A57" s="112"/>
      <c r="B57" s="112"/>
      <c r="C57" s="112"/>
      <c r="D57" s="112"/>
      <c r="E57" s="112"/>
      <c r="F57" s="112"/>
      <c r="G57" s="112"/>
      <c r="H57" s="112"/>
      <c r="I57" s="172"/>
    </row>
    <row r="58" spans="1:13" x14ac:dyDescent="0.2">
      <c r="A58" s="112"/>
      <c r="B58" s="112"/>
      <c r="C58" s="112"/>
      <c r="D58" s="112"/>
      <c r="E58" s="112"/>
      <c r="F58" s="112"/>
      <c r="G58" s="112"/>
      <c r="H58" s="112"/>
      <c r="I58" s="172"/>
    </row>
    <row r="59" spans="1:13" x14ac:dyDescent="0.2">
      <c r="A59" s="112"/>
      <c r="B59" s="112"/>
      <c r="C59" s="112"/>
      <c r="D59" s="112"/>
      <c r="E59" s="112"/>
      <c r="F59" s="112"/>
      <c r="G59" s="112"/>
      <c r="H59" s="112"/>
      <c r="I59" s="172"/>
    </row>
    <row r="60" spans="1:13" x14ac:dyDescent="0.2">
      <c r="A60" s="112"/>
      <c r="B60" s="112"/>
      <c r="C60" s="112"/>
      <c r="D60" s="112"/>
      <c r="E60" s="112"/>
      <c r="F60" s="112"/>
      <c r="G60" s="112"/>
      <c r="H60" s="112"/>
      <c r="I60" s="172"/>
    </row>
    <row r="61" spans="1:13" x14ac:dyDescent="0.2">
      <c r="A61" s="112"/>
      <c r="B61" s="112"/>
      <c r="C61" s="112"/>
      <c r="D61" s="112"/>
      <c r="E61" s="112"/>
      <c r="F61" s="112"/>
      <c r="G61" s="112"/>
      <c r="H61" s="112"/>
      <c r="I61" s="172"/>
    </row>
    <row r="62" spans="1:13" x14ac:dyDescent="0.2">
      <c r="A62" s="112"/>
      <c r="B62" s="112"/>
      <c r="C62" s="112"/>
      <c r="D62" s="112"/>
      <c r="E62" s="112"/>
      <c r="F62" s="112"/>
      <c r="G62" s="112"/>
      <c r="H62" s="112"/>
      <c r="I62" s="172"/>
    </row>
    <row r="63" spans="1:13" x14ac:dyDescent="0.2">
      <c r="A63" s="112"/>
      <c r="B63" s="112"/>
      <c r="C63" s="112"/>
      <c r="D63" s="112"/>
      <c r="E63" s="112"/>
      <c r="F63" s="112"/>
      <c r="G63" s="112"/>
      <c r="H63" s="112"/>
      <c r="I63" s="172"/>
    </row>
    <row r="64" spans="1:13" x14ac:dyDescent="0.2">
      <c r="A64" s="112"/>
      <c r="B64" s="112"/>
      <c r="C64" s="112"/>
      <c r="D64" s="112"/>
      <c r="E64" s="112"/>
      <c r="F64" s="112"/>
      <c r="G64" s="112"/>
      <c r="H64" s="112"/>
      <c r="I64" s="172"/>
      <c r="K64" s="173"/>
    </row>
    <row r="65" spans="1:10" x14ac:dyDescent="0.2">
      <c r="A65" s="112"/>
      <c r="B65" s="112"/>
      <c r="C65" s="112"/>
      <c r="D65" s="112"/>
      <c r="E65" s="112"/>
      <c r="F65" s="112"/>
      <c r="G65" s="112"/>
      <c r="H65" s="112"/>
      <c r="I65" s="172"/>
      <c r="J65" s="173"/>
    </row>
    <row r="66" spans="1:10" x14ac:dyDescent="0.2">
      <c r="A66" s="162" t="s">
        <v>227</v>
      </c>
    </row>
    <row r="67" spans="1:10" x14ac:dyDescent="0.2">
      <c r="A67" s="12" t="s">
        <v>188</v>
      </c>
    </row>
    <row r="68" spans="1:10" x14ac:dyDescent="0.2">
      <c r="A68" s="12" t="s">
        <v>235</v>
      </c>
    </row>
  </sheetData>
  <mergeCells count="8">
    <mergeCell ref="A10:H11"/>
    <mergeCell ref="A43:H43"/>
    <mergeCell ref="A44:H44"/>
    <mergeCell ref="A1:K1"/>
    <mergeCell ref="A2:K2"/>
    <mergeCell ref="A3:K3"/>
    <mergeCell ref="A4:K8"/>
    <mergeCell ref="A42:K42"/>
  </mergeCells>
  <pageMargins left="0.7" right="0.7" top="0.75" bottom="0.75" header="0.3" footer="0.3"/>
  <pageSetup scale="4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4"/>
  <sheetViews>
    <sheetView workbookViewId="0">
      <selection activeCell="A2" sqref="A2:M2"/>
    </sheetView>
  </sheetViews>
  <sheetFormatPr defaultColWidth="9.140625" defaultRowHeight="15" x14ac:dyDescent="0.25"/>
  <cols>
    <col min="1" max="1" width="12.7109375" style="12" customWidth="1"/>
    <col min="2" max="3" width="9.140625" style="12"/>
    <col min="4" max="4" width="10" style="12" bestFit="1" customWidth="1"/>
    <col min="5" max="5" width="9.140625" style="12" customWidth="1"/>
    <col min="6" max="13" width="9.140625" style="12"/>
    <col min="14" max="14" width="2.28515625" style="12" customWidth="1"/>
    <col min="15" max="15" width="9.140625" style="12"/>
    <col min="16" max="16384" width="9.140625" style="205"/>
  </cols>
  <sheetData>
    <row r="1" spans="1:15" ht="15" customHeight="1" x14ac:dyDescent="0.25">
      <c r="A1" s="663" t="s">
        <v>26</v>
      </c>
      <c r="B1" s="663"/>
      <c r="C1" s="663"/>
      <c r="D1" s="663"/>
      <c r="E1" s="663"/>
      <c r="F1" s="663"/>
      <c r="G1" s="663"/>
      <c r="H1" s="663"/>
      <c r="I1" s="663"/>
      <c r="J1" s="663"/>
      <c r="K1" s="663"/>
      <c r="L1" s="663"/>
      <c r="M1" s="663"/>
    </row>
    <row r="2" spans="1:15" ht="15" customHeight="1" x14ac:dyDescent="0.25">
      <c r="A2" s="664"/>
      <c r="B2" s="664"/>
      <c r="C2" s="664"/>
      <c r="D2" s="664"/>
      <c r="E2" s="664"/>
      <c r="F2" s="664"/>
      <c r="G2" s="664"/>
      <c r="H2" s="664"/>
      <c r="I2" s="664"/>
      <c r="J2" s="664"/>
      <c r="K2" s="664"/>
      <c r="L2" s="664"/>
      <c r="M2" s="664"/>
      <c r="N2" s="91"/>
    </row>
    <row r="3" spans="1:15" ht="15" customHeight="1" x14ac:dyDescent="0.25">
      <c r="A3" s="527" t="s">
        <v>193</v>
      </c>
      <c r="B3" s="528"/>
      <c r="C3" s="528"/>
      <c r="D3" s="528"/>
      <c r="E3" s="528"/>
      <c r="F3" s="528"/>
      <c r="G3" s="528"/>
      <c r="H3" s="528"/>
      <c r="I3" s="528"/>
      <c r="J3" s="528"/>
      <c r="K3" s="528"/>
      <c r="L3" s="528"/>
      <c r="M3" s="529"/>
      <c r="N3" s="91"/>
      <c r="O3" s="130"/>
    </row>
    <row r="4" spans="1:15" ht="15" customHeight="1" x14ac:dyDescent="0.25">
      <c r="A4" s="665" t="s">
        <v>334</v>
      </c>
      <c r="B4" s="665"/>
      <c r="C4" s="665"/>
      <c r="D4" s="665"/>
      <c r="E4" s="665"/>
      <c r="F4" s="665"/>
      <c r="G4" s="665"/>
      <c r="H4" s="665"/>
      <c r="I4" s="665"/>
      <c r="J4" s="665"/>
      <c r="K4" s="665"/>
      <c r="L4" s="665"/>
      <c r="M4" s="665"/>
      <c r="N4" s="91"/>
      <c r="O4" s="130"/>
    </row>
    <row r="5" spans="1:15" ht="15" customHeight="1" x14ac:dyDescent="0.25">
      <c r="A5" s="665"/>
      <c r="B5" s="665"/>
      <c r="C5" s="665"/>
      <c r="D5" s="665"/>
      <c r="E5" s="665"/>
      <c r="F5" s="665"/>
      <c r="G5" s="665"/>
      <c r="H5" s="665"/>
      <c r="I5" s="665"/>
      <c r="J5" s="665"/>
      <c r="K5" s="665"/>
      <c r="L5" s="665"/>
      <c r="M5" s="665"/>
    </row>
    <row r="6" spans="1:15" ht="15" customHeight="1" x14ac:dyDescent="0.25">
      <c r="A6" s="665"/>
      <c r="B6" s="665"/>
      <c r="C6" s="665"/>
      <c r="D6" s="665"/>
      <c r="E6" s="665"/>
      <c r="F6" s="665"/>
      <c r="G6" s="665"/>
      <c r="H6" s="665"/>
      <c r="I6" s="665"/>
      <c r="J6" s="665"/>
      <c r="K6" s="665"/>
      <c r="L6" s="665"/>
      <c r="M6" s="665"/>
    </row>
    <row r="7" spans="1:15" ht="15" customHeight="1" x14ac:dyDescent="0.25">
      <c r="A7" s="665"/>
      <c r="B7" s="665"/>
      <c r="C7" s="665"/>
      <c r="D7" s="665"/>
      <c r="E7" s="665"/>
      <c r="F7" s="665"/>
      <c r="G7" s="665"/>
      <c r="H7" s="665"/>
      <c r="I7" s="665"/>
      <c r="J7" s="665"/>
      <c r="K7" s="665"/>
      <c r="L7" s="665"/>
      <c r="M7" s="665"/>
    </row>
    <row r="8" spans="1:15" ht="15" customHeight="1" x14ac:dyDescent="0.25">
      <c r="A8" s="665"/>
      <c r="B8" s="665"/>
      <c r="C8" s="665"/>
      <c r="D8" s="665"/>
      <c r="E8" s="665"/>
      <c r="F8" s="665"/>
      <c r="G8" s="665"/>
      <c r="H8" s="665"/>
      <c r="I8" s="665"/>
      <c r="J8" s="665"/>
      <c r="K8" s="665"/>
      <c r="L8" s="665"/>
      <c r="M8" s="665"/>
    </row>
    <row r="9" spans="1:15" ht="15" customHeight="1" x14ac:dyDescent="0.25">
      <c r="B9" s="130"/>
      <c r="C9" s="130"/>
      <c r="D9" s="130"/>
      <c r="E9" s="130"/>
      <c r="F9" s="130"/>
      <c r="G9" s="130"/>
    </row>
    <row r="10" spans="1:15" x14ac:dyDescent="0.25">
      <c r="A10" s="666" t="s">
        <v>357</v>
      </c>
      <c r="B10" s="666"/>
      <c r="C10" s="666"/>
      <c r="D10" s="666"/>
      <c r="E10" s="666"/>
      <c r="F10" s="666"/>
      <c r="G10" s="666"/>
      <c r="H10" s="666"/>
      <c r="I10" s="666"/>
      <c r="J10" s="666"/>
      <c r="K10" s="666"/>
      <c r="L10" s="666"/>
      <c r="M10" s="666"/>
    </row>
    <row r="11" spans="1:15" x14ac:dyDescent="0.25">
      <c r="F11" s="51"/>
    </row>
    <row r="12" spans="1:15" ht="26.25" x14ac:dyDescent="0.25">
      <c r="A12" s="53" t="s">
        <v>7</v>
      </c>
      <c r="B12" s="64" t="s">
        <v>236</v>
      </c>
      <c r="C12" s="54" t="s">
        <v>8</v>
      </c>
      <c r="D12" s="54" t="s">
        <v>10</v>
      </c>
      <c r="E12" s="54" t="s">
        <v>9</v>
      </c>
      <c r="F12" s="52"/>
    </row>
    <row r="13" spans="1:15" x14ac:dyDescent="0.25">
      <c r="A13" s="657" t="s">
        <v>11</v>
      </c>
      <c r="B13" s="660" t="s">
        <v>3</v>
      </c>
      <c r="C13" s="55" t="s">
        <v>12</v>
      </c>
      <c r="D13" s="184">
        <v>0.74314430244941421</v>
      </c>
      <c r="E13" s="385">
        <v>15024</v>
      </c>
      <c r="F13" s="49"/>
    </row>
    <row r="14" spans="1:15" x14ac:dyDescent="0.25">
      <c r="A14" s="658"/>
      <c r="B14" s="661"/>
      <c r="C14" s="55" t="s">
        <v>13</v>
      </c>
      <c r="D14" s="184">
        <v>0.64131328995587467</v>
      </c>
      <c r="E14" s="385">
        <v>13371</v>
      </c>
      <c r="F14" s="49"/>
    </row>
    <row r="15" spans="1:15" x14ac:dyDescent="0.25">
      <c r="A15" s="658"/>
      <c r="B15" s="662"/>
      <c r="C15" s="55"/>
      <c r="D15" s="184"/>
      <c r="E15" s="385"/>
      <c r="F15" s="49"/>
    </row>
    <row r="16" spans="1:15" ht="15" customHeight="1" x14ac:dyDescent="0.25">
      <c r="A16" s="658"/>
      <c r="B16" s="660" t="s">
        <v>5</v>
      </c>
      <c r="C16" s="55" t="s">
        <v>12</v>
      </c>
      <c r="D16" s="184">
        <v>0.58735191056232272</v>
      </c>
      <c r="E16" s="385">
        <v>11986</v>
      </c>
      <c r="F16" s="49"/>
    </row>
    <row r="17" spans="1:13" x14ac:dyDescent="0.25">
      <c r="A17" s="658"/>
      <c r="B17" s="661"/>
      <c r="C17" s="55" t="s">
        <v>13</v>
      </c>
      <c r="D17" s="184">
        <v>0.47233914612146727</v>
      </c>
      <c r="E17" s="385">
        <v>9978</v>
      </c>
      <c r="F17" s="49"/>
    </row>
    <row r="18" spans="1:13" x14ac:dyDescent="0.25">
      <c r="A18" s="658"/>
      <c r="B18" s="662"/>
      <c r="C18" s="55"/>
      <c r="D18" s="184"/>
      <c r="E18" s="385"/>
      <c r="F18" s="49"/>
    </row>
    <row r="19" spans="1:13" ht="15" customHeight="1" x14ac:dyDescent="0.25">
      <c r="A19" s="658"/>
      <c r="B19" s="660" t="s">
        <v>4</v>
      </c>
      <c r="C19" s="55" t="s">
        <v>12</v>
      </c>
      <c r="D19" s="184">
        <v>0.48476936466492604</v>
      </c>
      <c r="E19" s="385">
        <v>5745</v>
      </c>
      <c r="F19" s="49"/>
    </row>
    <row r="20" spans="1:13" x14ac:dyDescent="0.25">
      <c r="A20" s="658"/>
      <c r="B20" s="661"/>
      <c r="C20" s="55" t="s">
        <v>13</v>
      </c>
      <c r="D20" s="184">
        <v>0.36019952743502232</v>
      </c>
      <c r="E20" s="385">
        <v>3809</v>
      </c>
      <c r="F20" s="49"/>
    </row>
    <row r="21" spans="1:13" x14ac:dyDescent="0.25">
      <c r="A21" s="658"/>
      <c r="B21" s="662"/>
      <c r="C21" s="55"/>
      <c r="D21" s="184"/>
      <c r="E21" s="385"/>
      <c r="F21" s="49"/>
    </row>
    <row r="22" spans="1:13" x14ac:dyDescent="0.25">
      <c r="A22" s="658"/>
      <c r="B22" s="660" t="s">
        <v>16</v>
      </c>
      <c r="C22" s="55" t="s">
        <v>12</v>
      </c>
      <c r="D22" s="186">
        <v>0.76011701608971238</v>
      </c>
      <c r="E22" s="135">
        <v>4102</v>
      </c>
      <c r="F22" s="49"/>
    </row>
    <row r="23" spans="1:13" x14ac:dyDescent="0.25">
      <c r="A23" s="659"/>
      <c r="B23" s="662"/>
      <c r="C23" s="55" t="s">
        <v>13</v>
      </c>
      <c r="D23" s="170">
        <v>0.66257526632700325</v>
      </c>
      <c r="E23" s="135">
        <v>4318</v>
      </c>
      <c r="F23" s="49"/>
    </row>
    <row r="24" spans="1:13" ht="15" customHeight="1" x14ac:dyDescent="0.25">
      <c r="A24" s="667" t="s">
        <v>26</v>
      </c>
      <c r="B24" s="660" t="s">
        <v>3</v>
      </c>
      <c r="C24" s="55" t="s">
        <v>12</v>
      </c>
      <c r="D24" s="384">
        <v>0.6097137901127494</v>
      </c>
      <c r="E24" s="385">
        <v>1153</v>
      </c>
      <c r="F24" s="49"/>
    </row>
    <row r="25" spans="1:13" ht="15" customHeight="1" x14ac:dyDescent="0.25">
      <c r="A25" s="668"/>
      <c r="B25" s="661"/>
      <c r="C25" s="55" t="s">
        <v>13</v>
      </c>
      <c r="D25" s="384">
        <v>0.47097625329815301</v>
      </c>
      <c r="E25" s="385">
        <v>758</v>
      </c>
    </row>
    <row r="26" spans="1:13" x14ac:dyDescent="0.25">
      <c r="A26" s="668"/>
      <c r="B26" s="662"/>
      <c r="C26" s="55"/>
      <c r="D26" s="384"/>
      <c r="E26" s="385"/>
    </row>
    <row r="27" spans="1:13" x14ac:dyDescent="0.25">
      <c r="A27" s="668"/>
      <c r="B27" s="660" t="s">
        <v>5</v>
      </c>
      <c r="C27" s="55" t="s">
        <v>12</v>
      </c>
      <c r="D27" s="384">
        <v>0.50636942675159236</v>
      </c>
      <c r="E27" s="385">
        <v>314</v>
      </c>
    </row>
    <row r="28" spans="1:13" x14ac:dyDescent="0.25">
      <c r="A28" s="668"/>
      <c r="B28" s="661"/>
      <c r="C28" s="55" t="s">
        <v>13</v>
      </c>
      <c r="D28" s="384">
        <v>0.41520467836257308</v>
      </c>
      <c r="E28" s="385">
        <v>171</v>
      </c>
      <c r="F28" s="187"/>
      <c r="G28" s="187"/>
      <c r="H28" s="187"/>
      <c r="I28" s="187"/>
      <c r="J28" s="187"/>
      <c r="K28" s="187"/>
      <c r="L28" s="187"/>
      <c r="M28" s="187"/>
    </row>
    <row r="29" spans="1:13" x14ac:dyDescent="0.25">
      <c r="A29" s="668"/>
      <c r="B29" s="662"/>
      <c r="C29" s="55"/>
      <c r="D29" s="384"/>
      <c r="E29" s="385"/>
      <c r="F29" s="670"/>
    </row>
    <row r="30" spans="1:13" ht="15" customHeight="1" x14ac:dyDescent="0.25">
      <c r="A30" s="668"/>
      <c r="B30" s="660" t="s">
        <v>4</v>
      </c>
      <c r="C30" s="55" t="s">
        <v>12</v>
      </c>
      <c r="D30" s="384">
        <v>0.40204081632653066</v>
      </c>
      <c r="E30" s="385">
        <v>980</v>
      </c>
      <c r="F30" s="670"/>
    </row>
    <row r="31" spans="1:13" x14ac:dyDescent="0.25">
      <c r="A31" s="668"/>
      <c r="B31" s="661"/>
      <c r="C31" s="55" t="s">
        <v>13</v>
      </c>
      <c r="D31" s="384">
        <v>0.24474187380497131</v>
      </c>
      <c r="E31" s="385">
        <v>523</v>
      </c>
      <c r="F31" s="49"/>
    </row>
    <row r="32" spans="1:13" x14ac:dyDescent="0.25">
      <c r="A32" s="668"/>
      <c r="B32" s="662"/>
      <c r="C32" s="55"/>
      <c r="D32" s="384"/>
      <c r="E32" s="385"/>
      <c r="F32" s="49"/>
    </row>
    <row r="33" spans="1:14" ht="15" customHeight="1" x14ac:dyDescent="0.25">
      <c r="A33" s="668"/>
      <c r="B33" s="660" t="s">
        <v>16</v>
      </c>
      <c r="C33" s="55" t="s">
        <v>12</v>
      </c>
      <c r="D33" s="386">
        <v>0.54545454545454541</v>
      </c>
      <c r="E33" s="160">
        <v>176</v>
      </c>
      <c r="F33" s="49"/>
    </row>
    <row r="34" spans="1:14" x14ac:dyDescent="0.25">
      <c r="A34" s="669"/>
      <c r="B34" s="662"/>
      <c r="C34" s="55" t="s">
        <v>13</v>
      </c>
      <c r="D34" s="387">
        <v>0.48993288590604028</v>
      </c>
      <c r="E34" s="160">
        <v>149</v>
      </c>
      <c r="F34" s="49"/>
    </row>
    <row r="35" spans="1:14" x14ac:dyDescent="0.25">
      <c r="F35" s="49"/>
    </row>
    <row r="36" spans="1:14" x14ac:dyDescent="0.25">
      <c r="A36" s="12" t="s">
        <v>30</v>
      </c>
      <c r="F36" s="49"/>
    </row>
    <row r="37" spans="1:14" x14ac:dyDescent="0.25">
      <c r="F37" s="49"/>
    </row>
    <row r="38" spans="1:14" x14ac:dyDescent="0.25">
      <c r="F38" s="49"/>
    </row>
    <row r="39" spans="1:14" x14ac:dyDescent="0.25">
      <c r="F39" s="49"/>
    </row>
    <row r="40" spans="1:14" x14ac:dyDescent="0.25">
      <c r="F40" s="49"/>
    </row>
    <row r="41" spans="1:14" x14ac:dyDescent="0.25">
      <c r="A41" s="666" t="s">
        <v>358</v>
      </c>
      <c r="B41" s="666"/>
      <c r="C41" s="666"/>
      <c r="D41" s="666"/>
      <c r="E41" s="666"/>
      <c r="F41" s="666"/>
      <c r="G41" s="666"/>
      <c r="H41" s="666"/>
      <c r="I41" s="666"/>
      <c r="J41" s="666"/>
      <c r="K41" s="666"/>
      <c r="L41" s="666"/>
      <c r="M41" s="666"/>
      <c r="N41" s="13"/>
    </row>
    <row r="42" spans="1:14" x14ac:dyDescent="0.25">
      <c r="F42" s="49"/>
    </row>
    <row r="43" spans="1:14" ht="26.25" x14ac:dyDescent="0.25">
      <c r="A43" s="60" t="s">
        <v>7</v>
      </c>
      <c r="B43" s="64" t="s">
        <v>236</v>
      </c>
      <c r="C43" s="45" t="s">
        <v>8</v>
      </c>
      <c r="D43" s="50" t="s">
        <v>10</v>
      </c>
      <c r="E43" s="50" t="s">
        <v>9</v>
      </c>
      <c r="F43" s="49"/>
    </row>
    <row r="44" spans="1:14" x14ac:dyDescent="0.25">
      <c r="A44" s="667" t="s">
        <v>11</v>
      </c>
      <c r="B44" s="671" t="s">
        <v>3</v>
      </c>
      <c r="C44" s="188" t="s">
        <v>12</v>
      </c>
      <c r="D44" s="184">
        <v>0.40473807140473805</v>
      </c>
      <c r="E44" s="185">
        <v>11988</v>
      </c>
      <c r="F44" s="49"/>
    </row>
    <row r="45" spans="1:14" x14ac:dyDescent="0.25">
      <c r="A45" s="668"/>
      <c r="B45" s="672"/>
      <c r="C45" s="188" t="s">
        <v>13</v>
      </c>
      <c r="D45" s="184">
        <v>0.35261044176706829</v>
      </c>
      <c r="E45" s="185">
        <v>11205</v>
      </c>
      <c r="F45" s="49"/>
    </row>
    <row r="46" spans="1:14" x14ac:dyDescent="0.25">
      <c r="A46" s="668"/>
      <c r="B46" s="673"/>
      <c r="C46" s="188"/>
      <c r="D46" s="184"/>
      <c r="E46" s="185"/>
    </row>
    <row r="47" spans="1:14" x14ac:dyDescent="0.25">
      <c r="A47" s="668"/>
      <c r="B47" s="671" t="s">
        <v>5</v>
      </c>
      <c r="C47" s="188" t="s">
        <v>12</v>
      </c>
      <c r="D47" s="184">
        <v>0.35637240987794494</v>
      </c>
      <c r="E47" s="185">
        <v>14092</v>
      </c>
    </row>
    <row r="48" spans="1:14" x14ac:dyDescent="0.25">
      <c r="A48" s="668"/>
      <c r="B48" s="672"/>
      <c r="C48" s="188" t="s">
        <v>13</v>
      </c>
      <c r="D48" s="184">
        <v>0.31103934732727118</v>
      </c>
      <c r="E48" s="185">
        <v>11767</v>
      </c>
    </row>
    <row r="49" spans="1:5" x14ac:dyDescent="0.25">
      <c r="A49" s="668"/>
      <c r="B49" s="674"/>
      <c r="C49" s="188"/>
      <c r="D49" s="184"/>
      <c r="E49" s="185"/>
    </row>
    <row r="50" spans="1:5" ht="15" customHeight="1" x14ac:dyDescent="0.25">
      <c r="A50" s="668"/>
      <c r="B50" s="675" t="s">
        <v>4</v>
      </c>
      <c r="C50" s="189" t="s">
        <v>12</v>
      </c>
      <c r="D50" s="184">
        <v>0.21193287756370416</v>
      </c>
      <c r="E50" s="185">
        <v>4827</v>
      </c>
    </row>
    <row r="51" spans="1:5" ht="15" customHeight="1" x14ac:dyDescent="0.25">
      <c r="A51" s="668"/>
      <c r="B51" s="676"/>
      <c r="C51" s="190" t="s">
        <v>13</v>
      </c>
      <c r="D51" s="184">
        <v>0.17188219052001841</v>
      </c>
      <c r="E51" s="185">
        <v>4346</v>
      </c>
    </row>
    <row r="52" spans="1:5" x14ac:dyDescent="0.25">
      <c r="A52" s="668"/>
      <c r="B52" s="677"/>
      <c r="C52" s="55"/>
      <c r="D52" s="184"/>
      <c r="E52" s="185"/>
    </row>
    <row r="53" spans="1:5" x14ac:dyDescent="0.25">
      <c r="A53" s="668"/>
      <c r="B53" s="678" t="s">
        <v>16</v>
      </c>
      <c r="C53" s="55" t="s">
        <v>12</v>
      </c>
      <c r="D53" s="186">
        <v>0.41366102776891156</v>
      </c>
      <c r="E53" s="125">
        <v>3133</v>
      </c>
    </row>
    <row r="54" spans="1:5" x14ac:dyDescent="0.25">
      <c r="A54" s="669"/>
      <c r="B54" s="679"/>
      <c r="C54" s="55" t="s">
        <v>13</v>
      </c>
      <c r="D54" s="170">
        <v>0.34108040201005024</v>
      </c>
      <c r="E54" s="125">
        <v>3184</v>
      </c>
    </row>
    <row r="55" spans="1:5" x14ac:dyDescent="0.25">
      <c r="A55" s="667" t="s">
        <v>26</v>
      </c>
      <c r="B55" s="680" t="s">
        <v>3</v>
      </c>
      <c r="C55" s="191" t="s">
        <v>12</v>
      </c>
      <c r="D55" s="384">
        <v>0.29497568881685576</v>
      </c>
      <c r="E55" s="385">
        <v>617</v>
      </c>
    </row>
    <row r="56" spans="1:5" x14ac:dyDescent="0.25">
      <c r="A56" s="668"/>
      <c r="B56" s="672"/>
      <c r="C56" s="188" t="s">
        <v>13</v>
      </c>
      <c r="D56" s="384">
        <v>0.37931034482758619</v>
      </c>
      <c r="E56" s="385">
        <v>406</v>
      </c>
    </row>
    <row r="57" spans="1:5" x14ac:dyDescent="0.25">
      <c r="A57" s="668"/>
      <c r="B57" s="674"/>
      <c r="C57" s="188"/>
      <c r="D57" s="384"/>
      <c r="E57" s="385"/>
    </row>
    <row r="58" spans="1:5" x14ac:dyDescent="0.25">
      <c r="A58" s="668"/>
      <c r="B58" s="680" t="s">
        <v>5</v>
      </c>
      <c r="C58" s="188" t="s">
        <v>12</v>
      </c>
      <c r="D58" s="384">
        <v>0.38124999999999998</v>
      </c>
      <c r="E58" s="385">
        <v>160</v>
      </c>
    </row>
    <row r="59" spans="1:5" x14ac:dyDescent="0.25">
      <c r="A59" s="668"/>
      <c r="B59" s="672"/>
      <c r="C59" s="188" t="s">
        <v>13</v>
      </c>
      <c r="D59" s="384">
        <v>0.33695652173913043</v>
      </c>
      <c r="E59" s="385">
        <v>92</v>
      </c>
    </row>
    <row r="60" spans="1:5" x14ac:dyDescent="0.25">
      <c r="A60" s="668"/>
      <c r="B60" s="674"/>
      <c r="C60" s="188"/>
      <c r="D60" s="384"/>
      <c r="E60" s="385"/>
    </row>
    <row r="61" spans="1:5" ht="15" customHeight="1" x14ac:dyDescent="0.25">
      <c r="A61" s="668"/>
      <c r="B61" s="675" t="s">
        <v>4</v>
      </c>
      <c r="C61" s="190" t="s">
        <v>12</v>
      </c>
      <c r="D61" s="384">
        <v>0.125</v>
      </c>
      <c r="E61" s="385">
        <v>312</v>
      </c>
    </row>
    <row r="62" spans="1:5" ht="15" customHeight="1" x14ac:dyDescent="0.25">
      <c r="A62" s="668"/>
      <c r="B62" s="676"/>
      <c r="C62" s="85" t="s">
        <v>13</v>
      </c>
      <c r="D62" s="384">
        <v>0.10588235294117647</v>
      </c>
      <c r="E62" s="385">
        <v>255</v>
      </c>
    </row>
    <row r="63" spans="1:5" x14ac:dyDescent="0.25">
      <c r="A63" s="668"/>
      <c r="B63" s="677"/>
      <c r="C63" s="113"/>
      <c r="D63" s="384"/>
      <c r="E63" s="385"/>
    </row>
    <row r="64" spans="1:5" x14ac:dyDescent="0.25">
      <c r="A64" s="668"/>
      <c r="B64" s="675" t="s">
        <v>16</v>
      </c>
      <c r="C64" s="55" t="s">
        <v>12</v>
      </c>
      <c r="D64" s="386">
        <v>0.27586206896551724</v>
      </c>
      <c r="E64" s="160">
        <v>58</v>
      </c>
    </row>
    <row r="65" spans="1:12" x14ac:dyDescent="0.25">
      <c r="A65" s="669"/>
      <c r="B65" s="681"/>
      <c r="C65" s="55" t="s">
        <v>13</v>
      </c>
      <c r="D65" s="387">
        <v>0.35555555555555557</v>
      </c>
      <c r="E65" s="160">
        <v>45</v>
      </c>
    </row>
    <row r="72" spans="1:12" x14ac:dyDescent="0.25">
      <c r="A72" s="12" t="s">
        <v>188</v>
      </c>
      <c r="L72" s="14" t="s">
        <v>31</v>
      </c>
    </row>
    <row r="73" spans="1:12" x14ac:dyDescent="0.25">
      <c r="A73" s="12" t="s">
        <v>224</v>
      </c>
    </row>
    <row r="74" spans="1:12" x14ac:dyDescent="0.25">
      <c r="A74" s="12" t="s">
        <v>223</v>
      </c>
    </row>
  </sheetData>
  <mergeCells count="27">
    <mergeCell ref="A55:A65"/>
    <mergeCell ref="B55:B57"/>
    <mergeCell ref="B58:B60"/>
    <mergeCell ref="B61:B63"/>
    <mergeCell ref="B64:B65"/>
    <mergeCell ref="A41:M41"/>
    <mergeCell ref="A44:A54"/>
    <mergeCell ref="B44:B46"/>
    <mergeCell ref="B47:B49"/>
    <mergeCell ref="B50:B52"/>
    <mergeCell ref="B53:B54"/>
    <mergeCell ref="A24:A34"/>
    <mergeCell ref="B24:B26"/>
    <mergeCell ref="B27:B29"/>
    <mergeCell ref="F29:F30"/>
    <mergeCell ref="B30:B32"/>
    <mergeCell ref="B33:B34"/>
    <mergeCell ref="A1:M1"/>
    <mergeCell ref="A2:M2"/>
    <mergeCell ref="A3:M3"/>
    <mergeCell ref="A4:M8"/>
    <mergeCell ref="A10:M10"/>
    <mergeCell ref="A13:A23"/>
    <mergeCell ref="B13:B15"/>
    <mergeCell ref="B16:B18"/>
    <mergeCell ref="B19:B21"/>
    <mergeCell ref="B22:B23"/>
  </mergeCells>
  <hyperlinks>
    <hyperlink ref="L72"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99"/>
  <sheetViews>
    <sheetView topLeftCell="A46" zoomScaleNormal="100" zoomScaleSheetLayoutView="100" workbookViewId="0">
      <selection activeCell="A64" sqref="A64"/>
    </sheetView>
  </sheetViews>
  <sheetFormatPr defaultColWidth="9.140625" defaultRowHeight="14.25" x14ac:dyDescent="0.2"/>
  <cols>
    <col min="1" max="1" width="14.42578125" style="12" customWidth="1"/>
    <col min="2" max="2" width="18.85546875" style="12" customWidth="1"/>
    <col min="3" max="3" width="16.42578125" style="12" customWidth="1"/>
    <col min="4" max="5" width="12.7109375" style="12" customWidth="1"/>
    <col min="6" max="6" width="13.28515625" style="12" customWidth="1"/>
    <col min="7" max="7" width="12.140625" style="12" customWidth="1"/>
    <col min="8" max="8" width="13.85546875" style="12" customWidth="1"/>
    <col min="9" max="9" width="12.7109375" style="12" customWidth="1"/>
    <col min="10" max="10" width="14" style="12" customWidth="1"/>
    <col min="11" max="17" width="12.7109375" style="1" customWidth="1"/>
    <col min="18" max="22" width="9.140625" style="1"/>
    <col min="23" max="23" width="9.140625" style="1" customWidth="1"/>
    <col min="24" max="16384" width="9.140625" style="1"/>
  </cols>
  <sheetData>
    <row r="1" spans="1:12" ht="15" customHeight="1" x14ac:dyDescent="0.2">
      <c r="A1" s="527" t="s">
        <v>26</v>
      </c>
      <c r="B1" s="528"/>
      <c r="C1" s="528"/>
      <c r="D1" s="528"/>
      <c r="E1" s="528"/>
      <c r="F1" s="528"/>
      <c r="G1" s="528"/>
      <c r="H1" s="528"/>
      <c r="I1" s="528"/>
      <c r="J1" s="528"/>
    </row>
    <row r="2" spans="1:12" ht="15" customHeight="1" x14ac:dyDescent="0.2">
      <c r="A2" s="694"/>
      <c r="B2" s="695"/>
      <c r="C2" s="695"/>
      <c r="D2" s="695"/>
      <c r="E2" s="695"/>
      <c r="F2" s="695"/>
      <c r="G2" s="695"/>
      <c r="H2" s="695"/>
      <c r="I2" s="695"/>
      <c r="J2" s="695"/>
      <c r="K2" s="9"/>
      <c r="L2" s="9"/>
    </row>
    <row r="3" spans="1:12" s="89" customFormat="1" ht="15" customHeight="1" x14ac:dyDescent="0.2">
      <c r="A3" s="527" t="s">
        <v>210</v>
      </c>
      <c r="B3" s="528"/>
      <c r="C3" s="528"/>
      <c r="D3" s="528"/>
      <c r="E3" s="528"/>
      <c r="F3" s="528"/>
      <c r="G3" s="528"/>
      <c r="H3" s="528"/>
      <c r="I3" s="528"/>
      <c r="J3" s="528"/>
    </row>
    <row r="4" spans="1:12" s="89" customFormat="1" ht="15" customHeight="1" x14ac:dyDescent="0.2">
      <c r="A4" s="552" t="s">
        <v>336</v>
      </c>
      <c r="B4" s="553"/>
      <c r="C4" s="553"/>
      <c r="D4" s="553"/>
      <c r="E4" s="553"/>
      <c r="F4" s="553"/>
      <c r="G4" s="553"/>
      <c r="H4" s="553"/>
      <c r="I4" s="553"/>
      <c r="J4" s="553"/>
    </row>
    <row r="5" spans="1:12" s="89" customFormat="1" ht="15" customHeight="1" x14ac:dyDescent="0.2">
      <c r="A5" s="555"/>
      <c r="B5" s="556"/>
      <c r="C5" s="556"/>
      <c r="D5" s="556"/>
      <c r="E5" s="556"/>
      <c r="F5" s="556"/>
      <c r="G5" s="556"/>
      <c r="H5" s="556"/>
      <c r="I5" s="556"/>
      <c r="J5" s="556"/>
    </row>
    <row r="6" spans="1:12" s="89" customFormat="1" ht="15" customHeight="1" x14ac:dyDescent="0.2">
      <c r="A6" s="555"/>
      <c r="B6" s="556"/>
      <c r="C6" s="556"/>
      <c r="D6" s="556"/>
      <c r="E6" s="556"/>
      <c r="F6" s="556"/>
      <c r="G6" s="556"/>
      <c r="H6" s="556"/>
      <c r="I6" s="556"/>
      <c r="J6" s="556"/>
    </row>
    <row r="7" spans="1:12" s="89" customFormat="1" ht="15" customHeight="1" x14ac:dyDescent="0.2">
      <c r="A7" s="555"/>
      <c r="B7" s="556"/>
      <c r="C7" s="556"/>
      <c r="D7" s="556"/>
      <c r="E7" s="556"/>
      <c r="F7" s="556"/>
      <c r="G7" s="556"/>
      <c r="H7" s="556"/>
      <c r="I7" s="556"/>
      <c r="J7" s="556"/>
    </row>
    <row r="8" spans="1:12" s="89" customFormat="1" ht="15" customHeight="1" x14ac:dyDescent="0.2">
      <c r="A8" s="558"/>
      <c r="B8" s="559"/>
      <c r="C8" s="559"/>
      <c r="D8" s="559"/>
      <c r="E8" s="559"/>
      <c r="F8" s="559"/>
      <c r="G8" s="559"/>
      <c r="H8" s="559"/>
      <c r="I8" s="559"/>
      <c r="J8" s="559"/>
    </row>
    <row r="9" spans="1:12" s="89" customFormat="1" ht="15" customHeight="1" thickBot="1" x14ac:dyDescent="0.25">
      <c r="A9" s="91"/>
      <c r="B9" s="91"/>
      <c r="C9" s="91"/>
      <c r="D9" s="91"/>
      <c r="E9" s="91"/>
      <c r="F9" s="91"/>
      <c r="G9" s="91"/>
      <c r="H9" s="91"/>
      <c r="I9" s="130"/>
      <c r="J9" s="130"/>
    </row>
    <row r="10" spans="1:12" s="89" customFormat="1" ht="26.25" customHeight="1" x14ac:dyDescent="0.2">
      <c r="A10" s="697" t="s">
        <v>258</v>
      </c>
      <c r="B10" s="698"/>
      <c r="C10" s="698"/>
      <c r="D10" s="698"/>
      <c r="E10" s="699"/>
      <c r="F10" s="133"/>
      <c r="G10" s="92"/>
      <c r="H10" s="91"/>
      <c r="I10" s="130"/>
      <c r="J10" s="130"/>
    </row>
    <row r="11" spans="1:12" s="89" customFormat="1" ht="15" customHeight="1" x14ac:dyDescent="0.2">
      <c r="A11" s="700" t="s">
        <v>189</v>
      </c>
      <c r="B11" s="701"/>
      <c r="C11" s="701"/>
      <c r="D11" s="701"/>
      <c r="E11" s="702"/>
      <c r="F11" s="133"/>
      <c r="G11" s="92"/>
      <c r="H11" s="91"/>
      <c r="I11" s="130"/>
      <c r="J11" s="130"/>
    </row>
    <row r="12" spans="1:12" s="89" customFormat="1" ht="15" customHeight="1" thickBot="1" x14ac:dyDescent="0.25">
      <c r="A12" s="373"/>
      <c r="B12" s="374"/>
      <c r="C12" s="375"/>
      <c r="D12" s="375"/>
      <c r="E12" s="376"/>
      <c r="F12" s="174"/>
      <c r="G12" s="150"/>
      <c r="H12" s="91"/>
      <c r="I12" s="130"/>
      <c r="J12" s="130"/>
    </row>
    <row r="13" spans="1:12" s="89" customFormat="1" ht="15" customHeight="1" thickTop="1" x14ac:dyDescent="0.2">
      <c r="A13" s="377"/>
      <c r="B13" s="472">
        <v>2015</v>
      </c>
      <c r="C13" s="472">
        <v>2016</v>
      </c>
      <c r="D13" s="472">
        <v>2017</v>
      </c>
      <c r="E13" s="473">
        <v>2020</v>
      </c>
      <c r="F13" s="318">
        <v>2025</v>
      </c>
      <c r="G13" s="319">
        <v>2030</v>
      </c>
      <c r="H13" s="174"/>
      <c r="I13" s="150"/>
      <c r="J13" s="91"/>
      <c r="K13" s="130"/>
      <c r="L13" s="130"/>
    </row>
    <row r="14" spans="1:12" s="89" customFormat="1" ht="15" customHeight="1" x14ac:dyDescent="0.2">
      <c r="A14" s="378" t="s">
        <v>26</v>
      </c>
      <c r="B14" s="379">
        <v>0.48844801607232546</v>
      </c>
      <c r="C14" s="379">
        <f>C15/C16</f>
        <v>0.48423283061199052</v>
      </c>
      <c r="D14" s="379">
        <v>0.49367245657568237</v>
      </c>
      <c r="E14" s="412">
        <f>E15/E16</f>
        <v>0.54096969696969699</v>
      </c>
      <c r="F14" s="413">
        <f>F15/F16</f>
        <v>0.56891082129009518</v>
      </c>
      <c r="G14" s="414">
        <f>G15/G16</f>
        <v>0.60620471014492749</v>
      </c>
      <c r="H14" s="174"/>
      <c r="I14" s="150"/>
      <c r="J14" s="91"/>
      <c r="K14" s="130"/>
      <c r="L14" s="130"/>
    </row>
    <row r="15" spans="1:12" s="89" customFormat="1" ht="15" customHeight="1" x14ac:dyDescent="0.2">
      <c r="A15" s="380" t="s">
        <v>264</v>
      </c>
      <c r="B15" s="474">
        <v>3890</v>
      </c>
      <c r="C15" s="474">
        <v>3885</v>
      </c>
      <c r="D15" s="474">
        <v>3979</v>
      </c>
      <c r="E15" s="313">
        <v>4463</v>
      </c>
      <c r="F15" s="128">
        <v>4842</v>
      </c>
      <c r="G15" s="314">
        <v>5354</v>
      </c>
      <c r="H15" s="174"/>
      <c r="I15" s="150"/>
      <c r="J15" s="91"/>
      <c r="K15" s="130"/>
      <c r="L15" s="130"/>
    </row>
    <row r="16" spans="1:12" s="89" customFormat="1" x14ac:dyDescent="0.2">
      <c r="A16" s="380" t="s">
        <v>265</v>
      </c>
      <c r="B16" s="475">
        <v>7964</v>
      </c>
      <c r="C16" s="475">
        <v>8023</v>
      </c>
      <c r="D16" s="475">
        <v>8060</v>
      </c>
      <c r="E16" s="313">
        <v>8250</v>
      </c>
      <c r="F16" s="128">
        <v>8511</v>
      </c>
      <c r="G16" s="314">
        <v>8832</v>
      </c>
      <c r="H16" s="174"/>
      <c r="I16" s="150"/>
      <c r="J16" s="91"/>
      <c r="K16" s="130"/>
      <c r="L16" s="130"/>
    </row>
    <row r="17" spans="1:12" s="89" customFormat="1" ht="15" thickBot="1" x14ac:dyDescent="0.25">
      <c r="A17" s="381" t="s">
        <v>257</v>
      </c>
      <c r="B17" s="382">
        <v>0.52701371778538941</v>
      </c>
      <c r="C17" s="382">
        <v>0.51921667974588326</v>
      </c>
      <c r="D17" s="382">
        <v>0.52342531247434199</v>
      </c>
      <c r="E17" s="383">
        <v>0.57999999999999996</v>
      </c>
      <c r="F17" s="320">
        <v>0.61</v>
      </c>
      <c r="G17" s="321">
        <v>0.65</v>
      </c>
      <c r="H17" s="174"/>
      <c r="I17" s="150"/>
      <c r="J17" s="91"/>
      <c r="K17" s="130"/>
      <c r="L17" s="130"/>
    </row>
    <row r="18" spans="1:12" x14ac:dyDescent="0.2">
      <c r="A18" s="130"/>
      <c r="B18" s="130"/>
      <c r="C18" s="130"/>
      <c r="D18" s="193"/>
      <c r="E18" s="130"/>
      <c r="F18" s="130"/>
      <c r="G18" s="130"/>
      <c r="H18" s="130"/>
      <c r="I18" s="130"/>
      <c r="J18" s="130"/>
    </row>
    <row r="19" spans="1:12" s="271" customFormat="1" x14ac:dyDescent="0.2">
      <c r="A19" s="259" t="s">
        <v>363</v>
      </c>
      <c r="B19" s="266"/>
      <c r="C19" s="266"/>
      <c r="D19" s="266"/>
      <c r="E19" s="269"/>
      <c r="F19" s="266"/>
      <c r="G19" s="266"/>
      <c r="H19" s="270"/>
      <c r="I19" s="270"/>
      <c r="J19" s="266"/>
    </row>
    <row r="20" spans="1:12" ht="15" thickBot="1" x14ac:dyDescent="0.25">
      <c r="A20" s="125"/>
      <c r="B20" s="696" t="s">
        <v>203</v>
      </c>
      <c r="C20" s="696"/>
      <c r="D20" s="696"/>
      <c r="E20" s="696"/>
      <c r="F20" s="696"/>
      <c r="G20" s="696"/>
      <c r="H20" s="703" t="s">
        <v>252</v>
      </c>
      <c r="I20" s="703"/>
      <c r="J20" s="703"/>
    </row>
    <row r="21" spans="1:12" ht="38.25" x14ac:dyDescent="0.2">
      <c r="A21" s="272"/>
      <c r="B21" s="273" t="s">
        <v>158</v>
      </c>
      <c r="C21" s="274" t="s">
        <v>202</v>
      </c>
      <c r="D21" s="279" t="s">
        <v>237</v>
      </c>
      <c r="E21" s="280" t="s">
        <v>238</v>
      </c>
      <c r="F21" s="281" t="s">
        <v>239</v>
      </c>
      <c r="G21" s="282" t="s">
        <v>205</v>
      </c>
      <c r="H21" s="283" t="s">
        <v>266</v>
      </c>
      <c r="I21" s="284" t="s">
        <v>201</v>
      </c>
      <c r="J21" s="285" t="s">
        <v>204</v>
      </c>
    </row>
    <row r="22" spans="1:12" x14ac:dyDescent="0.2">
      <c r="A22" s="204" t="s">
        <v>26</v>
      </c>
      <c r="B22" s="275">
        <v>12511</v>
      </c>
      <c r="C22" s="276">
        <v>12153</v>
      </c>
      <c r="D22" s="289">
        <v>3800</v>
      </c>
      <c r="E22" s="207">
        <v>1653</v>
      </c>
      <c r="F22" s="290">
        <v>408</v>
      </c>
      <c r="G22" s="300">
        <v>3885</v>
      </c>
      <c r="H22" s="294">
        <f>D22/C22</f>
        <v>0.31267999670863161</v>
      </c>
      <c r="I22" s="295">
        <f>E22/C22</f>
        <v>0.13601579856825474</v>
      </c>
      <c r="J22" s="296">
        <f>F22/C22</f>
        <v>3.3571957541347813E-2</v>
      </c>
    </row>
    <row r="23" spans="1:12" ht="15" thickBot="1" x14ac:dyDescent="0.25">
      <c r="A23" s="200" t="s">
        <v>11</v>
      </c>
      <c r="B23" s="277">
        <v>334424</v>
      </c>
      <c r="C23" s="278">
        <v>316666</v>
      </c>
      <c r="D23" s="291">
        <v>80352</v>
      </c>
      <c r="E23" s="292">
        <v>74338</v>
      </c>
      <c r="F23" s="293">
        <v>11137</v>
      </c>
      <c r="G23" s="301">
        <f>SUM(D23:F23)</f>
        <v>165827</v>
      </c>
      <c r="H23" s="297">
        <f>D23/C23</f>
        <v>0.25374369209198333</v>
      </c>
      <c r="I23" s="298">
        <f>E23/C23</f>
        <v>0.23475207316225929</v>
      </c>
      <c r="J23" s="299">
        <f>F23/C23</f>
        <v>3.5169547725363633E-2</v>
      </c>
    </row>
    <row r="24" spans="1:12" x14ac:dyDescent="0.2">
      <c r="A24" s="172"/>
      <c r="B24" s="172"/>
      <c r="C24" s="172"/>
      <c r="D24" s="172"/>
      <c r="F24" s="194"/>
      <c r="G24" s="194"/>
      <c r="I24" s="130"/>
      <c r="J24" s="130"/>
    </row>
    <row r="25" spans="1:12" x14ac:dyDescent="0.2">
      <c r="A25" s="172"/>
      <c r="B25" s="172"/>
      <c r="C25" s="172"/>
      <c r="D25" s="172"/>
      <c r="F25" s="194"/>
      <c r="G25" s="194"/>
      <c r="I25" s="130"/>
      <c r="J25" s="130"/>
    </row>
    <row r="26" spans="1:12" x14ac:dyDescent="0.2">
      <c r="A26" s="172"/>
      <c r="B26" s="172"/>
      <c r="C26" s="172"/>
      <c r="D26" s="172"/>
      <c r="F26" s="194"/>
      <c r="G26" s="194"/>
      <c r="I26" s="130"/>
      <c r="J26" s="130"/>
    </row>
    <row r="27" spans="1:12" x14ac:dyDescent="0.2">
      <c r="A27" s="172"/>
      <c r="B27" s="172"/>
      <c r="C27" s="172"/>
      <c r="D27" s="172"/>
      <c r="F27" s="194"/>
      <c r="G27" s="194"/>
      <c r="I27" s="130"/>
      <c r="J27" s="130"/>
    </row>
    <row r="28" spans="1:12" x14ac:dyDescent="0.2">
      <c r="A28" s="172"/>
      <c r="B28" s="172"/>
      <c r="C28" s="172"/>
      <c r="D28" s="172"/>
      <c r="F28" s="194"/>
      <c r="G28" s="194"/>
      <c r="I28" s="130"/>
      <c r="J28" s="130"/>
    </row>
    <row r="29" spans="1:12" x14ac:dyDescent="0.2">
      <c r="A29" s="172"/>
      <c r="B29" s="172"/>
      <c r="C29" s="172"/>
      <c r="D29" s="172"/>
      <c r="F29" s="194"/>
      <c r="G29" s="194"/>
      <c r="I29" s="130"/>
      <c r="J29" s="130"/>
    </row>
    <row r="30" spans="1:12" x14ac:dyDescent="0.2">
      <c r="A30" s="172"/>
      <c r="B30" s="172"/>
      <c r="C30" s="172"/>
      <c r="D30" s="172"/>
      <c r="F30" s="194"/>
      <c r="G30" s="194"/>
      <c r="I30" s="130"/>
      <c r="J30" s="130"/>
    </row>
    <row r="31" spans="1:12" x14ac:dyDescent="0.2">
      <c r="A31" s="172"/>
      <c r="B31" s="172"/>
      <c r="C31" s="172"/>
      <c r="D31" s="172"/>
      <c r="F31" s="194"/>
      <c r="G31" s="194"/>
      <c r="I31" s="130"/>
      <c r="J31" s="130"/>
    </row>
    <row r="32" spans="1:12" x14ac:dyDescent="0.2">
      <c r="A32" s="172"/>
      <c r="B32" s="172"/>
      <c r="C32" s="172"/>
      <c r="D32" s="172"/>
      <c r="F32" s="194"/>
      <c r="G32" s="194"/>
      <c r="I32" s="130"/>
      <c r="J32" s="130"/>
    </row>
    <row r="33" spans="1:16" x14ac:dyDescent="0.2">
      <c r="A33" s="172"/>
      <c r="B33" s="172"/>
      <c r="C33" s="172"/>
      <c r="D33" s="172"/>
      <c r="F33" s="194"/>
      <c r="G33" s="194"/>
      <c r="I33" s="130"/>
      <c r="J33" s="130"/>
    </row>
    <row r="34" spans="1:16" x14ac:dyDescent="0.2">
      <c r="A34" s="172"/>
      <c r="B34" s="172"/>
      <c r="C34" s="172"/>
      <c r="D34" s="172"/>
      <c r="F34" s="194"/>
      <c r="G34" s="194"/>
      <c r="I34" s="130"/>
      <c r="J34" s="130"/>
    </row>
    <row r="35" spans="1:16" x14ac:dyDescent="0.2">
      <c r="A35" s="172"/>
      <c r="B35" s="172"/>
      <c r="C35" s="172"/>
      <c r="D35" s="172"/>
      <c r="F35" s="194"/>
      <c r="G35" s="194"/>
      <c r="I35" s="130"/>
      <c r="J35" s="130"/>
    </row>
    <row r="36" spans="1:16" x14ac:dyDescent="0.2">
      <c r="A36" s="172"/>
      <c r="B36" s="172"/>
      <c r="C36" s="172"/>
      <c r="D36" s="172"/>
      <c r="F36" s="194"/>
      <c r="G36" s="194"/>
      <c r="I36" s="130"/>
      <c r="J36" s="130"/>
    </row>
    <row r="37" spans="1:16" x14ac:dyDescent="0.2">
      <c r="A37" s="172"/>
      <c r="B37" s="172"/>
      <c r="C37" s="172"/>
      <c r="D37" s="172"/>
      <c r="F37" s="194"/>
      <c r="G37" s="194"/>
      <c r="I37" s="130"/>
      <c r="J37" s="130"/>
    </row>
    <row r="38" spans="1:16" x14ac:dyDescent="0.2">
      <c r="A38" s="172"/>
      <c r="B38" s="172"/>
      <c r="C38" s="172"/>
      <c r="D38" s="172"/>
      <c r="F38" s="194"/>
      <c r="G38" s="194"/>
      <c r="I38" s="130"/>
      <c r="J38" s="130"/>
      <c r="K38" s="89"/>
      <c r="L38" s="192"/>
      <c r="M38" s="192"/>
      <c r="O38" s="89"/>
      <c r="P38" s="89"/>
    </row>
    <row r="39" spans="1:16" x14ac:dyDescent="0.2">
      <c r="A39" s="172"/>
      <c r="B39" s="172"/>
      <c r="C39" s="172"/>
      <c r="D39" s="172"/>
      <c r="F39" s="194"/>
      <c r="G39" s="194"/>
      <c r="I39" s="130"/>
      <c r="J39" s="130"/>
      <c r="K39" s="89"/>
      <c r="L39" s="192"/>
      <c r="M39" s="192"/>
      <c r="O39" s="89"/>
      <c r="P39" s="89"/>
    </row>
    <row r="40" spans="1:16" x14ac:dyDescent="0.2">
      <c r="A40" s="133"/>
      <c r="B40" s="133"/>
      <c r="C40" s="172"/>
      <c r="D40" s="172"/>
      <c r="E40" s="172"/>
      <c r="I40" s="130"/>
      <c r="J40" s="130"/>
      <c r="K40" s="89"/>
      <c r="L40" s="192"/>
      <c r="M40" s="192"/>
      <c r="O40" s="89"/>
      <c r="P40" s="89"/>
    </row>
    <row r="41" spans="1:16" x14ac:dyDescent="0.2">
      <c r="A41" s="259" t="s">
        <v>364</v>
      </c>
      <c r="B41" s="175"/>
      <c r="C41" s="176"/>
      <c r="D41" s="176"/>
      <c r="E41" s="176"/>
      <c r="F41" s="286"/>
      <c r="G41" s="287"/>
      <c r="I41" s="130"/>
      <c r="J41" s="130"/>
      <c r="K41" s="89"/>
      <c r="L41" s="192"/>
      <c r="M41" s="192"/>
      <c r="O41" s="89"/>
      <c r="P41" s="89"/>
    </row>
    <row r="42" spans="1:16" ht="16.5" customHeight="1" x14ac:dyDescent="0.2">
      <c r="A42" s="288"/>
      <c r="B42" s="704" t="s">
        <v>165</v>
      </c>
      <c r="C42" s="705"/>
      <c r="D42" s="705"/>
      <c r="E42" s="705"/>
      <c r="F42" s="705"/>
      <c r="G42" s="706"/>
      <c r="I42" s="130"/>
      <c r="J42" s="130"/>
      <c r="K42" s="89"/>
      <c r="L42" s="192"/>
      <c r="M42" s="192"/>
      <c r="O42" s="89"/>
      <c r="P42" s="89"/>
    </row>
    <row r="43" spans="1:16" ht="25.5" x14ac:dyDescent="0.2">
      <c r="A43" s="125"/>
      <c r="B43" s="253" t="s">
        <v>207</v>
      </c>
      <c r="C43" s="254" t="s">
        <v>3</v>
      </c>
      <c r="D43" s="254" t="s">
        <v>5</v>
      </c>
      <c r="E43" s="254" t="s">
        <v>4</v>
      </c>
      <c r="F43" s="254" t="s">
        <v>16</v>
      </c>
      <c r="G43" s="254" t="s">
        <v>60</v>
      </c>
      <c r="I43" s="130"/>
      <c r="J43" s="130"/>
      <c r="L43" s="192"/>
      <c r="M43" s="192"/>
    </row>
    <row r="44" spans="1:16" ht="15" x14ac:dyDescent="0.25">
      <c r="A44" s="195" t="s">
        <v>26</v>
      </c>
      <c r="B44" s="388">
        <v>8270</v>
      </c>
      <c r="C44" s="134">
        <v>2273</v>
      </c>
      <c r="D44" s="134">
        <v>717</v>
      </c>
      <c r="E44" s="134">
        <v>767</v>
      </c>
      <c r="F44" s="134">
        <v>222</v>
      </c>
      <c r="G44" s="134">
        <f>SUM(C44:F44)</f>
        <v>3979</v>
      </c>
      <c r="H44" s="119"/>
      <c r="I44" s="150"/>
      <c r="J44" s="150"/>
      <c r="L44" s="192"/>
      <c r="M44" s="192"/>
    </row>
    <row r="45" spans="1:16" s="12" customFormat="1" ht="15" customHeight="1" x14ac:dyDescent="0.2">
      <c r="A45" s="197" t="s">
        <v>11</v>
      </c>
      <c r="B45" s="196">
        <v>334424</v>
      </c>
      <c r="C45" s="134">
        <v>55924</v>
      </c>
      <c r="D45" s="134">
        <v>75972</v>
      </c>
      <c r="E45" s="134">
        <v>19502</v>
      </c>
      <c r="F45" s="134">
        <v>14353</v>
      </c>
      <c r="G45" s="134">
        <f>SUM(C45:F45)</f>
        <v>165751</v>
      </c>
      <c r="I45" s="92"/>
      <c r="J45" s="92"/>
    </row>
    <row r="46" spans="1:16" s="12" customFormat="1" ht="15" customHeight="1" x14ac:dyDescent="0.2">
      <c r="A46" s="133"/>
      <c r="B46" s="174"/>
      <c r="C46" s="133"/>
      <c r="D46" s="133"/>
      <c r="E46" s="133"/>
      <c r="F46" s="133"/>
      <c r="I46" s="92"/>
      <c r="J46" s="92"/>
    </row>
    <row r="47" spans="1:16" ht="17.25" customHeight="1" x14ac:dyDescent="0.2">
      <c r="A47" s="707" t="s">
        <v>360</v>
      </c>
      <c r="B47" s="707"/>
      <c r="C47" s="707"/>
      <c r="D47" s="707"/>
      <c r="E47" s="707"/>
      <c r="F47" s="707"/>
      <c r="G47" s="707"/>
      <c r="H47" s="707"/>
    </row>
    <row r="48" spans="1:16" ht="17.25" customHeight="1" x14ac:dyDescent="0.2">
      <c r="A48" s="708" t="s">
        <v>299</v>
      </c>
      <c r="B48" s="709"/>
      <c r="C48" s="709"/>
      <c r="D48" s="709"/>
      <c r="E48" s="709"/>
      <c r="F48" s="709"/>
      <c r="G48" s="709"/>
      <c r="H48" s="710"/>
    </row>
    <row r="49" spans="1:10" ht="25.5" x14ac:dyDescent="0.2">
      <c r="A49" s="711" t="s">
        <v>62</v>
      </c>
      <c r="B49" s="711" t="s">
        <v>52</v>
      </c>
      <c r="C49" s="714" t="s">
        <v>206</v>
      </c>
      <c r="D49" s="714" t="s">
        <v>66</v>
      </c>
      <c r="E49" s="717" t="s">
        <v>67</v>
      </c>
      <c r="F49" s="718"/>
      <c r="G49" s="719"/>
      <c r="H49" s="26" t="s">
        <v>182</v>
      </c>
    </row>
    <row r="50" spans="1:10" x14ac:dyDescent="0.2">
      <c r="A50" s="712"/>
      <c r="B50" s="712"/>
      <c r="C50" s="715"/>
      <c r="D50" s="715"/>
      <c r="E50" s="711" t="s">
        <v>179</v>
      </c>
      <c r="F50" s="711" t="s">
        <v>39</v>
      </c>
      <c r="G50" s="711" t="s">
        <v>180</v>
      </c>
      <c r="H50" s="712" t="s">
        <v>181</v>
      </c>
    </row>
    <row r="51" spans="1:10" ht="27" customHeight="1" x14ac:dyDescent="0.2">
      <c r="A51" s="713"/>
      <c r="B51" s="713"/>
      <c r="C51" s="716"/>
      <c r="D51" s="716"/>
      <c r="E51" s="713"/>
      <c r="F51" s="713"/>
      <c r="G51" s="713"/>
      <c r="H51" s="713"/>
    </row>
    <row r="52" spans="1:10" ht="27" customHeight="1" x14ac:dyDescent="0.2">
      <c r="A52" s="390" t="s">
        <v>26</v>
      </c>
      <c r="B52" s="302" t="s">
        <v>53</v>
      </c>
      <c r="C52" s="20">
        <v>10279</v>
      </c>
      <c r="D52" s="20">
        <v>0</v>
      </c>
      <c r="E52" s="20">
        <v>104</v>
      </c>
      <c r="F52" s="20">
        <v>176</v>
      </c>
      <c r="G52" s="20">
        <v>74</v>
      </c>
      <c r="H52" s="389">
        <v>0.7</v>
      </c>
    </row>
    <row r="53" spans="1:10" ht="15" customHeight="1" x14ac:dyDescent="0.2">
      <c r="A53" s="522"/>
      <c r="B53" s="302" t="s">
        <v>54</v>
      </c>
      <c r="C53" s="20">
        <v>7193</v>
      </c>
      <c r="D53" s="20">
        <v>7193</v>
      </c>
      <c r="E53" s="20">
        <v>993</v>
      </c>
      <c r="F53" s="20">
        <v>556</v>
      </c>
      <c r="G53" s="20">
        <v>606</v>
      </c>
      <c r="H53" s="389">
        <v>8.4</v>
      </c>
    </row>
    <row r="54" spans="1:10" ht="15" customHeight="1" x14ac:dyDescent="0.2">
      <c r="A54" s="18"/>
      <c r="B54" s="302" t="s">
        <v>55</v>
      </c>
      <c r="C54" s="20">
        <v>6578</v>
      </c>
      <c r="D54" s="20">
        <v>6578</v>
      </c>
      <c r="E54" s="20">
        <v>241</v>
      </c>
      <c r="F54" s="20">
        <v>119</v>
      </c>
      <c r="G54" s="20">
        <v>3328</v>
      </c>
      <c r="H54" s="389">
        <v>50.6</v>
      </c>
    </row>
    <row r="55" spans="1:10" s="12" customFormat="1" ht="15" customHeight="1" x14ac:dyDescent="0.2">
      <c r="A55" s="19"/>
      <c r="B55" s="302" t="s">
        <v>56</v>
      </c>
      <c r="C55" s="20">
        <v>24050</v>
      </c>
      <c r="D55" s="20">
        <v>13771</v>
      </c>
      <c r="E55" s="20">
        <v>1338</v>
      </c>
      <c r="F55" s="20">
        <v>851</v>
      </c>
      <c r="G55" s="20">
        <v>4008</v>
      </c>
      <c r="H55" s="389">
        <v>16.7</v>
      </c>
    </row>
    <row r="56" spans="1:10" s="12" customFormat="1" ht="16.5" customHeight="1" x14ac:dyDescent="0.2">
      <c r="J56" s="450" t="s">
        <v>335</v>
      </c>
    </row>
    <row r="57" spans="1:10" x14ac:dyDescent="0.2">
      <c r="A57" s="634"/>
      <c r="B57" s="635"/>
      <c r="C57" s="635"/>
      <c r="D57" s="635"/>
      <c r="E57" s="635"/>
      <c r="F57" s="635"/>
      <c r="G57" s="635"/>
      <c r="H57" s="635"/>
      <c r="I57" s="635"/>
      <c r="J57" s="635"/>
    </row>
    <row r="58" spans="1:10" ht="38.25" customHeight="1" x14ac:dyDescent="0.2">
      <c r="A58" s="468" t="s">
        <v>359</v>
      </c>
      <c r="B58" s="75"/>
      <c r="C58" s="75"/>
      <c r="D58" s="75"/>
      <c r="E58" s="75"/>
      <c r="F58" s="75"/>
      <c r="G58" s="75"/>
      <c r="H58" s="75"/>
    </row>
    <row r="59" spans="1:10" x14ac:dyDescent="0.2">
      <c r="A59" s="685" t="s">
        <v>68</v>
      </c>
      <c r="B59" s="685"/>
      <c r="C59" s="685"/>
      <c r="D59" s="685"/>
      <c r="E59" s="685"/>
      <c r="F59" s="685"/>
      <c r="G59" s="685"/>
      <c r="H59" s="685"/>
    </row>
    <row r="60" spans="1:10" ht="51" x14ac:dyDescent="0.2">
      <c r="A60" s="27" t="s">
        <v>69</v>
      </c>
      <c r="B60" s="80" t="s">
        <v>70</v>
      </c>
      <c r="C60" s="78" t="s">
        <v>65</v>
      </c>
      <c r="D60" s="28" t="s">
        <v>67</v>
      </c>
      <c r="E60" s="29"/>
      <c r="F60" s="30"/>
      <c r="G60" s="686" t="s">
        <v>183</v>
      </c>
      <c r="H60" s="689" t="s">
        <v>298</v>
      </c>
    </row>
    <row r="61" spans="1:10" x14ac:dyDescent="0.2">
      <c r="A61" s="31"/>
      <c r="B61" s="81"/>
      <c r="C61" s="83"/>
      <c r="D61" s="689" t="s">
        <v>179</v>
      </c>
      <c r="E61" s="692" t="s">
        <v>39</v>
      </c>
      <c r="F61" s="689" t="s">
        <v>180</v>
      </c>
      <c r="G61" s="687"/>
      <c r="H61" s="690"/>
    </row>
    <row r="62" spans="1:10" x14ac:dyDescent="0.2">
      <c r="A62" s="31"/>
      <c r="B62" s="82"/>
      <c r="C62" s="79"/>
      <c r="D62" s="691"/>
      <c r="E62" s="693"/>
      <c r="F62" s="691"/>
      <c r="G62" s="688"/>
      <c r="H62" s="691"/>
    </row>
    <row r="63" spans="1:10" ht="15" thickBot="1" x14ac:dyDescent="0.25">
      <c r="A63" s="391" t="s">
        <v>26</v>
      </c>
      <c r="B63" s="34" t="s">
        <v>56</v>
      </c>
      <c r="C63" s="470">
        <v>24050</v>
      </c>
      <c r="D63" s="35">
        <f>SUM(D64:D130,D136:D193)</f>
        <v>1338</v>
      </c>
      <c r="E63" s="35">
        <f>SUM(E64:E130,E136:E193)</f>
        <v>851</v>
      </c>
      <c r="F63" s="35">
        <f>SUM(F64:F130,F136:F193)</f>
        <v>4008</v>
      </c>
      <c r="G63" s="418">
        <f>F63/C63</f>
        <v>0.16665280665280666</v>
      </c>
      <c r="H63" s="35">
        <f>SUM(H64:H130,H136:H193)</f>
        <v>262</v>
      </c>
      <c r="I63" s="119"/>
      <c r="J63" s="119"/>
    </row>
    <row r="64" spans="1:10" ht="15" thickTop="1" x14ac:dyDescent="0.2">
      <c r="A64" s="523"/>
      <c r="B64" s="416" t="s">
        <v>71</v>
      </c>
      <c r="C64" s="417"/>
      <c r="D64" s="33">
        <v>0</v>
      </c>
      <c r="E64" s="33">
        <v>0</v>
      </c>
      <c r="F64" s="33">
        <v>1</v>
      </c>
      <c r="G64" s="32"/>
      <c r="H64" s="33">
        <v>0</v>
      </c>
      <c r="I64" s="119"/>
    </row>
    <row r="65" spans="1:8" x14ac:dyDescent="0.2">
      <c r="A65" s="34"/>
      <c r="B65" s="416" t="s">
        <v>355</v>
      </c>
      <c r="C65" s="417"/>
      <c r="D65" s="33">
        <v>0</v>
      </c>
      <c r="E65" s="33">
        <v>0</v>
      </c>
      <c r="F65" s="33">
        <v>1</v>
      </c>
      <c r="G65" s="32"/>
      <c r="H65" s="33">
        <v>0</v>
      </c>
    </row>
    <row r="66" spans="1:8" x14ac:dyDescent="0.2">
      <c r="A66" s="198"/>
      <c r="B66" s="471" t="s">
        <v>72</v>
      </c>
      <c r="C66" s="417"/>
      <c r="D66" s="33">
        <v>0</v>
      </c>
      <c r="E66" s="33">
        <v>0</v>
      </c>
      <c r="F66" s="33">
        <v>2</v>
      </c>
      <c r="G66" s="32"/>
      <c r="H66" s="33">
        <v>0</v>
      </c>
    </row>
    <row r="67" spans="1:8" x14ac:dyDescent="0.2">
      <c r="A67" s="198"/>
      <c r="B67" s="416" t="s">
        <v>73</v>
      </c>
      <c r="C67" s="417"/>
      <c r="D67" s="33">
        <v>0</v>
      </c>
      <c r="E67" s="33">
        <v>0</v>
      </c>
      <c r="F67" s="33">
        <v>95</v>
      </c>
      <c r="G67" s="32"/>
      <c r="H67" s="33">
        <v>0</v>
      </c>
    </row>
    <row r="68" spans="1:8" x14ac:dyDescent="0.2">
      <c r="A68" s="34"/>
      <c r="B68" s="416" t="s">
        <v>74</v>
      </c>
      <c r="C68" s="417"/>
      <c r="D68" s="33">
        <v>0</v>
      </c>
      <c r="E68" s="33">
        <v>0</v>
      </c>
      <c r="F68" s="33">
        <v>6</v>
      </c>
      <c r="G68" s="32"/>
      <c r="H68" s="33">
        <v>0</v>
      </c>
    </row>
    <row r="69" spans="1:8" x14ac:dyDescent="0.2">
      <c r="A69" s="34"/>
      <c r="B69" s="416" t="s">
        <v>75</v>
      </c>
      <c r="C69" s="417"/>
      <c r="D69" s="33">
        <v>0</v>
      </c>
      <c r="E69" s="33">
        <v>0</v>
      </c>
      <c r="F69" s="33">
        <v>13</v>
      </c>
      <c r="G69" s="32"/>
      <c r="H69" s="33">
        <v>1</v>
      </c>
    </row>
    <row r="70" spans="1:8" x14ac:dyDescent="0.2">
      <c r="A70" s="34"/>
      <c r="B70" s="416" t="s">
        <v>76</v>
      </c>
      <c r="C70" s="417"/>
      <c r="D70" s="33">
        <v>0</v>
      </c>
      <c r="E70" s="33">
        <v>0</v>
      </c>
      <c r="F70" s="33">
        <v>35</v>
      </c>
      <c r="G70" s="32"/>
      <c r="H70" s="33">
        <v>2</v>
      </c>
    </row>
    <row r="71" spans="1:8" x14ac:dyDescent="0.2">
      <c r="A71" s="34"/>
      <c r="B71" s="416" t="s">
        <v>77</v>
      </c>
      <c r="C71" s="417"/>
      <c r="D71" s="33">
        <v>0</v>
      </c>
      <c r="E71" s="33">
        <v>0</v>
      </c>
      <c r="F71" s="33">
        <v>1</v>
      </c>
      <c r="G71" s="32"/>
      <c r="H71" s="33">
        <v>0</v>
      </c>
    </row>
    <row r="72" spans="1:8" x14ac:dyDescent="0.2">
      <c r="A72" s="34"/>
      <c r="B72" s="416" t="s">
        <v>271</v>
      </c>
      <c r="C72" s="417"/>
      <c r="D72" s="33">
        <v>0</v>
      </c>
      <c r="E72" s="33">
        <v>0</v>
      </c>
      <c r="F72" s="33">
        <v>6</v>
      </c>
      <c r="G72" s="32"/>
      <c r="H72" s="33">
        <v>1</v>
      </c>
    </row>
    <row r="73" spans="1:8" x14ac:dyDescent="0.2">
      <c r="A73" s="34"/>
      <c r="B73" s="416" t="s">
        <v>78</v>
      </c>
      <c r="C73" s="417"/>
      <c r="D73" s="33">
        <v>0</v>
      </c>
      <c r="E73" s="33">
        <v>0</v>
      </c>
      <c r="F73" s="33">
        <v>2</v>
      </c>
      <c r="G73" s="32"/>
      <c r="H73" s="33">
        <v>0</v>
      </c>
    </row>
    <row r="74" spans="1:8" x14ac:dyDescent="0.2">
      <c r="A74" s="34"/>
      <c r="B74" s="416" t="s">
        <v>272</v>
      </c>
      <c r="C74" s="417"/>
      <c r="D74" s="33">
        <v>0</v>
      </c>
      <c r="E74" s="33">
        <v>0</v>
      </c>
      <c r="F74" s="33">
        <v>11</v>
      </c>
      <c r="G74" s="32"/>
      <c r="H74" s="33">
        <v>0</v>
      </c>
    </row>
    <row r="75" spans="1:8" x14ac:dyDescent="0.2">
      <c r="A75" s="34"/>
      <c r="B75" s="416" t="s">
        <v>273</v>
      </c>
      <c r="C75" s="417"/>
      <c r="D75" s="33">
        <v>0</v>
      </c>
      <c r="E75" s="33">
        <v>0</v>
      </c>
      <c r="F75" s="33">
        <v>1</v>
      </c>
      <c r="G75" s="32"/>
      <c r="H75" s="33">
        <v>0</v>
      </c>
    </row>
    <row r="76" spans="1:8" x14ac:dyDescent="0.2">
      <c r="A76" s="34"/>
      <c r="B76" s="416" t="s">
        <v>79</v>
      </c>
      <c r="C76" s="417"/>
      <c r="D76" s="33">
        <v>3</v>
      </c>
      <c r="E76" s="33">
        <v>0</v>
      </c>
      <c r="F76" s="33">
        <v>1228</v>
      </c>
      <c r="G76" s="32"/>
      <c r="H76" s="33">
        <v>91</v>
      </c>
    </row>
    <row r="77" spans="1:8" x14ac:dyDescent="0.2">
      <c r="A77" s="34"/>
      <c r="B77" s="416" t="s">
        <v>80</v>
      </c>
      <c r="C77" s="417"/>
      <c r="D77" s="33">
        <v>1</v>
      </c>
      <c r="E77" s="33">
        <v>0</v>
      </c>
      <c r="F77" s="33">
        <v>4</v>
      </c>
      <c r="G77" s="32"/>
      <c r="H77" s="33">
        <v>0</v>
      </c>
    </row>
    <row r="78" spans="1:8" x14ac:dyDescent="0.2">
      <c r="A78" s="34"/>
      <c r="B78" s="416" t="s">
        <v>81</v>
      </c>
      <c r="C78" s="417"/>
      <c r="D78" s="33">
        <v>0</v>
      </c>
      <c r="E78" s="33">
        <v>0</v>
      </c>
      <c r="F78" s="33">
        <v>4</v>
      </c>
      <c r="G78" s="32"/>
      <c r="H78" s="33">
        <v>0</v>
      </c>
    </row>
    <row r="79" spans="1:8" x14ac:dyDescent="0.2">
      <c r="A79" s="34"/>
      <c r="B79" s="416" t="s">
        <v>82</v>
      </c>
      <c r="C79" s="417"/>
      <c r="D79" s="33">
        <v>0</v>
      </c>
      <c r="E79" s="33">
        <v>0</v>
      </c>
      <c r="F79" s="33">
        <v>5</v>
      </c>
      <c r="G79" s="32"/>
      <c r="H79" s="33">
        <v>3</v>
      </c>
    </row>
    <row r="80" spans="1:8" x14ac:dyDescent="0.2">
      <c r="A80" s="34"/>
      <c r="B80" s="416" t="s">
        <v>83</v>
      </c>
      <c r="C80" s="417"/>
      <c r="D80" s="33">
        <v>0</v>
      </c>
      <c r="E80" s="33">
        <v>0</v>
      </c>
      <c r="F80" s="33">
        <v>87</v>
      </c>
      <c r="G80" s="32"/>
      <c r="H80" s="33">
        <v>2</v>
      </c>
    </row>
    <row r="81" spans="1:8" x14ac:dyDescent="0.2">
      <c r="A81" s="34"/>
      <c r="B81" s="416" t="s">
        <v>84</v>
      </c>
      <c r="C81" s="417"/>
      <c r="D81" s="33">
        <v>0</v>
      </c>
      <c r="E81" s="33">
        <v>0</v>
      </c>
      <c r="F81" s="33">
        <v>10</v>
      </c>
      <c r="G81" s="32"/>
      <c r="H81" s="33">
        <v>0</v>
      </c>
    </row>
    <row r="82" spans="1:8" x14ac:dyDescent="0.2">
      <c r="A82" s="34"/>
      <c r="B82" s="416" t="s">
        <v>85</v>
      </c>
      <c r="C82" s="417"/>
      <c r="D82" s="33">
        <v>0</v>
      </c>
      <c r="E82" s="33">
        <v>0</v>
      </c>
      <c r="F82" s="33">
        <v>280</v>
      </c>
      <c r="G82" s="32"/>
      <c r="H82" s="33">
        <v>39</v>
      </c>
    </row>
    <row r="83" spans="1:8" x14ac:dyDescent="0.2">
      <c r="A83" s="34"/>
      <c r="B83" s="416" t="s">
        <v>86</v>
      </c>
      <c r="C83" s="417"/>
      <c r="D83" s="33">
        <v>0</v>
      </c>
      <c r="E83" s="33">
        <v>0</v>
      </c>
      <c r="F83" s="33">
        <v>8</v>
      </c>
      <c r="G83" s="32"/>
      <c r="H83" s="33">
        <v>0</v>
      </c>
    </row>
    <row r="84" spans="1:8" x14ac:dyDescent="0.2">
      <c r="A84" s="34"/>
      <c r="B84" s="416" t="s">
        <v>87</v>
      </c>
      <c r="C84" s="417"/>
      <c r="D84" s="33">
        <v>0</v>
      </c>
      <c r="E84" s="33">
        <v>0</v>
      </c>
      <c r="F84" s="33">
        <v>8</v>
      </c>
      <c r="G84" s="32"/>
      <c r="H84" s="33">
        <v>7</v>
      </c>
    </row>
    <row r="85" spans="1:8" x14ac:dyDescent="0.2">
      <c r="A85" s="34"/>
      <c r="B85" s="469" t="s">
        <v>88</v>
      </c>
      <c r="C85" s="417"/>
      <c r="D85" s="33">
        <v>0</v>
      </c>
      <c r="E85" s="33">
        <v>0</v>
      </c>
      <c r="F85" s="33">
        <v>8</v>
      </c>
      <c r="G85" s="32"/>
      <c r="H85" s="33">
        <v>0</v>
      </c>
    </row>
    <row r="86" spans="1:8" x14ac:dyDescent="0.2">
      <c r="A86" s="34"/>
      <c r="B86" s="416" t="s">
        <v>89</v>
      </c>
      <c r="C86" s="417"/>
      <c r="D86" s="33">
        <v>0</v>
      </c>
      <c r="E86" s="33">
        <v>0</v>
      </c>
      <c r="F86" s="33">
        <v>8</v>
      </c>
      <c r="G86" s="32"/>
      <c r="H86" s="33">
        <v>0</v>
      </c>
    </row>
    <row r="87" spans="1:8" x14ac:dyDescent="0.2">
      <c r="A87" s="198"/>
      <c r="B87" s="416" t="s">
        <v>49</v>
      </c>
      <c r="C87" s="417"/>
      <c r="D87" s="33">
        <v>0</v>
      </c>
      <c r="E87" s="33">
        <v>0</v>
      </c>
      <c r="F87" s="33">
        <v>4</v>
      </c>
      <c r="G87" s="32"/>
      <c r="H87" s="33">
        <v>0</v>
      </c>
    </row>
    <row r="88" spans="1:8" x14ac:dyDescent="0.2">
      <c r="A88" s="34"/>
      <c r="B88" s="416" t="s">
        <v>90</v>
      </c>
      <c r="C88" s="417"/>
      <c r="D88" s="33">
        <v>0</v>
      </c>
      <c r="E88" s="33">
        <v>0</v>
      </c>
      <c r="F88" s="33">
        <v>692</v>
      </c>
      <c r="G88" s="32"/>
      <c r="H88" s="33">
        <v>45</v>
      </c>
    </row>
    <row r="89" spans="1:8" x14ac:dyDescent="0.2">
      <c r="A89" s="34"/>
      <c r="B89" s="416" t="s">
        <v>91</v>
      </c>
      <c r="C89" s="417"/>
      <c r="D89" s="33">
        <v>0</v>
      </c>
      <c r="E89" s="33">
        <v>0</v>
      </c>
      <c r="F89" s="33">
        <v>3</v>
      </c>
      <c r="G89" s="32"/>
      <c r="H89" s="33">
        <v>1</v>
      </c>
    </row>
    <row r="90" spans="1:8" x14ac:dyDescent="0.2">
      <c r="A90" s="34"/>
      <c r="B90" s="416" t="s">
        <v>92</v>
      </c>
      <c r="C90" s="417"/>
      <c r="D90" s="33">
        <v>0</v>
      </c>
      <c r="E90" s="33">
        <v>0</v>
      </c>
      <c r="F90" s="33">
        <v>5</v>
      </c>
      <c r="G90" s="32"/>
      <c r="H90" s="33">
        <v>1</v>
      </c>
    </row>
    <row r="91" spans="1:8" x14ac:dyDescent="0.2">
      <c r="A91" s="34"/>
      <c r="B91" s="416" t="s">
        <v>93</v>
      </c>
      <c r="C91" s="417"/>
      <c r="D91" s="33">
        <v>0</v>
      </c>
      <c r="E91" s="33">
        <v>0</v>
      </c>
      <c r="F91" s="33">
        <v>16</v>
      </c>
      <c r="G91" s="32"/>
      <c r="H91" s="33">
        <v>2</v>
      </c>
    </row>
    <row r="92" spans="1:8" x14ac:dyDescent="0.2">
      <c r="A92" s="34"/>
      <c r="B92" s="416" t="s">
        <v>94</v>
      </c>
      <c r="C92" s="417"/>
      <c r="D92" s="33">
        <v>0</v>
      </c>
      <c r="E92" s="33">
        <v>0</v>
      </c>
      <c r="F92" s="33">
        <v>19</v>
      </c>
      <c r="G92" s="32"/>
      <c r="H92" s="33">
        <v>2</v>
      </c>
    </row>
    <row r="93" spans="1:8" x14ac:dyDescent="0.2">
      <c r="A93" s="34"/>
      <c r="B93" s="416" t="s">
        <v>46</v>
      </c>
      <c r="C93" s="417"/>
      <c r="D93" s="33">
        <v>0</v>
      </c>
      <c r="E93" s="33">
        <v>0</v>
      </c>
      <c r="F93" s="33">
        <v>7</v>
      </c>
      <c r="G93" s="32"/>
      <c r="H93" s="33">
        <v>0</v>
      </c>
    </row>
    <row r="94" spans="1:8" x14ac:dyDescent="0.2">
      <c r="A94" s="34"/>
      <c r="B94" s="416" t="s">
        <v>47</v>
      </c>
      <c r="C94" s="417"/>
      <c r="D94" s="33">
        <v>0</v>
      </c>
      <c r="E94" s="33">
        <v>0</v>
      </c>
      <c r="F94" s="33">
        <v>3</v>
      </c>
      <c r="G94" s="32"/>
      <c r="H94" s="33">
        <v>1</v>
      </c>
    </row>
    <row r="95" spans="1:8" x14ac:dyDescent="0.2">
      <c r="A95" s="34"/>
      <c r="B95" s="416" t="s">
        <v>95</v>
      </c>
      <c r="C95" s="417"/>
      <c r="D95" s="33">
        <v>0</v>
      </c>
      <c r="E95" s="33">
        <v>0</v>
      </c>
      <c r="F95" s="33">
        <v>618</v>
      </c>
      <c r="G95" s="32"/>
      <c r="H95" s="33">
        <v>24</v>
      </c>
    </row>
    <row r="96" spans="1:8" x14ac:dyDescent="0.2">
      <c r="A96" s="34"/>
      <c r="B96" s="416" t="s">
        <v>96</v>
      </c>
      <c r="C96" s="417"/>
      <c r="D96" s="33">
        <v>0</v>
      </c>
      <c r="E96" s="33">
        <v>0</v>
      </c>
      <c r="F96" s="33">
        <v>4</v>
      </c>
      <c r="G96" s="32"/>
      <c r="H96" s="33">
        <v>1</v>
      </c>
    </row>
    <row r="97" spans="1:8" x14ac:dyDescent="0.2">
      <c r="A97" s="34"/>
      <c r="B97" s="416" t="s">
        <v>97</v>
      </c>
      <c r="C97" s="417"/>
      <c r="D97" s="33">
        <v>0</v>
      </c>
      <c r="E97" s="33">
        <v>0</v>
      </c>
      <c r="F97" s="33">
        <v>16</v>
      </c>
      <c r="G97" s="32"/>
      <c r="H97" s="33">
        <v>0</v>
      </c>
    </row>
    <row r="98" spans="1:8" x14ac:dyDescent="0.2">
      <c r="A98" s="34"/>
      <c r="B98" s="416" t="s">
        <v>274</v>
      </c>
      <c r="C98" s="417"/>
      <c r="D98" s="33">
        <v>2</v>
      </c>
      <c r="E98" s="33">
        <v>0</v>
      </c>
      <c r="F98" s="33">
        <v>6</v>
      </c>
      <c r="G98" s="32"/>
      <c r="H98" s="33">
        <v>0</v>
      </c>
    </row>
    <row r="99" spans="1:8" x14ac:dyDescent="0.2">
      <c r="A99" s="34"/>
      <c r="B99" s="416" t="s">
        <v>303</v>
      </c>
      <c r="C99" s="417"/>
      <c r="D99" s="33">
        <v>0</v>
      </c>
      <c r="E99" s="33">
        <v>0</v>
      </c>
      <c r="F99" s="33">
        <v>5</v>
      </c>
      <c r="G99" s="32"/>
      <c r="H99" s="33">
        <v>0</v>
      </c>
    </row>
    <row r="100" spans="1:8" x14ac:dyDescent="0.2">
      <c r="A100" s="34"/>
      <c r="B100" s="416" t="s">
        <v>275</v>
      </c>
      <c r="C100" s="417"/>
      <c r="D100" s="33">
        <v>0</v>
      </c>
      <c r="E100" s="33">
        <v>0</v>
      </c>
      <c r="F100" s="33">
        <v>27</v>
      </c>
      <c r="G100" s="32"/>
      <c r="H100" s="33">
        <v>0</v>
      </c>
    </row>
    <row r="101" spans="1:8" x14ac:dyDescent="0.2">
      <c r="A101" s="34"/>
      <c r="B101" s="416" t="s">
        <v>98</v>
      </c>
      <c r="C101" s="417"/>
      <c r="D101" s="33">
        <v>0</v>
      </c>
      <c r="E101" s="33">
        <v>0</v>
      </c>
      <c r="F101" s="33">
        <v>131</v>
      </c>
      <c r="G101" s="32"/>
      <c r="H101" s="33">
        <v>5</v>
      </c>
    </row>
    <row r="102" spans="1:8" x14ac:dyDescent="0.2">
      <c r="A102" s="34"/>
      <c r="B102" s="416" t="s">
        <v>99</v>
      </c>
      <c r="C102" s="417"/>
      <c r="D102" s="33">
        <v>0</v>
      </c>
      <c r="E102" s="33">
        <v>0</v>
      </c>
      <c r="F102" s="33">
        <v>8</v>
      </c>
      <c r="G102" s="32"/>
      <c r="H102" s="33">
        <v>4</v>
      </c>
    </row>
    <row r="103" spans="1:8" x14ac:dyDescent="0.2">
      <c r="A103" s="34"/>
      <c r="B103" s="416" t="s">
        <v>100</v>
      </c>
      <c r="C103" s="417"/>
      <c r="D103" s="33">
        <v>0</v>
      </c>
      <c r="E103" s="33">
        <v>0</v>
      </c>
      <c r="F103" s="33">
        <v>42</v>
      </c>
      <c r="G103" s="32"/>
      <c r="H103" s="33">
        <v>1</v>
      </c>
    </row>
    <row r="104" spans="1:8" x14ac:dyDescent="0.2">
      <c r="A104" s="34"/>
      <c r="B104" s="416" t="s">
        <v>101</v>
      </c>
      <c r="C104" s="417"/>
      <c r="D104" s="33">
        <v>0</v>
      </c>
      <c r="E104" s="33">
        <v>0</v>
      </c>
      <c r="F104" s="33">
        <v>1</v>
      </c>
      <c r="G104" s="32"/>
      <c r="H104" s="33">
        <v>0</v>
      </c>
    </row>
    <row r="105" spans="1:8" x14ac:dyDescent="0.2">
      <c r="A105" s="34"/>
      <c r="B105" s="416" t="s">
        <v>102</v>
      </c>
      <c r="C105" s="417"/>
      <c r="D105" s="33">
        <v>0</v>
      </c>
      <c r="E105" s="33">
        <v>0</v>
      </c>
      <c r="F105" s="33">
        <v>10</v>
      </c>
      <c r="G105" s="32"/>
      <c r="H105" s="33">
        <v>1</v>
      </c>
    </row>
    <row r="106" spans="1:8" x14ac:dyDescent="0.2">
      <c r="A106" s="34"/>
      <c r="B106" s="416" t="s">
        <v>50</v>
      </c>
      <c r="C106" s="417"/>
      <c r="D106" s="33">
        <v>0</v>
      </c>
      <c r="E106" s="33">
        <v>0</v>
      </c>
      <c r="F106" s="33">
        <v>5</v>
      </c>
      <c r="G106" s="32"/>
      <c r="H106" s="33">
        <v>0</v>
      </c>
    </row>
    <row r="107" spans="1:8" x14ac:dyDescent="0.2">
      <c r="A107" s="34"/>
      <c r="B107" s="416" t="s">
        <v>276</v>
      </c>
      <c r="C107" s="417"/>
      <c r="D107" s="33">
        <v>0</v>
      </c>
      <c r="E107" s="33">
        <v>0</v>
      </c>
      <c r="F107" s="33">
        <v>4</v>
      </c>
      <c r="G107" s="32"/>
      <c r="H107" s="33">
        <v>1</v>
      </c>
    </row>
    <row r="108" spans="1:8" x14ac:dyDescent="0.2">
      <c r="A108" s="34"/>
      <c r="B108" s="416" t="s">
        <v>277</v>
      </c>
      <c r="C108" s="417"/>
      <c r="D108" s="33">
        <v>0</v>
      </c>
      <c r="E108" s="33">
        <v>0</v>
      </c>
      <c r="F108" s="33">
        <v>11</v>
      </c>
      <c r="G108" s="32"/>
      <c r="H108" s="33">
        <v>4</v>
      </c>
    </row>
    <row r="109" spans="1:8" x14ac:dyDescent="0.2">
      <c r="A109" s="34"/>
      <c r="B109" s="416" t="s">
        <v>304</v>
      </c>
      <c r="C109" s="417"/>
      <c r="D109" s="33">
        <v>0</v>
      </c>
      <c r="E109" s="33">
        <v>0</v>
      </c>
      <c r="F109" s="33">
        <v>3</v>
      </c>
      <c r="G109" s="32"/>
      <c r="H109" s="33">
        <v>0</v>
      </c>
    </row>
    <row r="110" spans="1:8" x14ac:dyDescent="0.2">
      <c r="A110" s="198"/>
      <c r="B110" s="416" t="s">
        <v>103</v>
      </c>
      <c r="C110" s="417"/>
      <c r="D110" s="33">
        <v>0</v>
      </c>
      <c r="E110" s="33">
        <v>0</v>
      </c>
      <c r="F110" s="33">
        <v>27</v>
      </c>
      <c r="G110" s="32"/>
      <c r="H110" s="33">
        <v>0</v>
      </c>
    </row>
    <row r="111" spans="1:8" x14ac:dyDescent="0.2">
      <c r="A111" s="34"/>
      <c r="B111" s="416" t="s">
        <v>104</v>
      </c>
      <c r="C111" s="417"/>
      <c r="D111" s="33">
        <v>0</v>
      </c>
      <c r="E111" s="33">
        <v>0</v>
      </c>
      <c r="F111" s="33">
        <v>233</v>
      </c>
      <c r="G111" s="32"/>
      <c r="H111" s="33">
        <v>3</v>
      </c>
    </row>
    <row r="112" spans="1:8" x14ac:dyDescent="0.2">
      <c r="A112" s="34"/>
      <c r="B112" s="416" t="s">
        <v>105</v>
      </c>
      <c r="C112" s="417"/>
      <c r="D112" s="33">
        <v>0</v>
      </c>
      <c r="E112" s="33">
        <v>0</v>
      </c>
      <c r="F112" s="33">
        <v>16</v>
      </c>
      <c r="G112" s="32"/>
      <c r="H112" s="33">
        <v>1</v>
      </c>
    </row>
    <row r="113" spans="1:8" x14ac:dyDescent="0.2">
      <c r="A113" s="34"/>
      <c r="B113" s="416" t="s">
        <v>106</v>
      </c>
      <c r="C113" s="417"/>
      <c r="D113" s="33">
        <v>0</v>
      </c>
      <c r="E113" s="33">
        <v>0</v>
      </c>
      <c r="F113" s="33">
        <v>1</v>
      </c>
      <c r="G113" s="32"/>
      <c r="H113" s="33">
        <v>0</v>
      </c>
    </row>
    <row r="114" spans="1:8" x14ac:dyDescent="0.2">
      <c r="A114" s="34"/>
      <c r="B114" s="416" t="s">
        <v>48</v>
      </c>
      <c r="C114" s="417"/>
      <c r="D114" s="33">
        <v>0</v>
      </c>
      <c r="E114" s="33">
        <v>0</v>
      </c>
      <c r="F114" s="33">
        <v>22</v>
      </c>
      <c r="G114" s="32"/>
      <c r="H114" s="33">
        <v>1</v>
      </c>
    </row>
    <row r="115" spans="1:8" x14ac:dyDescent="0.2">
      <c r="A115" s="34"/>
      <c r="B115" s="416" t="s">
        <v>107</v>
      </c>
      <c r="C115" s="417"/>
      <c r="D115" s="33">
        <v>0</v>
      </c>
      <c r="E115" s="33">
        <v>0</v>
      </c>
      <c r="F115" s="33">
        <v>53</v>
      </c>
      <c r="G115" s="32"/>
      <c r="H115" s="33">
        <v>6</v>
      </c>
    </row>
    <row r="116" spans="1:8" x14ac:dyDescent="0.2">
      <c r="A116" s="34"/>
      <c r="B116" s="416" t="s">
        <v>108</v>
      </c>
      <c r="C116" s="417"/>
      <c r="D116" s="33">
        <v>0</v>
      </c>
      <c r="E116" s="33">
        <v>0</v>
      </c>
      <c r="F116" s="33">
        <v>2</v>
      </c>
      <c r="G116" s="32"/>
      <c r="H116" s="33">
        <v>1</v>
      </c>
    </row>
    <row r="117" spans="1:8" x14ac:dyDescent="0.2">
      <c r="A117" s="34"/>
      <c r="B117" s="416" t="s">
        <v>109</v>
      </c>
      <c r="C117" s="417"/>
      <c r="D117" s="33">
        <v>0</v>
      </c>
      <c r="E117" s="33">
        <v>0</v>
      </c>
      <c r="F117" s="33">
        <v>8</v>
      </c>
      <c r="G117" s="32"/>
      <c r="H117" s="33">
        <v>1</v>
      </c>
    </row>
    <row r="118" spans="1:8" x14ac:dyDescent="0.2">
      <c r="A118" s="34"/>
      <c r="B118" s="416" t="s">
        <v>51</v>
      </c>
      <c r="C118" s="417"/>
      <c r="D118" s="33">
        <v>0</v>
      </c>
      <c r="E118" s="33">
        <v>0</v>
      </c>
      <c r="F118" s="33">
        <v>2</v>
      </c>
      <c r="G118" s="32"/>
      <c r="H118" s="33">
        <v>0</v>
      </c>
    </row>
    <row r="119" spans="1:8" x14ac:dyDescent="0.2">
      <c r="A119" s="34"/>
      <c r="B119" s="416" t="s">
        <v>110</v>
      </c>
      <c r="C119" s="417"/>
      <c r="D119" s="33">
        <v>0</v>
      </c>
      <c r="E119" s="33">
        <v>0</v>
      </c>
      <c r="F119" s="33">
        <v>1</v>
      </c>
      <c r="G119" s="32"/>
      <c r="H119" s="33">
        <v>0</v>
      </c>
    </row>
    <row r="120" spans="1:8" x14ac:dyDescent="0.2">
      <c r="A120" s="34"/>
      <c r="B120" s="416" t="s">
        <v>111</v>
      </c>
      <c r="C120" s="417"/>
      <c r="D120" s="33">
        <v>0</v>
      </c>
      <c r="E120" s="33">
        <v>0</v>
      </c>
      <c r="F120" s="33">
        <v>92</v>
      </c>
      <c r="G120" s="32"/>
      <c r="H120" s="33">
        <v>7</v>
      </c>
    </row>
    <row r="121" spans="1:8" x14ac:dyDescent="0.2">
      <c r="A121" s="34"/>
      <c r="B121" s="416" t="s">
        <v>112</v>
      </c>
      <c r="C121" s="417"/>
      <c r="D121" s="33">
        <v>0</v>
      </c>
      <c r="E121" s="33">
        <v>0</v>
      </c>
      <c r="F121" s="33">
        <v>54</v>
      </c>
      <c r="G121" s="32"/>
      <c r="H121" s="33">
        <v>2</v>
      </c>
    </row>
    <row r="122" spans="1:8" x14ac:dyDescent="0.2">
      <c r="A122" s="34"/>
      <c r="B122" s="416" t="s">
        <v>267</v>
      </c>
      <c r="C122" s="417"/>
      <c r="D122" s="33">
        <v>0</v>
      </c>
      <c r="E122" s="33">
        <v>0</v>
      </c>
      <c r="F122" s="33">
        <v>3</v>
      </c>
      <c r="G122" s="32"/>
      <c r="H122" s="33">
        <v>0</v>
      </c>
    </row>
    <row r="123" spans="1:8" x14ac:dyDescent="0.2">
      <c r="A123" s="34"/>
      <c r="B123" s="416" t="s">
        <v>305</v>
      </c>
      <c r="C123" s="417"/>
      <c r="D123" s="33">
        <v>0</v>
      </c>
      <c r="E123" s="33">
        <v>0</v>
      </c>
      <c r="F123" s="33">
        <v>3</v>
      </c>
      <c r="G123" s="32"/>
      <c r="H123" s="33">
        <v>0</v>
      </c>
    </row>
    <row r="124" spans="1:8" x14ac:dyDescent="0.2">
      <c r="A124" s="34"/>
      <c r="B124" s="416" t="s">
        <v>350</v>
      </c>
      <c r="C124" s="417"/>
      <c r="D124" s="33">
        <v>0</v>
      </c>
      <c r="E124" s="33">
        <v>0</v>
      </c>
      <c r="F124" s="33">
        <v>1</v>
      </c>
      <c r="G124" s="32"/>
      <c r="H124" s="33">
        <v>0</v>
      </c>
    </row>
    <row r="125" spans="1:8" x14ac:dyDescent="0.2">
      <c r="A125" s="34"/>
      <c r="B125" s="416" t="s">
        <v>268</v>
      </c>
      <c r="C125" s="417"/>
      <c r="D125" s="33">
        <v>0</v>
      </c>
      <c r="E125" s="33">
        <v>0</v>
      </c>
      <c r="F125" s="33">
        <v>7</v>
      </c>
      <c r="G125" s="32"/>
      <c r="H125" s="33">
        <v>0</v>
      </c>
    </row>
    <row r="126" spans="1:8" x14ac:dyDescent="0.2">
      <c r="A126" s="34"/>
      <c r="B126" s="416" t="s">
        <v>113</v>
      </c>
      <c r="C126" s="417"/>
      <c r="D126" s="33">
        <v>0</v>
      </c>
      <c r="E126" s="33">
        <v>0</v>
      </c>
      <c r="F126" s="33">
        <v>2</v>
      </c>
      <c r="G126" s="32"/>
      <c r="H126" s="33">
        <v>1</v>
      </c>
    </row>
    <row r="127" spans="1:8" x14ac:dyDescent="0.2">
      <c r="A127" s="34"/>
      <c r="B127" s="469" t="s">
        <v>114</v>
      </c>
      <c r="C127" s="417"/>
      <c r="D127" s="33">
        <v>0</v>
      </c>
      <c r="E127" s="33">
        <v>0</v>
      </c>
      <c r="F127" s="33">
        <v>4</v>
      </c>
      <c r="G127" s="32"/>
      <c r="H127" s="33">
        <v>0</v>
      </c>
    </row>
    <row r="128" spans="1:8" x14ac:dyDescent="0.2">
      <c r="A128" s="34"/>
      <c r="B128" s="416" t="s">
        <v>278</v>
      </c>
      <c r="C128" s="417"/>
      <c r="D128" s="33">
        <v>0</v>
      </c>
      <c r="E128" s="33">
        <v>0</v>
      </c>
      <c r="F128" s="33">
        <v>13</v>
      </c>
      <c r="G128" s="32"/>
      <c r="H128" s="33">
        <v>0</v>
      </c>
    </row>
    <row r="129" spans="1:10" x14ac:dyDescent="0.2">
      <c r="A129" s="34"/>
      <c r="B129" s="416" t="s">
        <v>354</v>
      </c>
      <c r="C129" s="417"/>
      <c r="D129" s="33">
        <v>1</v>
      </c>
      <c r="E129" s="33">
        <v>0</v>
      </c>
      <c r="F129" s="33">
        <v>0</v>
      </c>
      <c r="G129" s="32"/>
      <c r="H129" s="33">
        <v>0</v>
      </c>
    </row>
    <row r="130" spans="1:10" x14ac:dyDescent="0.2">
      <c r="A130" s="34"/>
      <c r="B130" s="416" t="s">
        <v>44</v>
      </c>
      <c r="C130" s="417"/>
      <c r="D130" s="33">
        <v>2</v>
      </c>
      <c r="E130" s="33">
        <v>0</v>
      </c>
      <c r="F130" s="33">
        <v>0</v>
      </c>
      <c r="G130" s="32"/>
      <c r="H130" s="33">
        <v>0</v>
      </c>
      <c r="J130" s="450" t="s">
        <v>335</v>
      </c>
    </row>
    <row r="131" spans="1:10" ht="38.25" customHeight="1" x14ac:dyDescent="0.2">
      <c r="A131" s="468" t="s">
        <v>359</v>
      </c>
      <c r="B131" s="75"/>
      <c r="C131" s="75"/>
      <c r="D131" s="75"/>
      <c r="E131" s="75"/>
      <c r="F131" s="75"/>
      <c r="G131" s="75"/>
      <c r="H131" s="75"/>
    </row>
    <row r="132" spans="1:10" x14ac:dyDescent="0.2">
      <c r="A132" s="685" t="s">
        <v>68</v>
      </c>
      <c r="B132" s="685"/>
      <c r="C132" s="685"/>
      <c r="D132" s="685"/>
      <c r="E132" s="685"/>
      <c r="F132" s="685"/>
      <c r="G132" s="685"/>
      <c r="H132" s="685"/>
    </row>
    <row r="133" spans="1:10" ht="51" x14ac:dyDescent="0.2">
      <c r="A133" s="27" t="s">
        <v>69</v>
      </c>
      <c r="B133" s="446" t="s">
        <v>70</v>
      </c>
      <c r="C133" s="444" t="s">
        <v>65</v>
      </c>
      <c r="D133" s="28" t="s">
        <v>67</v>
      </c>
      <c r="E133" s="29"/>
      <c r="F133" s="30"/>
      <c r="G133" s="686" t="s">
        <v>183</v>
      </c>
      <c r="H133" s="689" t="s">
        <v>298</v>
      </c>
    </row>
    <row r="134" spans="1:10" x14ac:dyDescent="0.2">
      <c r="A134" s="31"/>
      <c r="B134" s="447"/>
      <c r="C134" s="449"/>
      <c r="D134" s="689" t="s">
        <v>179</v>
      </c>
      <c r="E134" s="692" t="s">
        <v>39</v>
      </c>
      <c r="F134" s="689" t="s">
        <v>180</v>
      </c>
      <c r="G134" s="687"/>
      <c r="H134" s="690"/>
    </row>
    <row r="135" spans="1:10" x14ac:dyDescent="0.2">
      <c r="A135" s="31"/>
      <c r="B135" s="448"/>
      <c r="C135" s="445"/>
      <c r="D135" s="691"/>
      <c r="E135" s="693"/>
      <c r="F135" s="691"/>
      <c r="G135" s="688"/>
      <c r="H135" s="691"/>
    </row>
    <row r="136" spans="1:10" x14ac:dyDescent="0.2">
      <c r="A136" s="34"/>
      <c r="B136" s="416" t="s">
        <v>115</v>
      </c>
      <c r="C136" s="417"/>
      <c r="D136" s="33">
        <v>1</v>
      </c>
      <c r="E136" s="33">
        <v>1</v>
      </c>
      <c r="F136" s="33">
        <v>0</v>
      </c>
      <c r="G136" s="32"/>
      <c r="H136" s="33">
        <v>0</v>
      </c>
    </row>
    <row r="137" spans="1:10" x14ac:dyDescent="0.2">
      <c r="A137" s="34"/>
      <c r="B137" s="469" t="s">
        <v>313</v>
      </c>
      <c r="C137" s="417"/>
      <c r="D137" s="33">
        <v>1</v>
      </c>
      <c r="E137" s="33">
        <v>2</v>
      </c>
      <c r="F137" s="33">
        <v>0</v>
      </c>
      <c r="G137" s="32"/>
      <c r="H137" s="33">
        <v>0</v>
      </c>
    </row>
    <row r="138" spans="1:10" x14ac:dyDescent="0.2">
      <c r="A138" s="34"/>
      <c r="B138" s="469" t="s">
        <v>279</v>
      </c>
      <c r="C138" s="417"/>
      <c r="D138" s="33">
        <v>1</v>
      </c>
      <c r="E138" s="33">
        <v>1</v>
      </c>
      <c r="F138" s="33">
        <v>0</v>
      </c>
      <c r="G138" s="32"/>
      <c r="H138" s="33">
        <v>0</v>
      </c>
    </row>
    <row r="139" spans="1:10" x14ac:dyDescent="0.2">
      <c r="A139" s="34"/>
      <c r="B139" s="469" t="s">
        <v>116</v>
      </c>
      <c r="C139" s="417"/>
      <c r="D139" s="33">
        <v>248</v>
      </c>
      <c r="E139" s="33">
        <v>279</v>
      </c>
      <c r="F139" s="33">
        <v>0</v>
      </c>
      <c r="G139" s="32"/>
      <c r="H139" s="33">
        <v>0</v>
      </c>
    </row>
    <row r="140" spans="1:10" x14ac:dyDescent="0.2">
      <c r="A140" s="34"/>
      <c r="B140" s="469" t="s">
        <v>117</v>
      </c>
      <c r="C140" s="417"/>
      <c r="D140" s="33">
        <v>5</v>
      </c>
      <c r="E140" s="33">
        <v>0</v>
      </c>
      <c r="F140" s="33">
        <v>0</v>
      </c>
      <c r="G140" s="32"/>
      <c r="H140" s="33">
        <v>0</v>
      </c>
    </row>
    <row r="141" spans="1:10" x14ac:dyDescent="0.2">
      <c r="A141" s="34"/>
      <c r="B141" s="469" t="s">
        <v>353</v>
      </c>
      <c r="C141" s="417"/>
      <c r="D141" s="33">
        <v>30</v>
      </c>
      <c r="E141" s="33">
        <v>3</v>
      </c>
      <c r="F141" s="33">
        <v>0</v>
      </c>
      <c r="G141" s="32"/>
      <c r="H141" s="33">
        <v>0</v>
      </c>
    </row>
    <row r="142" spans="1:10" x14ac:dyDescent="0.2">
      <c r="A142" s="34"/>
      <c r="B142" s="469" t="s">
        <v>351</v>
      </c>
      <c r="C142" s="417"/>
      <c r="D142" s="33">
        <v>1</v>
      </c>
      <c r="E142" s="33">
        <v>0</v>
      </c>
      <c r="F142" s="33">
        <v>0</v>
      </c>
      <c r="G142" s="32"/>
      <c r="H142" s="33">
        <v>0</v>
      </c>
    </row>
    <row r="143" spans="1:10" x14ac:dyDescent="0.2">
      <c r="A143" s="34"/>
      <c r="B143" s="469" t="s">
        <v>118</v>
      </c>
      <c r="C143" s="417"/>
      <c r="D143" s="33">
        <v>3</v>
      </c>
      <c r="E143" s="33">
        <v>1</v>
      </c>
      <c r="F143" s="33">
        <v>0</v>
      </c>
      <c r="G143" s="32"/>
      <c r="H143" s="33">
        <v>0</v>
      </c>
    </row>
    <row r="144" spans="1:10" x14ac:dyDescent="0.2">
      <c r="A144" s="34"/>
      <c r="B144" s="469" t="s">
        <v>314</v>
      </c>
      <c r="C144" s="417"/>
      <c r="D144" s="33">
        <v>1</v>
      </c>
      <c r="E144" s="33">
        <v>1</v>
      </c>
      <c r="F144" s="33">
        <v>0</v>
      </c>
      <c r="G144" s="32"/>
      <c r="H144" s="33">
        <v>0</v>
      </c>
    </row>
    <row r="145" spans="1:8" x14ac:dyDescent="0.2">
      <c r="A145" s="34"/>
      <c r="B145" s="469" t="s">
        <v>347</v>
      </c>
      <c r="C145" s="417"/>
      <c r="D145" s="33">
        <v>1</v>
      </c>
      <c r="E145" s="33">
        <v>0</v>
      </c>
      <c r="F145" s="33">
        <v>0</v>
      </c>
      <c r="G145" s="32"/>
      <c r="H145" s="33">
        <v>0</v>
      </c>
    </row>
    <row r="146" spans="1:8" x14ac:dyDescent="0.2">
      <c r="A146" s="34"/>
      <c r="B146" s="469" t="s">
        <v>119</v>
      </c>
      <c r="C146" s="417"/>
      <c r="D146" s="33">
        <v>1</v>
      </c>
      <c r="E146" s="33">
        <v>1</v>
      </c>
      <c r="F146" s="33">
        <v>0</v>
      </c>
      <c r="G146" s="32"/>
      <c r="H146" s="33">
        <v>0</v>
      </c>
    </row>
    <row r="147" spans="1:8" x14ac:dyDescent="0.2">
      <c r="A147" s="34"/>
      <c r="B147" s="469" t="s">
        <v>306</v>
      </c>
      <c r="C147" s="417"/>
      <c r="D147" s="33">
        <v>2</v>
      </c>
      <c r="E147" s="33">
        <v>0</v>
      </c>
      <c r="F147" s="33">
        <v>0</v>
      </c>
      <c r="G147" s="32"/>
      <c r="H147" s="33">
        <v>0</v>
      </c>
    </row>
    <row r="148" spans="1:8" x14ac:dyDescent="0.2">
      <c r="A148" s="34"/>
      <c r="B148" s="469" t="s">
        <v>280</v>
      </c>
      <c r="C148" s="417"/>
      <c r="D148" s="33">
        <v>4</v>
      </c>
      <c r="E148" s="33">
        <v>0</v>
      </c>
      <c r="F148" s="33">
        <v>0</v>
      </c>
      <c r="G148" s="32"/>
      <c r="H148" s="33">
        <v>0</v>
      </c>
    </row>
    <row r="149" spans="1:8" x14ac:dyDescent="0.2">
      <c r="A149" s="34"/>
      <c r="B149" s="416" t="s">
        <v>307</v>
      </c>
      <c r="C149" s="417"/>
      <c r="D149" s="33">
        <v>7</v>
      </c>
      <c r="E149" s="33">
        <v>0</v>
      </c>
      <c r="F149" s="33">
        <v>0</v>
      </c>
      <c r="G149" s="32"/>
      <c r="H149" s="33">
        <v>0</v>
      </c>
    </row>
    <row r="150" spans="1:8" x14ac:dyDescent="0.2">
      <c r="A150" s="34"/>
      <c r="B150" s="416" t="s">
        <v>120</v>
      </c>
      <c r="C150" s="417"/>
      <c r="D150" s="33">
        <v>1</v>
      </c>
      <c r="E150" s="33">
        <v>1</v>
      </c>
      <c r="F150" s="33">
        <v>0</v>
      </c>
      <c r="G150" s="32"/>
      <c r="H150" s="33">
        <v>0</v>
      </c>
    </row>
    <row r="151" spans="1:8" x14ac:dyDescent="0.2">
      <c r="A151" s="34"/>
      <c r="B151" s="416" t="s">
        <v>121</v>
      </c>
      <c r="C151" s="417"/>
      <c r="D151" s="33">
        <v>12</v>
      </c>
      <c r="E151" s="33">
        <v>3</v>
      </c>
      <c r="F151" s="33">
        <v>0</v>
      </c>
      <c r="G151" s="32"/>
      <c r="H151" s="33">
        <v>0</v>
      </c>
    </row>
    <row r="152" spans="1:8" x14ac:dyDescent="0.2">
      <c r="A152" s="34"/>
      <c r="B152" s="416" t="s">
        <v>281</v>
      </c>
      <c r="C152" s="417"/>
      <c r="D152" s="33">
        <v>4</v>
      </c>
      <c r="E152" s="33">
        <v>0</v>
      </c>
      <c r="F152" s="33">
        <v>0</v>
      </c>
      <c r="G152" s="32"/>
      <c r="H152" s="33">
        <v>0</v>
      </c>
    </row>
    <row r="153" spans="1:8" x14ac:dyDescent="0.2">
      <c r="A153" s="34"/>
      <c r="B153" s="416" t="s">
        <v>122</v>
      </c>
      <c r="C153" s="417"/>
      <c r="D153" s="33">
        <v>11</v>
      </c>
      <c r="E153" s="33">
        <v>23</v>
      </c>
      <c r="F153" s="33">
        <v>0</v>
      </c>
      <c r="G153" s="32"/>
      <c r="H153" s="33">
        <v>0</v>
      </c>
    </row>
    <row r="154" spans="1:8" x14ac:dyDescent="0.2">
      <c r="A154" s="34"/>
      <c r="B154" s="416" t="s">
        <v>269</v>
      </c>
      <c r="C154" s="417"/>
      <c r="D154" s="33">
        <v>386</v>
      </c>
      <c r="E154" s="33">
        <v>150</v>
      </c>
      <c r="F154" s="33">
        <v>0</v>
      </c>
      <c r="G154" s="32"/>
      <c r="H154" s="33">
        <v>0</v>
      </c>
    </row>
    <row r="155" spans="1:8" x14ac:dyDescent="0.2">
      <c r="A155" s="34"/>
      <c r="B155" s="416" t="s">
        <v>294</v>
      </c>
      <c r="C155" s="417"/>
      <c r="D155" s="33">
        <v>153</v>
      </c>
      <c r="E155" s="33">
        <v>175</v>
      </c>
      <c r="F155" s="33">
        <v>0</v>
      </c>
      <c r="G155" s="32"/>
      <c r="H155" s="33">
        <v>0</v>
      </c>
    </row>
    <row r="156" spans="1:8" x14ac:dyDescent="0.2">
      <c r="A156" s="34"/>
      <c r="B156" s="416" t="s">
        <v>302</v>
      </c>
      <c r="C156" s="417"/>
      <c r="D156" s="33">
        <v>229</v>
      </c>
      <c r="E156" s="33">
        <v>71</v>
      </c>
      <c r="F156" s="33">
        <v>0</v>
      </c>
      <c r="G156" s="32"/>
      <c r="H156" s="33">
        <v>0</v>
      </c>
    </row>
    <row r="157" spans="1:8" x14ac:dyDescent="0.2">
      <c r="A157" s="34"/>
      <c r="B157" s="416" t="s">
        <v>282</v>
      </c>
      <c r="C157" s="417"/>
      <c r="D157" s="33">
        <v>4</v>
      </c>
      <c r="E157" s="33">
        <v>1</v>
      </c>
      <c r="F157" s="33">
        <v>0</v>
      </c>
      <c r="G157" s="32"/>
      <c r="H157" s="33">
        <v>0</v>
      </c>
    </row>
    <row r="158" spans="1:8" x14ac:dyDescent="0.2">
      <c r="A158" s="34"/>
      <c r="B158" s="416" t="s">
        <v>283</v>
      </c>
      <c r="C158" s="417"/>
      <c r="D158" s="33">
        <v>7</v>
      </c>
      <c r="E158" s="33">
        <v>0</v>
      </c>
      <c r="F158" s="33">
        <v>0</v>
      </c>
      <c r="G158" s="32"/>
      <c r="H158" s="33">
        <v>0</v>
      </c>
    </row>
    <row r="159" spans="1:8" x14ac:dyDescent="0.2">
      <c r="A159" s="34"/>
      <c r="B159" s="416" t="s">
        <v>284</v>
      </c>
      <c r="C159" s="417"/>
      <c r="D159" s="33">
        <v>1</v>
      </c>
      <c r="E159" s="33">
        <v>1</v>
      </c>
      <c r="F159" s="33">
        <v>0</v>
      </c>
      <c r="G159" s="32"/>
      <c r="H159" s="33">
        <v>0</v>
      </c>
    </row>
    <row r="160" spans="1:8" x14ac:dyDescent="0.2">
      <c r="A160" s="34"/>
      <c r="B160" s="416" t="s">
        <v>285</v>
      </c>
      <c r="C160" s="417"/>
      <c r="D160" s="33">
        <v>13</v>
      </c>
      <c r="E160" s="33">
        <v>5</v>
      </c>
      <c r="F160" s="33">
        <v>0</v>
      </c>
      <c r="G160" s="32"/>
      <c r="H160" s="33">
        <v>0</v>
      </c>
    </row>
    <row r="161" spans="1:8" x14ac:dyDescent="0.2">
      <c r="A161" s="34"/>
      <c r="B161" s="416" t="s">
        <v>308</v>
      </c>
      <c r="C161" s="417"/>
      <c r="D161" s="33">
        <v>7</v>
      </c>
      <c r="E161" s="33">
        <v>2</v>
      </c>
      <c r="F161" s="33">
        <v>0</v>
      </c>
      <c r="G161" s="32"/>
      <c r="H161" s="33">
        <v>0</v>
      </c>
    </row>
    <row r="162" spans="1:8" x14ac:dyDescent="0.2">
      <c r="A162" s="198"/>
      <c r="B162" s="416" t="s">
        <v>286</v>
      </c>
      <c r="C162" s="417"/>
      <c r="D162" s="33">
        <v>3</v>
      </c>
      <c r="E162" s="33">
        <v>7</v>
      </c>
      <c r="F162" s="33">
        <v>0</v>
      </c>
      <c r="G162" s="32"/>
      <c r="H162" s="33">
        <v>0</v>
      </c>
    </row>
    <row r="163" spans="1:8" x14ac:dyDescent="0.2">
      <c r="A163" s="34"/>
      <c r="B163" s="416" t="s">
        <v>352</v>
      </c>
      <c r="C163" s="417"/>
      <c r="D163" s="33">
        <v>2</v>
      </c>
      <c r="E163" s="33">
        <v>0</v>
      </c>
      <c r="F163" s="33">
        <v>0</v>
      </c>
      <c r="G163" s="32"/>
      <c r="H163" s="33">
        <v>0</v>
      </c>
    </row>
    <row r="164" spans="1:8" x14ac:dyDescent="0.2">
      <c r="A164" s="34"/>
      <c r="B164" s="416" t="s">
        <v>123</v>
      </c>
      <c r="C164" s="417"/>
      <c r="D164" s="33">
        <v>4</v>
      </c>
      <c r="E164" s="33">
        <v>0</v>
      </c>
      <c r="F164" s="33">
        <v>0</v>
      </c>
      <c r="G164" s="32"/>
      <c r="H164" s="33">
        <v>0</v>
      </c>
    </row>
    <row r="165" spans="1:8" x14ac:dyDescent="0.2">
      <c r="A165" s="34"/>
      <c r="B165" s="416" t="s">
        <v>309</v>
      </c>
      <c r="C165" s="417"/>
      <c r="D165" s="33">
        <v>3</v>
      </c>
      <c r="E165" s="33">
        <v>1</v>
      </c>
      <c r="F165" s="33">
        <v>0</v>
      </c>
      <c r="G165" s="32"/>
      <c r="H165" s="33">
        <v>0</v>
      </c>
    </row>
    <row r="166" spans="1:8" x14ac:dyDescent="0.2">
      <c r="A166" s="34"/>
      <c r="B166" s="416" t="s">
        <v>124</v>
      </c>
      <c r="C166" s="417"/>
      <c r="D166" s="33">
        <v>2</v>
      </c>
      <c r="E166" s="33">
        <v>2</v>
      </c>
      <c r="F166" s="33">
        <v>0</v>
      </c>
      <c r="G166" s="32"/>
      <c r="H166" s="33">
        <v>0</v>
      </c>
    </row>
    <row r="167" spans="1:8" x14ac:dyDescent="0.2">
      <c r="A167" s="34"/>
      <c r="B167" s="416" t="s">
        <v>125</v>
      </c>
      <c r="C167" s="417"/>
      <c r="D167" s="33">
        <v>2</v>
      </c>
      <c r="E167" s="33">
        <v>0</v>
      </c>
      <c r="F167" s="33">
        <v>0</v>
      </c>
      <c r="G167" s="32"/>
      <c r="H167" s="33">
        <v>0</v>
      </c>
    </row>
    <row r="168" spans="1:8" x14ac:dyDescent="0.2">
      <c r="A168" s="34"/>
      <c r="B168" s="416" t="s">
        <v>287</v>
      </c>
      <c r="C168" s="417"/>
      <c r="D168" s="33">
        <v>2</v>
      </c>
      <c r="E168" s="33">
        <v>0</v>
      </c>
      <c r="F168" s="33">
        <v>0</v>
      </c>
      <c r="G168" s="32"/>
      <c r="H168" s="33">
        <v>0</v>
      </c>
    </row>
    <row r="169" spans="1:8" x14ac:dyDescent="0.2">
      <c r="A169" s="34"/>
      <c r="B169" s="416" t="s">
        <v>288</v>
      </c>
      <c r="C169" s="417"/>
      <c r="D169" s="33">
        <v>96</v>
      </c>
      <c r="E169" s="33">
        <v>82</v>
      </c>
      <c r="F169" s="33">
        <v>0</v>
      </c>
      <c r="G169" s="32"/>
      <c r="H169" s="33">
        <v>0</v>
      </c>
    </row>
    <row r="170" spans="1:8" x14ac:dyDescent="0.2">
      <c r="A170" s="34"/>
      <c r="B170" s="416" t="s">
        <v>126</v>
      </c>
      <c r="C170" s="417"/>
      <c r="D170" s="33">
        <v>2</v>
      </c>
      <c r="E170" s="33">
        <v>0</v>
      </c>
      <c r="F170" s="33">
        <v>0</v>
      </c>
      <c r="G170" s="32"/>
      <c r="H170" s="33">
        <v>0</v>
      </c>
    </row>
    <row r="171" spans="1:8" x14ac:dyDescent="0.2">
      <c r="A171" s="34"/>
      <c r="B171" s="416" t="s">
        <v>127</v>
      </c>
      <c r="C171" s="417"/>
      <c r="D171" s="33">
        <v>1</v>
      </c>
      <c r="E171" s="33">
        <v>2</v>
      </c>
      <c r="F171" s="33">
        <v>0</v>
      </c>
      <c r="G171" s="32"/>
      <c r="H171" s="33">
        <v>0</v>
      </c>
    </row>
    <row r="172" spans="1:8" x14ac:dyDescent="0.2">
      <c r="A172" s="198"/>
      <c r="B172" s="416" t="s">
        <v>310</v>
      </c>
      <c r="C172" s="417"/>
      <c r="D172" s="33">
        <v>5</v>
      </c>
      <c r="E172" s="33">
        <v>2</v>
      </c>
      <c r="F172" s="33">
        <v>0</v>
      </c>
      <c r="G172" s="32"/>
      <c r="H172" s="33">
        <v>0</v>
      </c>
    </row>
    <row r="173" spans="1:8" x14ac:dyDescent="0.2">
      <c r="A173" s="34"/>
      <c r="B173" s="416" t="s">
        <v>311</v>
      </c>
      <c r="C173" s="417"/>
      <c r="D173" s="33">
        <v>3</v>
      </c>
      <c r="E173" s="33">
        <v>0</v>
      </c>
      <c r="F173" s="33">
        <v>0</v>
      </c>
      <c r="G173" s="32"/>
      <c r="H173" s="33">
        <v>0</v>
      </c>
    </row>
    <row r="174" spans="1:8" x14ac:dyDescent="0.2">
      <c r="A174" s="34"/>
      <c r="B174" s="416" t="s">
        <v>289</v>
      </c>
      <c r="C174" s="417"/>
      <c r="D174" s="33">
        <v>6</v>
      </c>
      <c r="E174" s="33">
        <v>2</v>
      </c>
      <c r="F174" s="33">
        <v>0</v>
      </c>
      <c r="G174" s="32"/>
      <c r="H174" s="33">
        <v>0</v>
      </c>
    </row>
    <row r="175" spans="1:8" x14ac:dyDescent="0.2">
      <c r="A175" s="198"/>
      <c r="B175" s="416" t="s">
        <v>128</v>
      </c>
      <c r="C175" s="417"/>
      <c r="D175" s="33">
        <v>2</v>
      </c>
      <c r="E175" s="33">
        <v>0</v>
      </c>
      <c r="F175" s="33">
        <v>0</v>
      </c>
      <c r="G175" s="32"/>
      <c r="H175" s="33">
        <v>0</v>
      </c>
    </row>
    <row r="176" spans="1:8" x14ac:dyDescent="0.2">
      <c r="A176" s="34"/>
      <c r="B176" s="416" t="s">
        <v>45</v>
      </c>
      <c r="C176" s="417"/>
      <c r="D176" s="33">
        <v>1</v>
      </c>
      <c r="E176" s="33">
        <v>0</v>
      </c>
      <c r="F176" s="33">
        <v>0</v>
      </c>
      <c r="G176" s="32"/>
      <c r="H176" s="33">
        <v>0</v>
      </c>
    </row>
    <row r="177" spans="1:8" x14ac:dyDescent="0.2">
      <c r="A177" s="34"/>
      <c r="B177" s="416" t="s">
        <v>141</v>
      </c>
      <c r="C177" s="417"/>
      <c r="D177" s="33">
        <v>1</v>
      </c>
      <c r="E177" s="33">
        <v>0</v>
      </c>
      <c r="F177" s="33">
        <v>0</v>
      </c>
      <c r="G177" s="32"/>
      <c r="H177" s="33">
        <v>0</v>
      </c>
    </row>
    <row r="178" spans="1:8" x14ac:dyDescent="0.2">
      <c r="A178" s="34"/>
      <c r="B178" s="416" t="s">
        <v>259</v>
      </c>
      <c r="C178" s="417"/>
      <c r="D178" s="33">
        <v>1</v>
      </c>
      <c r="E178" s="33">
        <v>0</v>
      </c>
      <c r="F178" s="33">
        <v>0</v>
      </c>
      <c r="G178" s="32"/>
      <c r="H178" s="33">
        <v>0</v>
      </c>
    </row>
    <row r="179" spans="1:8" x14ac:dyDescent="0.2">
      <c r="A179" s="34"/>
      <c r="B179" s="416" t="s">
        <v>129</v>
      </c>
      <c r="C179" s="417"/>
      <c r="D179" s="33">
        <v>1</v>
      </c>
      <c r="E179" s="33">
        <v>0</v>
      </c>
      <c r="F179" s="33">
        <v>0</v>
      </c>
      <c r="G179" s="32"/>
      <c r="H179" s="33">
        <v>0</v>
      </c>
    </row>
    <row r="180" spans="1:8" x14ac:dyDescent="0.2">
      <c r="A180" s="34"/>
      <c r="B180" s="416" t="s">
        <v>270</v>
      </c>
      <c r="C180" s="417"/>
      <c r="D180" s="33">
        <v>1</v>
      </c>
      <c r="E180" s="33">
        <v>0</v>
      </c>
      <c r="F180" s="33">
        <v>0</v>
      </c>
      <c r="G180" s="32"/>
      <c r="H180" s="33">
        <v>0</v>
      </c>
    </row>
    <row r="181" spans="1:8" x14ac:dyDescent="0.2">
      <c r="A181" s="34"/>
      <c r="B181" s="416" t="s">
        <v>290</v>
      </c>
      <c r="C181" s="417"/>
      <c r="D181" s="33">
        <v>1</v>
      </c>
      <c r="E181" s="33">
        <v>0</v>
      </c>
      <c r="F181" s="33">
        <v>0</v>
      </c>
      <c r="G181" s="32"/>
      <c r="H181" s="33">
        <v>0</v>
      </c>
    </row>
    <row r="182" spans="1:8" x14ac:dyDescent="0.2">
      <c r="A182" s="34"/>
      <c r="B182" s="416" t="s">
        <v>312</v>
      </c>
      <c r="C182" s="417"/>
      <c r="D182" s="33">
        <v>1</v>
      </c>
      <c r="E182" s="33">
        <v>0</v>
      </c>
      <c r="F182" s="33">
        <v>0</v>
      </c>
      <c r="G182" s="32"/>
      <c r="H182" s="33">
        <v>0</v>
      </c>
    </row>
    <row r="183" spans="1:8" x14ac:dyDescent="0.2">
      <c r="A183" s="34"/>
      <c r="B183" s="416" t="s">
        <v>291</v>
      </c>
      <c r="C183" s="417"/>
      <c r="D183" s="33">
        <v>7</v>
      </c>
      <c r="E183" s="33">
        <v>3</v>
      </c>
      <c r="F183" s="33">
        <v>0</v>
      </c>
      <c r="G183" s="32"/>
      <c r="H183" s="33">
        <v>0</v>
      </c>
    </row>
    <row r="184" spans="1:8" x14ac:dyDescent="0.2">
      <c r="A184" s="34"/>
      <c r="B184" s="416" t="s">
        <v>130</v>
      </c>
      <c r="C184" s="417"/>
      <c r="D184" s="33">
        <v>7</v>
      </c>
      <c r="E184" s="33">
        <v>11</v>
      </c>
      <c r="F184" s="33">
        <v>0</v>
      </c>
      <c r="G184" s="32"/>
      <c r="H184" s="33">
        <v>0</v>
      </c>
    </row>
    <row r="185" spans="1:8" x14ac:dyDescent="0.2">
      <c r="A185" s="34"/>
      <c r="B185" s="416" t="s">
        <v>131</v>
      </c>
      <c r="C185" s="417"/>
      <c r="D185" s="33">
        <v>10</v>
      </c>
      <c r="E185" s="33">
        <v>5</v>
      </c>
      <c r="F185" s="33">
        <v>0</v>
      </c>
      <c r="G185" s="32"/>
      <c r="H185" s="33">
        <v>0</v>
      </c>
    </row>
    <row r="186" spans="1:8" x14ac:dyDescent="0.2">
      <c r="A186" s="34"/>
      <c r="B186" s="416" t="s">
        <v>132</v>
      </c>
      <c r="C186" s="417"/>
      <c r="D186" s="33">
        <v>28</v>
      </c>
      <c r="E186" s="33">
        <v>7</v>
      </c>
      <c r="F186" s="33">
        <v>0</v>
      </c>
      <c r="G186" s="32"/>
      <c r="H186" s="33">
        <v>0</v>
      </c>
    </row>
    <row r="187" spans="1:8" x14ac:dyDescent="0.2">
      <c r="A187" s="198"/>
      <c r="B187" s="416" t="s">
        <v>133</v>
      </c>
      <c r="C187" s="417"/>
      <c r="D187" s="33">
        <v>1</v>
      </c>
      <c r="E187" s="33">
        <v>0</v>
      </c>
      <c r="F187" s="33">
        <v>0</v>
      </c>
      <c r="G187" s="32"/>
      <c r="H187" s="33">
        <v>0</v>
      </c>
    </row>
    <row r="188" spans="1:8" x14ac:dyDescent="0.2">
      <c r="A188" s="34"/>
      <c r="B188" s="416" t="s">
        <v>292</v>
      </c>
      <c r="C188" s="417"/>
      <c r="D188" s="33">
        <v>1</v>
      </c>
      <c r="E188" s="33">
        <v>1</v>
      </c>
      <c r="F188" s="33">
        <v>0</v>
      </c>
      <c r="G188" s="32"/>
      <c r="H188" s="33">
        <v>0</v>
      </c>
    </row>
    <row r="189" spans="1:8" x14ac:dyDescent="0.2">
      <c r="A189" s="34"/>
      <c r="B189" s="416" t="s">
        <v>315</v>
      </c>
      <c r="C189" s="417"/>
      <c r="D189" s="33">
        <v>1</v>
      </c>
      <c r="E189" s="33">
        <v>1</v>
      </c>
      <c r="F189" s="33">
        <v>0</v>
      </c>
      <c r="G189" s="32"/>
      <c r="H189" s="33">
        <v>0</v>
      </c>
    </row>
    <row r="190" spans="1:8" x14ac:dyDescent="0.2">
      <c r="A190" s="34"/>
      <c r="B190" s="416" t="s">
        <v>348</v>
      </c>
      <c r="C190" s="417"/>
      <c r="D190" s="33">
        <v>0</v>
      </c>
      <c r="E190" s="33">
        <v>1</v>
      </c>
      <c r="F190" s="33">
        <v>0</v>
      </c>
      <c r="G190" s="32"/>
      <c r="H190" s="33">
        <v>0</v>
      </c>
    </row>
    <row r="191" spans="1:8" x14ac:dyDescent="0.2">
      <c r="A191" s="34"/>
      <c r="B191" s="416" t="s">
        <v>349</v>
      </c>
      <c r="C191" s="417"/>
      <c r="D191" s="33">
        <v>0</v>
      </c>
      <c r="E191" s="33">
        <v>1</v>
      </c>
      <c r="F191" s="33">
        <v>0</v>
      </c>
      <c r="G191" s="32"/>
      <c r="H191" s="33">
        <v>0</v>
      </c>
    </row>
    <row r="192" spans="1:8" x14ac:dyDescent="0.2">
      <c r="A192" s="198"/>
      <c r="B192" s="416" t="s">
        <v>136</v>
      </c>
      <c r="C192" s="417"/>
      <c r="D192" s="33">
        <v>0</v>
      </c>
      <c r="E192" s="33">
        <v>1</v>
      </c>
      <c r="F192" s="33">
        <v>0</v>
      </c>
      <c r="G192" s="32"/>
      <c r="H192" s="33">
        <v>0</v>
      </c>
    </row>
    <row r="193" spans="1:10" x14ac:dyDescent="0.2">
      <c r="A193" s="34"/>
      <c r="B193" s="416" t="s">
        <v>134</v>
      </c>
      <c r="C193" s="417"/>
      <c r="D193" s="33">
        <v>0</v>
      </c>
      <c r="E193" s="33">
        <v>1</v>
      </c>
      <c r="F193" s="33">
        <v>0</v>
      </c>
      <c r="G193" s="32"/>
      <c r="H193" s="33">
        <v>0</v>
      </c>
    </row>
    <row r="195" spans="1:10" x14ac:dyDescent="0.2">
      <c r="A195" s="682" t="s">
        <v>295</v>
      </c>
      <c r="B195" s="682"/>
      <c r="C195" s="682"/>
      <c r="D195" s="682"/>
      <c r="E195" s="682"/>
      <c r="F195" s="682"/>
      <c r="G195" s="682"/>
      <c r="H195" s="682"/>
      <c r="I195" s="682"/>
    </row>
    <row r="196" spans="1:10" x14ac:dyDescent="0.2">
      <c r="A196" s="683" t="s">
        <v>296</v>
      </c>
      <c r="B196" s="683"/>
      <c r="C196" s="683"/>
      <c r="D196" s="683"/>
      <c r="E196" s="683"/>
      <c r="F196" s="683"/>
      <c r="G196" s="683"/>
      <c r="H196" s="683"/>
      <c r="I196" s="683"/>
    </row>
    <row r="197" spans="1:10" x14ac:dyDescent="0.2">
      <c r="A197" s="684" t="s">
        <v>361</v>
      </c>
      <c r="B197" s="684"/>
      <c r="C197" s="684"/>
      <c r="D197" s="684"/>
      <c r="E197" s="684"/>
      <c r="F197" s="684"/>
      <c r="G197" s="684"/>
      <c r="H197" s="684"/>
      <c r="I197" s="684"/>
      <c r="J197" s="1"/>
    </row>
    <row r="198" spans="1:10" x14ac:dyDescent="0.2">
      <c r="A198" s="684" t="s">
        <v>297</v>
      </c>
      <c r="B198" s="684"/>
      <c r="C198" s="684"/>
      <c r="D198" s="684"/>
      <c r="E198" s="684"/>
      <c r="F198" s="684"/>
      <c r="G198" s="684"/>
      <c r="H198" s="684"/>
      <c r="I198" s="684"/>
    </row>
    <row r="199" spans="1:10" x14ac:dyDescent="0.2">
      <c r="A199" s="206" t="s">
        <v>135</v>
      </c>
      <c r="J199" s="14" t="s">
        <v>31</v>
      </c>
    </row>
  </sheetData>
  <mergeCells count="37">
    <mergeCell ref="B42:G42"/>
    <mergeCell ref="A47:H47"/>
    <mergeCell ref="A48:H48"/>
    <mergeCell ref="A49:A51"/>
    <mergeCell ref="B49:B51"/>
    <mergeCell ref="C49:C51"/>
    <mergeCell ref="E50:E51"/>
    <mergeCell ref="F50:F51"/>
    <mergeCell ref="G50:G51"/>
    <mergeCell ref="H50:H51"/>
    <mergeCell ref="D49:D51"/>
    <mergeCell ref="E49:G49"/>
    <mergeCell ref="A1:J1"/>
    <mergeCell ref="A2:J2"/>
    <mergeCell ref="A3:J3"/>
    <mergeCell ref="A4:J8"/>
    <mergeCell ref="B20:G20"/>
    <mergeCell ref="A10:E10"/>
    <mergeCell ref="A11:E11"/>
    <mergeCell ref="H20:J20"/>
    <mergeCell ref="A198:I198"/>
    <mergeCell ref="D61:D62"/>
    <mergeCell ref="E61:E62"/>
    <mergeCell ref="F61:F62"/>
    <mergeCell ref="G60:G62"/>
    <mergeCell ref="H60:H62"/>
    <mergeCell ref="A57:J57"/>
    <mergeCell ref="A195:I195"/>
    <mergeCell ref="A196:I196"/>
    <mergeCell ref="A197:I197"/>
    <mergeCell ref="A59:H59"/>
    <mergeCell ref="A132:H132"/>
    <mergeCell ref="G133:G135"/>
    <mergeCell ref="H133:H135"/>
    <mergeCell ref="D134:D135"/>
    <mergeCell ref="E134:E135"/>
    <mergeCell ref="F134:F135"/>
  </mergeCells>
  <hyperlinks>
    <hyperlink ref="J199" location="Contents!A1" display="Back to Contents"/>
  </hyperlinks>
  <pageMargins left="0.25" right="0.25" top="0.75" bottom="0.75" header="0.3" footer="0.3"/>
  <pageSetup scale="66" fitToHeight="0" orientation="portrait" r:id="rId1"/>
  <rowBreaks count="1" manualBreakCount="1">
    <brk id="57" max="10" man="1"/>
  </rowBreaks>
  <ignoredErrors>
    <ignoredError sqref="G63"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vector>
  </TitlesOfParts>
  <Manager/>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Southeast</dc:title>
  <dc:subject>Regional Data </dc:subject>
  <dc:creator>Strategic Planning and Funding</dc:creator>
  <cp:keywords>regions, southeast</cp:keywords>
  <cp:lastModifiedBy>Martinez, Luis (Luis-Pablo)</cp:lastModifiedBy>
  <dcterms:created xsi:type="dcterms:W3CDTF">2006-09-16T00:00:00Z</dcterms:created>
  <dcterms:modified xsi:type="dcterms:W3CDTF">2019-06-17T13:47:58Z</dcterms:modified>
</cp:coreProperties>
</file>