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3.xml" ContentType="application/vnd.openxmlformats-officedocument.themeOverrid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Perform\DATAFILE\Web_Backup\web_development\salsa\thed\Reports\Perfomance\regions\2019\"/>
    </mc:Choice>
  </mc:AlternateContent>
  <bookViews>
    <workbookView xWindow="0" yWindow="0" windowWidth="28800" windowHeight="11835" tabRatio="891"/>
  </bookViews>
  <sheets>
    <sheet name="Contents" sheetId="1" r:id="rId1"/>
    <sheet name="Map" sheetId="10" r:id="rId2"/>
    <sheet name="Occ. Growth" sheetId="7" r:id="rId3"/>
    <sheet name="Pop. Proj." sheetId="4" r:id="rId4"/>
    <sheet name="Attainment" sheetId="22" r:id="rId5"/>
    <sheet name="Comp by Inst Reg-counts" sheetId="17" r:id="rId6"/>
    <sheet name="Comp by Inst Reg-percent" sheetId="16" r:id="rId7"/>
    <sheet name="6-Year Grad Rates" sheetId="26" r:id="rId8"/>
    <sheet name="HS to Coll. " sheetId="12"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 r:id="rId15"/>
    <externalReference r:id="rId16"/>
  </externalReferences>
  <definedNames>
    <definedName name="_TYPE_">#REF!</definedName>
    <definedName name="AsDeg5">#REF!</definedName>
    <definedName name="Associate_Degree1">#REF!</definedName>
    <definedName name="Associate_Degree9">#REF!</definedName>
    <definedName name="AssociateDegree1">#REF!</definedName>
    <definedName name="AssociateDegree2">#REF!</definedName>
    <definedName name="AssociateDegree3">#REF!</definedName>
    <definedName name="AssociateDegree4">#REF!</definedName>
    <definedName name="AssociateDegree9">#REF!</definedName>
    <definedName name="Bac5_">#REF!</definedName>
    <definedName name="Bachelor_s__or_Higher1">#REF!</definedName>
    <definedName name="Bachelor_s_or_Higher2">#REF!</definedName>
    <definedName name="Bachelor_s_or_Higher3">#REF!</definedName>
    <definedName name="Bachelor_s_or_Higher4">#REF!</definedName>
    <definedName name="Bachelor_s_or_Higher9">#REF!</definedName>
    <definedName name="Bachelor_sorHigher2">#REF!</definedName>
    <definedName name="BachelorsorHigher1">#REF!</definedName>
    <definedName name="black" localSheetId="7">#REF!</definedName>
    <definedName name="black">#REF!</definedName>
    <definedName name="black10">#REF!</definedName>
    <definedName name="black6">#REF!</definedName>
    <definedName name="black7">#REF!</definedName>
    <definedName name="black8">#REF!</definedName>
    <definedName name="black9">#REF!</definedName>
    <definedName name="Both_2">#REF!</definedName>
    <definedName name="Both4">#REF!</definedName>
    <definedName name="Both5">#REF!</definedName>
    <definedName name="BothBachelor_sorHigher___Associate_____2">#REF!</definedName>
    <definedName name="BothBachelor_sorHigher___Associate_____3">#REF!</definedName>
    <definedName name="BothBachelorsorHigher___Associate_____1">#REF!</definedName>
    <definedName name="Cert5">#REF!</definedName>
    <definedName name="Certicate1">#REF!</definedName>
    <definedName name="Certicate2">#REF!</definedName>
    <definedName name="Certicate3">#REF!</definedName>
    <definedName name="Certicate4">#REF!</definedName>
    <definedName name="Certicate9">#REF!</definedName>
    <definedName name="Certificate1">#REF!</definedName>
    <definedName name="Completion_by_Region_of_Fice_FY" localSheetId="7">#REF!</definedName>
    <definedName name="Completion_by_Region_of_Fice_FY">#REF!</definedName>
    <definedName name="Completion_Pell_By_Level_Region" localSheetId="7">#REF!</definedName>
    <definedName name="Completion_Pell_By_Level_Region">#REF!</definedName>
    <definedName name="DEGREESBYFICE">#REF!</definedName>
    <definedName name="Earned_Both_Bachelor_s_or_Higher___Associate_____9">#REF!</definedName>
    <definedName name="Earned_Both_Bachelors_or_Higher___Associate____1">#REF!</definedName>
    <definedName name="ENROLLINREGION">#REF!</definedName>
    <definedName name="EnrollInRegion_Private_xls">#REF!</definedName>
    <definedName name="female" localSheetId="7">#REF!</definedName>
    <definedName name="female">#REF!</definedName>
    <definedName name="female10">#REF!</definedName>
    <definedName name="female6">#REF!</definedName>
    <definedName name="female7">#REF!</definedName>
    <definedName name="female8">#REF!</definedName>
    <definedName name="female9">#REF!</definedName>
    <definedName name="h">#REF!</definedName>
    <definedName name="hispanic">#REF!</definedName>
    <definedName name="hispanic10">#REF!</definedName>
    <definedName name="hispanic6">#REF!</definedName>
    <definedName name="hispanic7">#REF!</definedName>
    <definedName name="hispanic8">#REF!</definedName>
    <definedName name="hispanic9">#REF!</definedName>
    <definedName name="iname">#REF!</definedName>
    <definedName name="InstiName">#REF!</definedName>
    <definedName name="InstiName7">#REF!</definedName>
    <definedName name="instlegalname">#REF!</definedName>
    <definedName name="instname">#REF!</definedName>
    <definedName name="instname_enroll_In">#REF!</definedName>
    <definedName name="instname_pvt">#REF!</definedName>
    <definedName name="instname1">#REF!</definedName>
    <definedName name="instname10">#REF!</definedName>
    <definedName name="instname2">#REF!</definedName>
    <definedName name="instname6">#REF!</definedName>
    <definedName name="instname7">#REF!</definedName>
    <definedName name="instname8">#REF!</definedName>
    <definedName name="instname9">#REF!</definedName>
    <definedName name="instregion">#REF!</definedName>
    <definedName name="instregion_pvt_cen">#REF!</definedName>
    <definedName name="instregion_pvt_gulf">#REF!</definedName>
    <definedName name="instregion_pvt_se">#REF!</definedName>
    <definedName name="instregion_pvt_ue">#REF!</definedName>
    <definedName name="instregion_pvt_wtx">#REF!</definedName>
    <definedName name="instregion4">'Enrollment In&amp;Out'!$J$12:$J$20</definedName>
    <definedName name="l">#REF!</definedName>
    <definedName name="male" localSheetId="7">#REF!</definedName>
    <definedName name="male">#REF!</definedName>
    <definedName name="male10">#REF!</definedName>
    <definedName name="male6">#REF!</definedName>
    <definedName name="male7">#REF!</definedName>
    <definedName name="male8">#REF!</definedName>
    <definedName name="male9">#REF!</definedName>
    <definedName name="other">#REF!</definedName>
    <definedName name="other10">#REF!</definedName>
    <definedName name="other6">#REF!</definedName>
    <definedName name="other7">#REF!</definedName>
    <definedName name="other8">#REF!</definedName>
    <definedName name="other9">#REF!</definedName>
    <definedName name="PellTotal">#REF!</definedName>
    <definedName name="PellTotal6">#REF!</definedName>
    <definedName name="_xlnm.Print_Area" localSheetId="4">Attainment!$A$1:$G$53</definedName>
    <definedName name="_xlnm.Print_Area" localSheetId="5">'Comp by Inst Reg-counts'!$A$1:$N$81</definedName>
    <definedName name="_xlnm.Print_Area" localSheetId="6">'Comp by Inst Reg-percent'!$A$1:$K$73</definedName>
    <definedName name="_xlnm.Print_Area" localSheetId="0">Contents!$A$1:$I$32</definedName>
    <definedName name="_xlnm.Print_Area" localSheetId="11">'Enrollment at Inst in Region'!$A$1:$M$45</definedName>
    <definedName name="_xlnm.Print_Area" localSheetId="12">'Enrollment In&amp;Out'!$A$1:$G$67</definedName>
    <definedName name="_xlnm.Print_Area" localSheetId="10">'Enrollment-Region of Residence'!$A$1:$M$35</definedName>
    <definedName name="_xlnm.Print_Area" localSheetId="9">'HS to Coll - College Readiness'!$A$1:$I$73</definedName>
    <definedName name="_xlnm.Print_Area" localSheetId="8">'HS to Coll. '!$A$1:$J$210</definedName>
    <definedName name="_xlnm.Print_Area" localSheetId="1">Map!$A$1:$H$44</definedName>
    <definedName name="_xlnm.Print_Area" localSheetId="2">'Occ. Growth'!$A$1:$G$25</definedName>
    <definedName name="_xlnm.Print_Area" localSheetId="3">'Pop. Proj.'!$A$1:$K$47</definedName>
    <definedName name="School1">#REF!</definedName>
    <definedName name="School2">#REF!</definedName>
    <definedName name="School3">#REF!</definedName>
    <definedName name="School4">#REF!</definedName>
    <definedName name="School5">#REF!</definedName>
    <definedName name="School9">'[1]Reg College summary'!$B$1161:$B$1268</definedName>
    <definedName name="total" localSheetId="7">#REF!</definedName>
    <definedName name="total">#REF!</definedName>
    <definedName name="total_enroll_In">#REF!</definedName>
    <definedName name="total_pvt">#REF!</definedName>
    <definedName name="total_pvt_cen">#REF!</definedName>
    <definedName name="total_pvt_gulf">#REF!</definedName>
    <definedName name="total_pvt_se">#REF!</definedName>
    <definedName name="total_pvt_ue">#REF!</definedName>
    <definedName name="total_pvt_wtx">#REF!</definedName>
    <definedName name="total10">#REF!</definedName>
    <definedName name="total4">'Enrollment In&amp;Out'!$M$12:$M$20</definedName>
    <definedName name="total6">#REF!</definedName>
    <definedName name="total7">#REF!</definedName>
    <definedName name="total8">#REF!</definedName>
    <definedName name="total9">#REF!</definedName>
    <definedName name="totalx">#REF!</definedName>
    <definedName name="white">#REF!</definedName>
    <definedName name="white10">#REF!</definedName>
    <definedName name="white6">#REF!</definedName>
    <definedName name="white7">#REF!</definedName>
    <definedName name="white8">#REF!</definedName>
    <definedName name="white9">#REF!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75" i="17" l="1"/>
  <c r="B38" i="9" l="1"/>
  <c r="C41" i="21" l="1"/>
  <c r="D41" i="21"/>
  <c r="D40" i="21"/>
  <c r="C40" i="21"/>
  <c r="D38" i="21"/>
  <c r="C43" i="21"/>
  <c r="D43" i="21"/>
  <c r="D42" i="21"/>
  <c r="C42" i="21"/>
  <c r="D39" i="21"/>
  <c r="C39" i="21"/>
  <c r="C38" i="21"/>
  <c r="D37" i="21"/>
  <c r="C37" i="21"/>
  <c r="D36" i="21"/>
  <c r="C36" i="21"/>
  <c r="D74" i="17" l="1"/>
  <c r="E74" i="17" s="1"/>
  <c r="J38" i="17" l="1"/>
  <c r="J32" i="17"/>
  <c r="J54" i="17" l="1"/>
  <c r="J55" i="17" s="1"/>
  <c r="B51" i="17"/>
  <c r="G42" i="17"/>
  <c r="E42" i="17"/>
  <c r="C42" i="17"/>
  <c r="F38" i="17"/>
  <c r="H38" i="17"/>
  <c r="D38" i="17"/>
  <c r="D42" i="17"/>
  <c r="F42" i="17"/>
  <c r="H42" i="17"/>
  <c r="B42" i="17"/>
  <c r="C76" i="17"/>
  <c r="C38" i="17" l="1"/>
  <c r="G38" i="17"/>
  <c r="B32" i="17"/>
  <c r="F32" i="17"/>
  <c r="F54" i="17" s="1"/>
  <c r="F55" i="17" s="1"/>
  <c r="B38" i="17"/>
  <c r="C32" i="17"/>
  <c r="C54" i="17" s="1"/>
  <c r="C55" i="17" s="1"/>
  <c r="G32" i="17"/>
  <c r="G54" i="17" s="1"/>
  <c r="G55" i="17" s="1"/>
  <c r="D32" i="17"/>
  <c r="D54" i="17" s="1"/>
  <c r="D55" i="17" s="1"/>
  <c r="H32" i="17"/>
  <c r="H54" i="17" s="1"/>
  <c r="H55" i="17" s="1"/>
  <c r="E38" i="17"/>
  <c r="E32" i="17"/>
  <c r="K44" i="4"/>
  <c r="H44" i="4" s="1"/>
  <c r="K41" i="4"/>
  <c r="J41" i="4" s="1"/>
  <c r="H41" i="4"/>
  <c r="K43" i="4"/>
  <c r="H43" i="4" s="1"/>
  <c r="K42" i="4"/>
  <c r="J42" i="4" s="1"/>
  <c r="K39" i="4"/>
  <c r="J39" i="4" s="1"/>
  <c r="K38" i="4"/>
  <c r="J38" i="4" s="1"/>
  <c r="K37" i="4"/>
  <c r="J37" i="4" s="1"/>
  <c r="K36" i="4"/>
  <c r="J36" i="4" s="1"/>
  <c r="K34" i="4"/>
  <c r="H34" i="4" s="1"/>
  <c r="K33" i="4"/>
  <c r="H33" i="4" s="1"/>
  <c r="K32" i="4"/>
  <c r="J32" i="4" s="1"/>
  <c r="K31" i="4"/>
  <c r="J31" i="4" s="1"/>
  <c r="J43" i="4" l="1"/>
  <c r="J44" i="4"/>
  <c r="D36" i="4"/>
  <c r="D41" i="4"/>
  <c r="F44" i="4"/>
  <c r="B54" i="17"/>
  <c r="B55" i="17" s="1"/>
  <c r="B14" i="17" s="1"/>
  <c r="E54" i="17"/>
  <c r="E55" i="17" s="1"/>
  <c r="F38" i="4"/>
  <c r="H38" i="4"/>
  <c r="F34" i="4"/>
  <c r="D37" i="4"/>
  <c r="F39" i="4"/>
  <c r="H39" i="4"/>
  <c r="F43" i="4"/>
  <c r="J33" i="4"/>
  <c r="D38" i="4"/>
  <c r="H36" i="4"/>
  <c r="F33" i="4"/>
  <c r="J34" i="4"/>
  <c r="D39" i="4"/>
  <c r="H37" i="4"/>
  <c r="D31" i="4"/>
  <c r="H31" i="4"/>
  <c r="D32" i="4"/>
  <c r="H32" i="4"/>
  <c r="D42" i="4"/>
  <c r="H42" i="4"/>
  <c r="D33" i="4"/>
  <c r="D43" i="4"/>
  <c r="D34" i="4"/>
  <c r="D44" i="4"/>
  <c r="F31" i="4"/>
  <c r="F36" i="4"/>
  <c r="F41" i="4"/>
  <c r="F32" i="4"/>
  <c r="F37" i="4"/>
  <c r="F42" i="4"/>
  <c r="L51" i="17"/>
  <c r="M51" i="17"/>
  <c r="N51" i="17"/>
  <c r="N42" i="17"/>
  <c r="M42" i="17"/>
  <c r="L42" i="17"/>
  <c r="N38" i="17"/>
  <c r="L38" i="17"/>
  <c r="M38" i="17"/>
  <c r="L32" i="17"/>
  <c r="M32" i="17"/>
  <c r="M55" i="17" s="1"/>
  <c r="N32" i="17"/>
  <c r="J67" i="17"/>
  <c r="D76" i="17" s="1"/>
  <c r="E76" i="17" s="1"/>
  <c r="H63" i="12"/>
  <c r="F63" i="12"/>
  <c r="G63" i="12" s="1"/>
  <c r="E63" i="12"/>
  <c r="D63" i="12"/>
  <c r="B54" i="16"/>
  <c r="E54" i="16" s="1"/>
  <c r="B53" i="16"/>
  <c r="F53" i="16" s="1"/>
  <c r="B55" i="16"/>
  <c r="G55" i="16" s="1"/>
  <c r="B52" i="16"/>
  <c r="J52" i="16" s="1"/>
  <c r="B38" i="16"/>
  <c r="B37" i="16"/>
  <c r="B36" i="16"/>
  <c r="B39" i="16"/>
  <c r="B35" i="16"/>
  <c r="B34" i="16"/>
  <c r="B30" i="16"/>
  <c r="B26" i="16"/>
  <c r="D26" i="16" s="1"/>
  <c r="B25" i="16"/>
  <c r="D25" i="16" s="1"/>
  <c r="B18" i="16"/>
  <c r="J18" i="16" s="1"/>
  <c r="B17" i="16"/>
  <c r="J17" i="16" s="1"/>
  <c r="B20" i="16"/>
  <c r="E20" i="16" s="1"/>
  <c r="B16" i="16"/>
  <c r="E16" i="16" s="1"/>
  <c r="B19" i="16"/>
  <c r="C19" i="16" s="1"/>
  <c r="B15" i="16"/>
  <c r="G15" i="16" s="1"/>
  <c r="B14" i="16"/>
  <c r="F14" i="16" s="1"/>
  <c r="B13" i="16"/>
  <c r="J13" i="16" s="1"/>
  <c r="E26" i="16"/>
  <c r="J26" i="16"/>
  <c r="C26" i="16"/>
  <c r="G14" i="16"/>
  <c r="H20" i="16"/>
  <c r="E14" i="16"/>
  <c r="H14" i="16"/>
  <c r="B47" i="9"/>
  <c r="B29" i="9"/>
  <c r="B45" i="9" s="1"/>
  <c r="B23" i="9"/>
  <c r="B46" i="9" s="1"/>
  <c r="A37" i="16"/>
  <c r="A38" i="16"/>
  <c r="A39" i="16"/>
  <c r="A30" i="16"/>
  <c r="A26" i="16"/>
  <c r="A25" i="16"/>
  <c r="A17" i="16"/>
  <c r="A18" i="16"/>
  <c r="A19" i="16"/>
  <c r="A20" i="16"/>
  <c r="A36" i="16"/>
  <c r="A35" i="16"/>
  <c r="A34" i="16"/>
  <c r="A14" i="16"/>
  <c r="A15" i="16"/>
  <c r="A16" i="16"/>
  <c r="A13" i="16"/>
  <c r="F22" i="9"/>
  <c r="C47" i="9" s="1"/>
  <c r="C48" i="9" s="1"/>
  <c r="E22" i="9"/>
  <c r="D16" i="16" l="1"/>
  <c r="J16" i="16"/>
  <c r="N55" i="17"/>
  <c r="C20" i="16"/>
  <c r="J14" i="16"/>
  <c r="J20" i="16"/>
  <c r="H26" i="16"/>
  <c r="G53" i="16"/>
  <c r="M54" i="17"/>
  <c r="H52" i="16"/>
  <c r="F20" i="16"/>
  <c r="G26" i="16"/>
  <c r="D53" i="16"/>
  <c r="D14" i="16"/>
  <c r="F26" i="16"/>
  <c r="E53" i="16"/>
  <c r="D47" i="9"/>
  <c r="E47" i="9" s="1"/>
  <c r="B48" i="9"/>
  <c r="D48" i="9" s="1"/>
  <c r="E48" i="9" s="1"/>
  <c r="C18" i="16"/>
  <c r="G18" i="16"/>
  <c r="C16" i="16"/>
  <c r="D20" i="16"/>
  <c r="C14" i="16"/>
  <c r="G20" i="16"/>
  <c r="H25" i="16"/>
  <c r="J19" i="16"/>
  <c r="D19" i="16"/>
  <c r="J30" i="16"/>
  <c r="B31" i="16"/>
  <c r="B40" i="16"/>
  <c r="J40" i="16" s="1"/>
  <c r="F19" i="16"/>
  <c r="H18" i="16"/>
  <c r="D17" i="16"/>
  <c r="G17" i="16"/>
  <c r="C17" i="16"/>
  <c r="E18" i="16"/>
  <c r="F13" i="16"/>
  <c r="H13" i="16"/>
  <c r="G52" i="16"/>
  <c r="F52" i="16"/>
  <c r="C52" i="16"/>
  <c r="F54" i="16"/>
  <c r="D52" i="16"/>
  <c r="E52" i="16"/>
  <c r="J15" i="16"/>
  <c r="D15" i="16"/>
  <c r="H17" i="16"/>
  <c r="F15" i="16"/>
  <c r="D18" i="16"/>
  <c r="E19" i="16"/>
  <c r="H19" i="16"/>
  <c r="E15" i="16"/>
  <c r="C53" i="16"/>
  <c r="H53" i="16"/>
  <c r="L55" i="17"/>
  <c r="C15" i="16"/>
  <c r="G19" i="16"/>
  <c r="F17" i="16"/>
  <c r="H15" i="16"/>
  <c r="E17" i="16"/>
  <c r="F18" i="16"/>
  <c r="J53" i="16"/>
  <c r="F55" i="16"/>
  <c r="D46" i="9"/>
  <c r="F46" i="9" s="1"/>
  <c r="D45" i="9"/>
  <c r="E13" i="16"/>
  <c r="G13" i="16"/>
  <c r="F16" i="16"/>
  <c r="E25" i="16"/>
  <c r="J25" i="16"/>
  <c r="E55" i="16"/>
  <c r="C54" i="16"/>
  <c r="D54" i="16"/>
  <c r="D55" i="16"/>
  <c r="L54" i="17"/>
  <c r="N54" i="17"/>
  <c r="B40" i="9"/>
  <c r="C13" i="16"/>
  <c r="B21" i="16"/>
  <c r="C25" i="16"/>
  <c r="B27" i="16"/>
  <c r="G25" i="16"/>
  <c r="J54" i="16"/>
  <c r="H54" i="16"/>
  <c r="C55" i="16"/>
  <c r="G16" i="16"/>
  <c r="H16" i="16"/>
  <c r="D13" i="16"/>
  <c r="F25" i="16"/>
  <c r="H55" i="16"/>
  <c r="G54" i="16"/>
  <c r="F47" i="9" l="1"/>
  <c r="D40" i="16"/>
  <c r="E40" i="16"/>
  <c r="C40" i="16"/>
  <c r="G40" i="16"/>
  <c r="H40" i="16"/>
  <c r="F40" i="16"/>
  <c r="F48" i="9"/>
  <c r="E46" i="9"/>
  <c r="F21" i="16"/>
  <c r="C21" i="16"/>
  <c r="G21" i="16"/>
  <c r="E21" i="16"/>
  <c r="B43" i="16"/>
  <c r="D21" i="16"/>
  <c r="H21" i="16"/>
  <c r="J21" i="16"/>
  <c r="E45" i="9"/>
  <c r="F45" i="9"/>
  <c r="D27" i="16"/>
  <c r="H27" i="16"/>
  <c r="G27" i="16"/>
  <c r="E27" i="16"/>
  <c r="F27" i="16"/>
  <c r="C27" i="16"/>
  <c r="J27" i="16"/>
  <c r="E43" i="16" l="1"/>
  <c r="D43" i="16"/>
  <c r="J43" i="16"/>
  <c r="F43" i="16"/>
  <c r="H43" i="16"/>
  <c r="C43" i="16"/>
  <c r="G43" i="16"/>
  <c r="B44" i="16"/>
  <c r="J44" i="16" l="1"/>
  <c r="C44" i="16"/>
  <c r="D44" i="16"/>
  <c r="H44" i="16"/>
  <c r="G44" i="16"/>
  <c r="F44" i="16"/>
  <c r="E44" i="16"/>
</calcChain>
</file>

<file path=xl/sharedStrings.xml><?xml version="1.0" encoding="utf-8"?>
<sst xmlns="http://schemas.openxmlformats.org/spreadsheetml/2006/main" count="766" uniqueCount="397">
  <si>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</si>
  <si>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</si>
  <si>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</si>
  <si>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</si>
  <si>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</si>
  <si>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</si>
  <si>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</si>
  <si>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</si>
  <si>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</si>
  <si>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</si>
  <si>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</si>
  <si>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</si>
  <si>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</si>
  <si>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</si>
  <si>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</si>
  <si>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</si>
  <si>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</si>
  <si>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</si>
  <si>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</si>
  <si>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</si>
  <si>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</si>
  <si>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</si>
  <si>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</si>
  <si>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</si>
  <si>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</si>
  <si>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</si>
  <si>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</si>
  <si>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</si>
  <si>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</si>
  <si>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</si>
  <si>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</si>
  <si>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</si>
  <si>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</si>
  <si>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</si>
  <si>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</si>
  <si>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</si>
  <si>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</si>
  <si>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</si>
  <si>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Registered Nurses</t>
  </si>
  <si>
    <t>Certificate</t>
  </si>
  <si>
    <t>Bachelor's</t>
  </si>
  <si>
    <t>Map</t>
  </si>
  <si>
    <t>P</t>
  </si>
  <si>
    <t>Source: Texas Workforce Commission</t>
  </si>
  <si>
    <t>ALAMO CCD NW VISTA COLLEGE</t>
  </si>
  <si>
    <t>SOUTHWEST TEXAS JUNIOR COLLEGE</t>
  </si>
  <si>
    <t>TEXAS A&amp;M UNIV-CORPUS CHRISTI</t>
  </si>
  <si>
    <t>TEXAS A&amp;M UNIV-KINGSVILLE</t>
  </si>
  <si>
    <t>U. OF TEXAS AT SAN ANTONIO</t>
  </si>
  <si>
    <t>SCHREINER UNIVERSITY</t>
  </si>
  <si>
    <t>ST. MARY'S UNIVERSITY</t>
  </si>
  <si>
    <t>TRINITY UNIVERSITY</t>
  </si>
  <si>
    <t>UNIV OF THE INCARNATE WORD</t>
  </si>
  <si>
    <t>College Enrollment Status</t>
  </si>
  <si>
    <t>1.Did not attend immediately</t>
  </si>
  <si>
    <t>2.Started at two-year</t>
  </si>
  <si>
    <t>3.Started at four-year</t>
  </si>
  <si>
    <t>Region Total</t>
  </si>
  <si>
    <t>Total, All Occupations</t>
  </si>
  <si>
    <t>4-Yr Insts</t>
  </si>
  <si>
    <t>2-Yr Insts</t>
  </si>
  <si>
    <t xml:space="preserve">Total </t>
  </si>
  <si>
    <t>Total In Region Enrollment</t>
  </si>
  <si>
    <t xml:space="preserve">THECB Region </t>
  </si>
  <si>
    <t>Enrolled In Region</t>
  </si>
  <si>
    <t>Enrolled Out of Region</t>
  </si>
  <si>
    <t>High School Grads</t>
  </si>
  <si>
    <t>Enrolled Immediately</t>
  </si>
  <si>
    <t>Based on Highest Degree Earned</t>
  </si>
  <si>
    <t>Awards from 4-year and 2-year public and independent institutions</t>
  </si>
  <si>
    <t>THECB Region</t>
  </si>
  <si>
    <t>College Graduation Status and Highest Degree Granting Institution</t>
  </si>
  <si>
    <t>ABILENE CHRISTIAN UNIVERSITY</t>
  </si>
  <si>
    <t>ANGELO STATE UNIVERSITY</t>
  </si>
  <si>
    <t>AUSTIN COLLEGE</t>
  </si>
  <si>
    <t>BAYLOR UNIVERSITY</t>
  </si>
  <si>
    <t>DALLAS BAPTIST UNIVERSITY</t>
  </si>
  <si>
    <t>EAST TEXAS BAPTIST UNIVERSITY</t>
  </si>
  <si>
    <t>HARDIN-SIMMONS UNIVERSITY</t>
  </si>
  <si>
    <t>HOWARD PAYNE UNIVERSITY</t>
  </si>
  <si>
    <t>LAMAR UNIVERSITY</t>
  </si>
  <si>
    <t>LETOURNEAU UNIVERSITY</t>
  </si>
  <si>
    <t>LUBBOCK CHRISTIAN UNIVERSITY</t>
  </si>
  <si>
    <t>MCMURRY UNIVERSITY</t>
  </si>
  <si>
    <t>MIDWESTERN STATE UNIVERSITY</t>
  </si>
  <si>
    <t>PRAIRIE VIEW A&amp;M UNIVERSITY</t>
  </si>
  <si>
    <t>RICE UNIVERSITY</t>
  </si>
  <si>
    <t>SAM HOUSTON STATE UNIVERSITY</t>
  </si>
  <si>
    <t>SOUTHERN METHODIST UNIVERSITY</t>
  </si>
  <si>
    <t>SOUTHWESTERN ASSEM OF GOD UNIV</t>
  </si>
  <si>
    <t>SOUTHWESTERN UNIVERSITY</t>
  </si>
  <si>
    <t>ST. EDWARD'S UNIVERSITY</t>
  </si>
  <si>
    <t>STEPHEN F. AUSTIN STATE UNIV</t>
  </si>
  <si>
    <t>SUL ROSS STATE UNIVERSITY</t>
  </si>
  <si>
    <t>TAMU SYSTEM HLTH SCI CTR</t>
  </si>
  <si>
    <t>TARLETON STATE UNIVERSITY</t>
  </si>
  <si>
    <t>TEXAS A&amp;M UNIV AT GALVESTON</t>
  </si>
  <si>
    <t>TEXAS A&amp;M UNIV-CENTRAL TEXAS</t>
  </si>
  <si>
    <t>TEXAS A&amp;M UNIVERSITY</t>
  </si>
  <si>
    <t>TEXAS A&amp;M UNIVERSITY-COMMERCE</t>
  </si>
  <si>
    <t>TEXAS CHRISTIAN UNIVERSITY</t>
  </si>
  <si>
    <t>TEXAS STATE UNIVERSITY</t>
  </si>
  <si>
    <t>TEXAS TECH UNIV HLTH SCI CTR</t>
  </si>
  <si>
    <t>TEXAS TECH UNIVERSITY</t>
  </si>
  <si>
    <t>TEXAS WESLEYAN UNIVERSITY</t>
  </si>
  <si>
    <t>TEXAS WOMAN'S UNIVERSITY</t>
  </si>
  <si>
    <t>U. OF TEXAS AT ARLINGTON</t>
  </si>
  <si>
    <t>U. OF TEXAS AT AUSTIN</t>
  </si>
  <si>
    <t>U. OF TEXAS AT DALLAS</t>
  </si>
  <si>
    <t>U. OF TEXAS AT TYLER</t>
  </si>
  <si>
    <t>UNIV OF MARY HARDIN-BAYLOR</t>
  </si>
  <si>
    <t>UNIVERSITY OF DALLAS</t>
  </si>
  <si>
    <t>UNIVERSITY OF HOUSTON</t>
  </si>
  <si>
    <t>UNIVERSITY OF NORTH TEXAS</t>
  </si>
  <si>
    <t>WEST TEXAS A&amp;M UNIVERSITY</t>
  </si>
  <si>
    <t>ALAMO CCD SAN ANTONIO COLLEGE</t>
  </si>
  <si>
    <t>AMARILLO COLLEGE</t>
  </si>
  <si>
    <t>ANGELINA COLLEGE</t>
  </si>
  <si>
    <t>AUSTIN COMMUNITY COLLEGE</t>
  </si>
  <si>
    <t>CENTRAL TEXAS COLLEGE</t>
  </si>
  <si>
    <t>CISCO COLLEGE</t>
  </si>
  <si>
    <t>COLLIN CO COMM COLL DISTRICT</t>
  </si>
  <si>
    <t>DCCCD CEDAR VALLEY COLLEGE</t>
  </si>
  <si>
    <t>DCCCD EL CENTRO COLLEGE</t>
  </si>
  <si>
    <t>DCCCD NORTH LAKE COLLEGE</t>
  </si>
  <si>
    <t>EL PASO COMMUNITY COLLEGE DIST</t>
  </si>
  <si>
    <t>HILL COLLEGE</t>
  </si>
  <si>
    <t>HOUSTON COMMUNITY COLLEGE</t>
  </si>
  <si>
    <t>HOWARD COLLEGE</t>
  </si>
  <si>
    <t>KILGORE COLLEGE</t>
  </si>
  <si>
    <t>MCLENNAN COMMUNITY COLLEGE</t>
  </si>
  <si>
    <t>NAVARRO COLLEGE</t>
  </si>
  <si>
    <t>NORTH CENTRAL TEXAS COLLEGE</t>
  </si>
  <si>
    <t>PARIS JUNIOR COLLEGE</t>
  </si>
  <si>
    <t>RANGER COLLEGE</t>
  </si>
  <si>
    <t>SOUTH PLAINS COLLEGE</t>
  </si>
  <si>
    <t>TARRANT CO NORTHEAST CAMPUS</t>
  </si>
  <si>
    <t>TARRANT CO NORTHWEST CAMPUS</t>
  </si>
  <si>
    <t>TARRANT CO SOUTH CAMPUS</t>
  </si>
  <si>
    <t>TARRANT CO TRINITY RIVR CAMPUS</t>
  </si>
  <si>
    <t>TEXAS STATE T. C. WACO</t>
  </si>
  <si>
    <t>TEXAS STATE T. C. WEST TEXAS</t>
  </si>
  <si>
    <t>TRINITY VALLEY COMM COLLEGE</t>
  </si>
  <si>
    <t>TYLER JUNIOR COLLEGE</t>
  </si>
  <si>
    <t>WEATHERFORD COLLEGE</t>
  </si>
  <si>
    <t>Source: TEA, THECB</t>
  </si>
  <si>
    <t>U. OF TEXAS-RIO GRANDE VALLEY</t>
  </si>
  <si>
    <t>DCCCD EASTFIELD COLLEGE</t>
  </si>
  <si>
    <t>GRAYSON COLLEGE</t>
  </si>
  <si>
    <t>Enrollment</t>
  </si>
  <si>
    <t>Upper 
East</t>
  </si>
  <si>
    <t>Region 4</t>
  </si>
  <si>
    <t>Certificate or higher attainment</t>
  </si>
  <si>
    <t>Population age 25-34 (PUMS 1-year estimate, ACS)</t>
  </si>
  <si>
    <t>Others</t>
  </si>
  <si>
    <t>Leading occupations typically requiring an associate's degree or higher*</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</si>
  <si>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</si>
  <si>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</si>
  <si>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</si>
  <si>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</si>
  <si>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</si>
  <si>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</si>
  <si>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</si>
  <si>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</si>
  <si>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</si>
  <si>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</si>
  <si>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</si>
  <si>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</si>
  <si>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</si>
  <si>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HS Graduates</t>
  </si>
  <si>
    <t>Independent</t>
  </si>
  <si>
    <t>Total Two-Year Public</t>
  </si>
  <si>
    <t>Total Four-Year Public</t>
  </si>
  <si>
    <t>Total Independent</t>
  </si>
  <si>
    <t>In Region</t>
  </si>
  <si>
    <t>Out of Region</t>
  </si>
  <si>
    <t>Number of HS Grads Enrolling in HE</t>
  </si>
  <si>
    <t>6-Year Grad Rates</t>
  </si>
  <si>
    <t>Age 0-17</t>
  </si>
  <si>
    <t>Age 18-24</t>
  </si>
  <si>
    <t>Age 25-34</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</si>
  <si>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</si>
  <si>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</si>
  <si>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</si>
  <si>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</si>
  <si>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</si>
  <si>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</si>
  <si>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</si>
  <si>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</si>
  <si>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Associate Degree</t>
  </si>
  <si>
    <t>Bachelor's or Higher</t>
  </si>
  <si>
    <t>Bachelor's or Higher Degree</t>
  </si>
  <si>
    <t xml:space="preserve">Percentage Earned </t>
  </si>
  <si>
    <t>% Bachelor's or Higher</t>
  </si>
  <si>
    <t>Public 2-yr</t>
  </si>
  <si>
    <t>Public 4-yr</t>
  </si>
  <si>
    <t>% of Enrollment</t>
  </si>
  <si>
    <t>Source: American Community Survey, US Census Bureau and THECB.</t>
  </si>
  <si>
    <t>Source:  THECB</t>
  </si>
  <si>
    <t>Projections for 2020, 2025, 2030 to Reach 60x30 Targets</t>
  </si>
  <si>
    <t>Workbook Table of Contents</t>
  </si>
  <si>
    <t>Educated Population</t>
  </si>
  <si>
    <t>**Economically Disadvantaged</t>
  </si>
  <si>
    <t>Six-Year Graduation Rates - Percentage of First Time Undergraduate Students that Graduate within 6 Years</t>
  </si>
  <si>
    <t>Source: THECB</t>
  </si>
  <si>
    <t>All Areas</t>
  </si>
  <si>
    <t>Math</t>
  </si>
  <si>
    <t>Writing</t>
  </si>
  <si>
    <t>Reading</t>
  </si>
  <si>
    <t xml:space="preserve"> TSI Assessment Area</t>
  </si>
  <si>
    <t>High School Graduates Meeting Texas Success Initiative (TSI) Standards</t>
  </si>
  <si>
    <t>% Public Univ</t>
  </si>
  <si>
    <t>Trackable HS Grads</t>
  </si>
  <si>
    <t>Number</t>
  </si>
  <si>
    <t>% Independent</t>
  </si>
  <si>
    <t>Total Enrolled in Higher Ed</t>
  </si>
  <si>
    <t>Total High School Grads</t>
  </si>
  <si>
    <t>Total HS Graduates</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</si>
  <si>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</si>
  <si>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</si>
  <si>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</si>
  <si>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</si>
  <si>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</si>
  <si>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</si>
  <si>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</si>
  <si>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</si>
  <si>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</si>
  <si>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</si>
  <si>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</si>
  <si>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</si>
  <si>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</si>
  <si>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</si>
  <si>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</si>
  <si>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</si>
  <si>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</si>
  <si>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</si>
  <si>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</si>
  <si>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</si>
  <si>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</si>
  <si>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</si>
  <si>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</si>
  <si>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</si>
  <si>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</si>
  <si>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 xml:space="preserve">For additional years of data, see the Higher Education Accountability System: http://www.txhigheredaccountability.org/acctpublic/ </t>
  </si>
  <si>
    <t>Race/ Ethnicity</t>
  </si>
  <si>
    <t>Enroll in Public 2-year</t>
  </si>
  <si>
    <t>Enroll in Public Univ</t>
  </si>
  <si>
    <t>Enroll in Independent</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</si>
  <si>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</si>
  <si>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</si>
  <si>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</si>
  <si>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</si>
  <si>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</si>
  <si>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</si>
  <si>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</si>
  <si>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Region of Higher Education Institution (Institutions Located In Region)</t>
  </si>
  <si>
    <t xml:space="preserve">Students Attending High Schools In Region and Students Completing </t>
  </si>
  <si>
    <t>at Institutions of Higher Education In Region</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</si>
  <si>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</si>
  <si>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</si>
  <si>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Percentage of HS Grads Enrolled in Higher Education</t>
  </si>
  <si>
    <t>Enrollment in Institutions of Higher Education</t>
  </si>
  <si>
    <t>Enrollment in Institutions of Higher Education In Region</t>
  </si>
  <si>
    <t>Region - Total Completions</t>
  </si>
  <si>
    <t xml:space="preserve">Statewide </t>
  </si>
  <si>
    <t>TEXAS A&amp;M UNIVERSITY-TEXARKANA</t>
  </si>
  <si>
    <t>TARRANT CO SOUTHEAST CAMPUS</t>
  </si>
  <si>
    <t>Central</t>
  </si>
  <si>
    <t>West</t>
  </si>
  <si>
    <t>Students from Region's High Schools</t>
  </si>
  <si>
    <t>HS Grads in HE*</t>
  </si>
  <si>
    <t>HS Grads**</t>
  </si>
  <si>
    <t>UNIVERSITY OF ST THOMAS</t>
  </si>
  <si>
    <t>UT HEALTH SCIENCE CTR/SA</t>
  </si>
  <si>
    <t>UT MEDICAL BRANCH GALVESTON</t>
  </si>
  <si>
    <t>DCCCD BROOKHAVEN COLLEGE</t>
  </si>
  <si>
    <t>LAMAR INSTITUTE OF TECHNOLOGY</t>
  </si>
  <si>
    <t>TEMPLE COLLEGE</t>
  </si>
  <si>
    <t>DCCCD RICHLAND COLLEGE</t>
  </si>
  <si>
    <t>UNIV. OF NORTH TEXAS AT DALLAS</t>
  </si>
  <si>
    <t>UNT HEALTH SCIENCE CENTER</t>
  </si>
  <si>
    <t>SOUTHWESTERN ADVENTIST UNIV</t>
  </si>
  <si>
    <t>HOUSTON BAPTIST UNIVERSITY</t>
  </si>
  <si>
    <t>HUSTON-TILLOTSON UNIVERSITY</t>
  </si>
  <si>
    <t>JARVIS CHRISTIAN COLLEGE</t>
  </si>
  <si>
    <t>TEXAS COLLEGE</t>
  </si>
  <si>
    <t>TEXAS SOUTHERN UNIVERSITY</t>
  </si>
  <si>
    <t>U. OF HOUSTON-CLEAR LAKE</t>
  </si>
  <si>
    <t>U. OF HOUSTON-DOWNTOWN</t>
  </si>
  <si>
    <t>WILEY COLLEGE</t>
  </si>
  <si>
    <t>ALVIN COMMUNITY COLLEGE</t>
  </si>
  <si>
    <t>DEL MAR COLLEGE</t>
  </si>
  <si>
    <t>JACKSONVILLE COLLEGE</t>
  </si>
  <si>
    <t>LON MORRIS COLLEGE</t>
  </si>
  <si>
    <t>LONE STAR COLLEGE - CY-FAIR</t>
  </si>
  <si>
    <t>LONE STAR COLLEGE - KINGWOOD</t>
  </si>
  <si>
    <t>LONE STAR COLLEGE - N. HARRIS</t>
  </si>
  <si>
    <t>NORTHEAST TEXAS COMM COLLEGE</t>
  </si>
  <si>
    <t>PANOLA COLLEGE</t>
  </si>
  <si>
    <t>SAN JACINTO COLLEGE S CAMPUS</t>
  </si>
  <si>
    <t>TEXARKANA COLLEGE</t>
  </si>
  <si>
    <t>TEXAS STATE T. C. MARSHALL</t>
  </si>
  <si>
    <t>VICTORIA COLLEGE</t>
  </si>
  <si>
    <t>UT HEALTH SCI CTR AT TYLER</t>
  </si>
  <si>
    <t>LAMAR STATE COLL-ORANGE</t>
  </si>
  <si>
    <t>* Public high school students who graduate in the school year prior to entering public or independent higher education in the fall semester</t>
  </si>
  <si>
    <t>**** Associates degree could be earned at any institution.</t>
  </si>
  <si>
    <t xml:space="preserve">Earned Both Bachelor's or Higher &amp; Associate****  </t>
  </si>
  <si>
    <t>Who Earned a Degree or Certificate Within Six Years of HS Graduation **</t>
  </si>
  <si>
    <t>Enrollment in Upper East Institutions and at Institutions Out of Region</t>
  </si>
  <si>
    <t>Upper East To:</t>
  </si>
  <si>
    <t>Physical Therapists</t>
  </si>
  <si>
    <t>Upper East Totals</t>
  </si>
  <si>
    <t xml:space="preserve">Regional Context Data Workbook - Upper East Region </t>
  </si>
  <si>
    <t>Content</t>
  </si>
  <si>
    <t>Population Projections</t>
  </si>
  <si>
    <t>Enrollment - Region of Residence</t>
  </si>
  <si>
    <t>Enrollment at Institutions in Region</t>
  </si>
  <si>
    <t>Enrollment In and Out</t>
  </si>
  <si>
    <t>Occupation Growth</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</si>
  <si>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</si>
  <si>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</si>
  <si>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</si>
  <si>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continued on next page</t>
  </si>
  <si>
    <t xml:space="preserve">This page provides data on enrollment at institutions of higher education in your region. The graph highlights the disparity in enrollment among male and female students. Data are presented by race/ethnicity and sector for your region.  </t>
  </si>
  <si>
    <t>% of HS Graduates in Higher Ed Meeting TSI Standards</t>
  </si>
  <si>
    <t>Projected educational attainment (% cert or higher postsecondary degree)</t>
  </si>
  <si>
    <t>LONE STAR COLLEGE - MONTGOMERY</t>
  </si>
  <si>
    <t>SAN JACINTO COLLEGE N CAMPUS</t>
  </si>
  <si>
    <t>UT HEALTH SCI CENTER-HOUSTON</t>
  </si>
  <si>
    <t>BLINN COLLEGE DISTRICT</t>
  </si>
  <si>
    <t>Average Annual Earnings of FY 2007 Graduates over 10 Years</t>
  </si>
  <si>
    <t>Year (Years after Graduation)</t>
  </si>
  <si>
    <t>2007 Graduates</t>
  </si>
  <si>
    <t>% Found with Earnings</t>
  </si>
  <si>
    <t>Highest Degree or Award</t>
  </si>
  <si>
    <t>2012 (5 years)</t>
  </si>
  <si>
    <t>2017 (10 years)</t>
  </si>
  <si>
    <t>Baccalaureate</t>
  </si>
  <si>
    <t>Source: TWC, THECB</t>
  </si>
  <si>
    <t>Student Enrollment in Higher Education by Residence Prior to Enrollment</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</si>
  <si>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</si>
  <si>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Completion Targets Submitted to the THECB August 2018</t>
  </si>
  <si>
    <t>https://www.census.gov/acs/www/data/data-tables-and-tools/data-profiles/2017/</t>
  </si>
  <si>
    <t>Occupations Adding the Most New Jobs or Growing the Fastest in a Region, 2016-2026.</t>
  </si>
  <si>
    <t>This page provides data from the Texas Workforce Commission that projects the occupations that will add the greatest number of jobs from now until 2026.   The table below identifies occupations with greatest growth in absolute number of jobs as well as occupations with highest percentage of growth.</t>
  </si>
  <si>
    <t>Occupations Adding the Most New Jobs or Growing the Fastest, 2016-2026, Upper East</t>
  </si>
  <si>
    <t>*Occupations with 500 or more jobs in 2016.</t>
  </si>
  <si>
    <t>General and Operations Managers</t>
  </si>
  <si>
    <t>Elementary School Teachers, Except Special Ed.</t>
  </si>
  <si>
    <t>Secondary School Teachers, Except Special and Career/Technical Education</t>
  </si>
  <si>
    <t>Accountants and Auditors</t>
  </si>
  <si>
    <t>Respiratory Therapists</t>
  </si>
  <si>
    <t>Healthcare Social Workers</t>
  </si>
  <si>
    <t>Management Analysts</t>
  </si>
  <si>
    <t>This page presents (1) THECB's regional completion targets, (2) the actual number of completions at each institution of higher education in your region, (3) institutional completion targets as identified by institutions and submitted to the THECB, and (4) the number of regional completions by level of credential for the most recent year (2018).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Institutions submitted completion targets to THECB in August 2018. These targets are displayed for 2020, 2025, and 2030 in the columns highlighted in blue below.
   Data on completions by level provides information about the mix of certificates and degrees among different student populations in your region.</t>
  </si>
  <si>
    <t>Completions (Certificate, Associate, Bachelor's, Master's) by Institution of Higher Education - Race/Ethnicity, Gender, Economically Disadvantaged Students - FY 2018</t>
  </si>
  <si>
    <t>Completions by Level - FY 2018</t>
  </si>
  <si>
    <t>Completions by Economically Disadvantaged Students- FY 2018</t>
  </si>
  <si>
    <t>Percent of High School Graduates (2017-2018) enrolling in Higher Education (Fall 2018)</t>
  </si>
  <si>
    <t>High School Graduates (2017-2018) Enrolling in Higher Education (Fall 2018) by Race/Ethnicity</t>
  </si>
  <si>
    <t>This page provides data about enrollment in higher education among students who completed high school or were residing in your region prior to enrollment. The tables and graphs highlight changes in 4-year and 2-year enrollment between 2000 and 2018.  Data are broken out by sector and race/ethnicity.</t>
  </si>
  <si>
    <t>2018 Regional Residents' Enrollments in Higher Education</t>
  </si>
  <si>
    <t xml:space="preserve">8th Grade Cohort </t>
  </si>
  <si>
    <t>High School Graduate in FY11-13</t>
  </si>
  <si>
    <t>Enrolled in HE</t>
  </si>
  <si>
    <t>HE Degree or Certificate in Texas</t>
  </si>
  <si>
    <t>% Public 2-yr</t>
  </si>
  <si>
    <t>% Total Enrolled in Higher Ed</t>
  </si>
  <si>
    <r>
      <t xml:space="preserve">2008 </t>
    </r>
    <r>
      <rPr>
        <b/>
        <i/>
        <sz val="10"/>
        <color theme="1"/>
        <rFont val="Tahoma"/>
        <family val="2"/>
      </rPr>
      <t>(1 year)</t>
    </r>
  </si>
  <si>
    <t>Six-Year Graduation Rates of First Time Undergraduates (FTUG) at Public Universities (Bachelor's Degrees)- Fall 2012 Cohort</t>
  </si>
  <si>
    <t>Six-Year Graduation Rates of First Time Undergraduates (FTUG) at Public CTCs (Certificate, Associate or above) - Fall 2012 Cohort</t>
  </si>
  <si>
    <t>CONCORDIA UNIVERSITY TEXAS</t>
  </si>
  <si>
    <t>OUR LADY OF THE LAKE UNIV/SA</t>
  </si>
  <si>
    <t>TEXAS A&amp;M INTERNATIONAL UNIV</t>
  </si>
  <si>
    <t>TEXAS A&amp;M UNIV-SAN ANTONIO</t>
  </si>
  <si>
    <t>U. OF TEXAS PERMIAN BASIN</t>
  </si>
  <si>
    <t>WAYLAND BAPTIST UNIVERSITY</t>
  </si>
  <si>
    <t>ALAMO CCD ST. PHILIPS COLLEGE</t>
  </si>
  <si>
    <t>LAMAR STATE COLL-PORT ARTHUR</t>
  </si>
  <si>
    <t>SOUTH TEXAS COLLEGE</t>
  </si>
  <si>
    <t>SOUTHWESTERN CHRISTIAN COLLEGE</t>
  </si>
  <si>
    <t>LEE COLLEGE</t>
  </si>
  <si>
    <t>SAN JACINTO COLLEGE CEN CAMPUS</t>
  </si>
  <si>
    <t>2010, 2011, &amp; 2012 High School Graduates by Region</t>
  </si>
  <si>
    <t>FY 2010, 2011, &amp; 2012 Public HS Graduates who Earned a Degree or Certificate within Six Years of HS Graduation</t>
  </si>
  <si>
    <t>Occupations Adding the Most New Jobs or Growing the Fastest In a Region, 2016-2026</t>
  </si>
  <si>
    <r>
      <rPr>
        <b/>
        <i/>
        <sz val="10"/>
        <color theme="1"/>
        <rFont val="Tahoma"/>
        <family val="2"/>
      </rPr>
      <t>60x30 Educated Population Goal: By 2030, at least 60 percent of Texans ages 25-34 will have a certificate or degree</t>
    </r>
    <r>
      <rPr>
        <b/>
        <sz val="10"/>
        <color theme="1"/>
        <rFont val="Tahoma"/>
        <family val="2"/>
      </rPr>
      <t xml:space="preserve">
Educational Attainment of Texas Residents Ages 25-34, 2017 to 2030, by Higher Education Region
2017 is Actual Data, 2020, 2025, and 2030 are Projections
</t>
    </r>
  </si>
  <si>
    <t>** Includes high school graduates minus non-trackable students. Non-trackable graduates have non-standard ID numbers that will not find a match at Texas higher education institutions.</t>
  </si>
  <si>
    <t>***Counts are combined totals for 2010, 2011, and 2012 high school graduates.</t>
  </si>
  <si>
    <t xml:space="preserve"> Percent of High School Graduates Enrolling in Higher Education the Following Fall</t>
  </si>
  <si>
    <t>Source: 2018 Texas Population Projections, Texas Demographic Center, https://demographics.texas.gov/</t>
  </si>
  <si>
    <t>This page presents (1) the percent of completions awarded to different race/ethnicities and gender in your region and recommend: the percent of completions awarded by race/ethnicity and gender of students in your region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</si>
  <si>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2008 until 2018.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presents levels of college readiness over the last three years. </t>
    </r>
  </si>
  <si>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The next three pages present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r>
  </si>
  <si>
    <r>
      <t xml:space="preserve">This workbook provides data relevant to the goals and targets of </t>
    </r>
    <r>
      <rPr>
        <i/>
        <sz val="10"/>
        <color theme="1"/>
        <rFont val="Tahoma"/>
        <family val="2"/>
      </rPr>
      <t>60x30TX</t>
    </r>
    <r>
      <rPr>
        <sz val="10"/>
        <color theme="1"/>
        <rFont val="Tahoma"/>
        <family val="2"/>
      </rPr>
      <t xml:space="preserve"> for your region, as well as data on population, educational attainment, enrollment in higher education, higher education outcomes and labor market information.</t>
    </r>
  </si>
  <si>
    <r>
      <t xml:space="preserve">This page presents the most recent estimates of population in your region, as well as projections of population in three age groups - 0-17 years, 18-24 years, and the critical </t>
    </r>
    <r>
      <rPr>
        <i/>
        <sz val="10"/>
        <color theme="1"/>
        <rFont val="Tahoma"/>
        <family val="2"/>
      </rPr>
      <t>60X30TX</t>
    </r>
    <r>
      <rPr>
        <sz val="10"/>
        <color theme="1"/>
        <rFont val="Tahoma"/>
        <family val="2"/>
      </rPr>
      <t xml:space="preserve"> age group - 25-34 years. Projections of the proportion of the population with a postsecondary credential needed to reach the 60x30 Goal are closely linked to population growth.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</si>
</sst>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0.0%"/>
    <numFmt numFmtId="165" formatCode="_(* #,##0_);_(* \(#,##0\);_(* &quot;-&quot;??_);_(@_)"/>
    <numFmt numFmtId="166" formatCode="0.0"/>
    <numFmt numFmtId="167" formatCode="_(&quot;$&quot;* #,##0_);_(&quot;$&quot;* \(#,##0\);_(&quot;$&quot;* &quot;-&quot;??_);_(@_)"/>
  </numFmts>
  <fonts count="65"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rgb="FF00AC7D"/>
        <bgColor indexed="64"/>
      </patternFill>
    </fill>
  </fills>
  <borders count="12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5F84"/>
      </top>
      <bottom style="thin">
        <color rgb="FF005F84"/>
      </bottom>
      <diagonal/>
    </border>
    <border>
      <left/>
      <right/>
      <top style="thin">
        <color rgb="FF005F84"/>
      </top>
      <bottom/>
      <diagonal/>
    </border>
    <border>
      <left style="thin">
        <color rgb="FF005F84"/>
      </left>
      <right/>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medium">
        <color indexed="64"/>
      </left>
      <right style="thin">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medium">
        <color rgb="FF005F84"/>
      </left>
      <right style="thin">
        <color indexed="64"/>
      </right>
      <top style="medium">
        <color rgb="FF005F84"/>
      </top>
      <bottom/>
      <diagonal/>
    </border>
    <border>
      <left style="thin">
        <color indexed="64"/>
      </left>
      <right style="thin">
        <color indexed="64"/>
      </right>
      <top style="medium">
        <color rgb="FF005F84"/>
      </top>
      <bottom style="thin">
        <color indexed="64"/>
      </bottom>
      <diagonal/>
    </border>
    <border>
      <left style="thin">
        <color indexed="64"/>
      </left>
      <right style="medium">
        <color rgb="FF005F84"/>
      </right>
      <top style="medium">
        <color rgb="FF005F84"/>
      </top>
      <bottom style="thin">
        <color indexed="64"/>
      </bottom>
      <diagonal/>
    </border>
    <border>
      <left style="medium">
        <color rgb="FF005F84"/>
      </left>
      <right style="thin">
        <color indexed="64"/>
      </right>
      <top/>
      <bottom/>
      <diagonal/>
    </border>
    <border>
      <left style="thin">
        <color indexed="64"/>
      </left>
      <right style="medium">
        <color rgb="FF005F84"/>
      </right>
      <top style="thin">
        <color indexed="64"/>
      </top>
      <bottom style="thin">
        <color indexed="64"/>
      </bottom>
      <diagonal/>
    </border>
    <border>
      <left style="medium">
        <color rgb="FF005F84"/>
      </left>
      <right style="thin">
        <color indexed="64"/>
      </right>
      <top/>
      <bottom style="thin">
        <color indexed="64"/>
      </bottom>
      <diagonal/>
    </border>
    <border>
      <left style="medium">
        <color rgb="FF005F84"/>
      </left>
      <right style="thin">
        <color indexed="64"/>
      </right>
      <top style="thin">
        <color indexed="64"/>
      </top>
      <bottom/>
      <diagonal/>
    </border>
    <border>
      <left style="medium">
        <color rgb="FF005F84"/>
      </left>
      <right style="thin">
        <color indexed="64"/>
      </right>
      <top style="thin">
        <color indexed="64"/>
      </top>
      <bottom style="thin">
        <color indexed="64"/>
      </bottom>
      <diagonal/>
    </border>
    <border>
      <left style="medium">
        <color rgb="FF005F84"/>
      </left>
      <right style="thin">
        <color indexed="64"/>
      </right>
      <top style="thin">
        <color indexed="64"/>
      </top>
      <bottom style="medium">
        <color rgb="FF005F84"/>
      </bottom>
      <diagonal/>
    </border>
    <border>
      <left style="thin">
        <color indexed="64"/>
      </left>
      <right/>
      <top style="thin">
        <color indexed="64"/>
      </top>
      <bottom style="medium">
        <color rgb="FF005F84"/>
      </bottom>
      <diagonal/>
    </border>
    <border>
      <left style="thin">
        <color rgb="FF005F84"/>
      </left>
      <right style="thin">
        <color indexed="64"/>
      </right>
      <top style="thin">
        <color rgb="FF005F84"/>
      </top>
      <bottom style="medium">
        <color rgb="FF005F84"/>
      </bottom>
      <diagonal/>
    </border>
    <border>
      <left style="thin">
        <color indexed="64"/>
      </left>
      <right style="medium">
        <color rgb="FF005F84"/>
      </right>
      <top style="thin">
        <color indexed="64"/>
      </top>
      <bottom style="medium">
        <color rgb="FF005F84"/>
      </bottom>
      <diagonal/>
    </border>
    <border>
      <left style="thin">
        <color theme="0"/>
      </left>
      <right style="thin">
        <color indexed="64"/>
      </right>
      <top style="thin">
        <color indexed="64"/>
      </top>
      <bottom/>
      <diagonal/>
    </border>
    <border>
      <left style="thin">
        <color theme="0"/>
      </left>
      <right style="thin">
        <color indexed="64"/>
      </right>
      <top/>
      <bottom style="thin">
        <color indexed="64"/>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ck">
        <color auto="1"/>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
      <left style="medium">
        <color indexed="64"/>
      </left>
      <right style="thin">
        <color indexed="64"/>
      </right>
      <top/>
      <bottom/>
      <diagonal/>
    </border>
    <border>
      <left style="thin">
        <color indexed="64"/>
      </left>
      <right/>
      <top style="thin">
        <color indexed="64"/>
      </top>
      <bottom style="thin">
        <color rgb="FF005F84"/>
      </bottom>
      <diagonal/>
    </border>
    <border>
      <left/>
      <right/>
      <top style="thin">
        <color indexed="64"/>
      </top>
      <bottom style="thin">
        <color rgb="FF005F84"/>
      </bottom>
      <diagonal/>
    </border>
    <border>
      <left/>
      <right style="thin">
        <color indexed="64"/>
      </right>
      <top style="thin">
        <color indexed="64"/>
      </top>
      <bottom style="thin">
        <color rgb="FF005F84"/>
      </bottom>
      <diagonal/>
    </border>
    <border>
      <left style="thin">
        <color indexed="64"/>
      </left>
      <right/>
      <top style="thin">
        <color rgb="FF005F84"/>
      </top>
      <bottom style="thin">
        <color rgb="FF005F84"/>
      </bottom>
      <diagonal/>
    </border>
    <border>
      <left/>
      <right style="thin">
        <color indexed="64"/>
      </right>
      <top style="thin">
        <color rgb="FF005F84"/>
      </top>
      <bottom style="thin">
        <color rgb="FF005F84"/>
      </bottom>
      <diagonal/>
    </border>
    <border>
      <left style="thin">
        <color indexed="64"/>
      </left>
      <right/>
      <top style="thin">
        <color rgb="FF005F84"/>
      </top>
      <bottom/>
      <diagonal/>
    </border>
    <border>
      <left/>
      <right style="thin">
        <color indexed="64"/>
      </right>
      <top style="thin">
        <color rgb="FF005F84"/>
      </top>
      <bottom/>
      <diagonal/>
    </border>
    <border>
      <left style="medium">
        <color indexed="64"/>
      </left>
      <right/>
      <top style="thin">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rgb="FF005F84"/>
      </left>
      <right style="thin">
        <color indexed="64"/>
      </right>
      <top style="medium">
        <color rgb="FF005F84"/>
      </top>
      <bottom style="thin">
        <color indexed="64"/>
      </bottom>
      <diagonal/>
    </border>
    <border>
      <left style="thin">
        <color indexed="64"/>
      </left>
      <right style="thin">
        <color indexed="64"/>
      </right>
      <top style="thin">
        <color indexed="64"/>
      </top>
      <bottom style="medium">
        <color rgb="FF005F8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35">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3" fontId="3" fillId="0" borderId="0" applyFont="0" applyFill="0" applyBorder="0" applyAlignment="0" applyProtection="0"/>
    <xf numFmtId="44" fontId="12" fillId="0" borderId="0" applyFont="0" applyFill="0" applyBorder="0" applyAlignment="0" applyProtection="0"/>
  </cellStyleXfs>
  <cellXfs count="737">
    <xf numFmtId="0" fontId="0" fillId="0" borderId="0" xfId="0"/>
    <xf numFmtId="0" fontId="49" fillId="0" borderId="0" xfId="0" applyFont="1"/>
    <xf numFmtId="0" fontId="52" fillId="0" borderId="0" xfId="0" applyFont="1"/>
    <xf numFmtId="0" fontId="9" fillId="0" borderId="0" xfId="92" applyFont="1" applyBorder="1" applyAlignment="1">
      <alignment horizontal="center" vertical="center" wrapText="1"/>
    </xf>
    <xf numFmtId="0" fontId="50" fillId="0" borderId="0" xfId="0" applyFont="1" applyAlignment="1"/>
    <xf numFmtId="0" fontId="53"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4" fillId="0" borderId="0" xfId="82" applyFont="1" applyAlignment="1" applyProtection="1"/>
    <xf numFmtId="0" fontId="51" fillId="0" borderId="0" xfId="0" applyFont="1" applyAlignment="1"/>
    <xf numFmtId="0" fontId="55" fillId="0" borderId="0" xfId="0" applyFont="1" applyFill="1" applyBorder="1" applyAlignment="1"/>
    <xf numFmtId="0" fontId="4" fillId="0" borderId="0" xfId="112" applyFont="1" applyAlignment="1">
      <alignment wrapText="1"/>
    </xf>
    <xf numFmtId="0" fontId="4" fillId="0" borderId="4" xfId="112" applyFont="1" applyBorder="1"/>
    <xf numFmtId="0" fontId="4" fillId="0" borderId="5" xfId="112" applyFont="1" applyBorder="1"/>
    <xf numFmtId="3" fontId="4" fillId="0" borderId="1" xfId="112" applyNumberFormat="1" applyFont="1" applyBorder="1"/>
    <xf numFmtId="0" fontId="56" fillId="0" borderId="1" xfId="0" applyFont="1" applyBorder="1" applyAlignment="1">
      <alignment horizontal="center" vertical="top" wrapText="1"/>
    </xf>
    <xf numFmtId="0" fontId="7" fillId="0" borderId="8" xfId="105" applyFont="1" applyBorder="1" applyAlignment="1">
      <alignment horizontal="center" vertical="center" wrapText="1"/>
    </xf>
    <xf numFmtId="0" fontId="57" fillId="0" borderId="0" xfId="0" applyFont="1"/>
    <xf numFmtId="0" fontId="0" fillId="0" borderId="0" xfId="0"/>
    <xf numFmtId="0" fontId="51" fillId="0" borderId="0" xfId="0" applyFont="1"/>
    <xf numFmtId="0" fontId="4" fillId="0" borderId="6" xfId="112" applyFont="1" applyBorder="1" applyAlignment="1">
      <alignment horizontal="center" wrapText="1"/>
    </xf>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4" fillId="0" borderId="1" xfId="0" applyFont="1" applyBorder="1"/>
    <xf numFmtId="165" fontId="4" fillId="0" borderId="1" xfId="67" applyNumberFormat="1" applyFont="1" applyBorder="1"/>
    <xf numFmtId="165" fontId="4" fillId="0" borderId="1" xfId="67" applyNumberFormat="1" applyFont="1" applyBorder="1" applyAlignment="1">
      <alignment horizontal="center"/>
    </xf>
    <xf numFmtId="0" fontId="7" fillId="0" borderId="1" xfId="0" applyFont="1" applyBorder="1"/>
    <xf numFmtId="165" fontId="7" fillId="0" borderId="1" xfId="67" applyNumberFormat="1"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3" fontId="7" fillId="0" borderId="12" xfId="92" applyNumberFormat="1" applyFont="1" applyBorder="1"/>
    <xf numFmtId="0" fontId="4" fillId="0" borderId="9" xfId="105" applyFont="1" applyFill="1" applyBorder="1" applyAlignment="1"/>
    <xf numFmtId="0" fontId="52" fillId="0" borderId="9" xfId="105" applyFont="1" applyBorder="1"/>
    <xf numFmtId="0" fontId="7" fillId="0" borderId="13" xfId="105" applyFont="1" applyBorder="1"/>
    <xf numFmtId="3" fontId="7" fillId="0" borderId="14" xfId="105" applyNumberFormat="1" applyFont="1" applyBorder="1"/>
    <xf numFmtId="3" fontId="7" fillId="0" borderId="12"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52" fillId="0" borderId="1" xfId="0" applyNumberFormat="1" applyFont="1" applyBorder="1" applyAlignment="1">
      <alignment vertical="top" wrapText="1"/>
    </xf>
    <xf numFmtId="9" fontId="52" fillId="0" borderId="1" xfId="0" applyNumberFormat="1"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7" fillId="33" borderId="26" xfId="0" applyFont="1" applyFill="1" applyBorder="1" applyAlignment="1">
      <alignment wrapText="1"/>
    </xf>
    <xf numFmtId="0" fontId="0" fillId="0" borderId="0" xfId="0" applyFill="1" applyBorder="1" applyAlignment="1">
      <alignment horizontal="left" vertical="top" wrapText="1"/>
    </xf>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0" fontId="51" fillId="0" borderId="0" xfId="0" applyFont="1" applyAlignment="1">
      <alignment horizontal="left"/>
    </xf>
    <xf numFmtId="3" fontId="7" fillId="0" borderId="7" xfId="105" applyNumberFormat="1" applyFont="1" applyBorder="1" applyAlignment="1">
      <alignment horizontal="center" vertical="center" wrapText="1"/>
    </xf>
    <xf numFmtId="0" fontId="52" fillId="0" borderId="10" xfId="0" applyFont="1" applyBorder="1" applyAlignment="1">
      <alignment vertical="top" wrapText="1"/>
    </xf>
    <xf numFmtId="0" fontId="7" fillId="0" borderId="50" xfId="100" applyNumberFormat="1" applyFont="1" applyBorder="1" applyAlignment="1">
      <alignment horizontal="center" wrapText="1"/>
    </xf>
    <xf numFmtId="0" fontId="7" fillId="0" borderId="51" xfId="100" applyNumberFormat="1" applyFont="1" applyBorder="1" applyAlignment="1">
      <alignment horizontal="center" wrapText="1"/>
    </xf>
    <xf numFmtId="0" fontId="49" fillId="0" borderId="0" xfId="0" applyFont="1" applyFill="1"/>
    <xf numFmtId="0" fontId="55"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5" xfId="0" applyNumberFormat="1" applyFont="1" applyBorder="1"/>
    <xf numFmtId="3" fontId="52" fillId="0" borderId="1" xfId="0" applyNumberFormat="1" applyFont="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6" borderId="1" xfId="0" applyFont="1" applyFill="1" applyBorder="1"/>
    <xf numFmtId="3" fontId="52" fillId="36" borderId="1" xfId="0" applyNumberFormat="1" applyFont="1" applyFill="1" applyBorder="1"/>
    <xf numFmtId="164" fontId="52" fillId="36" borderId="1" xfId="0" applyNumberFormat="1" applyFont="1" applyFill="1" applyBorder="1"/>
    <xf numFmtId="3" fontId="52" fillId="36" borderId="1" xfId="0" applyNumberFormat="1" applyFont="1" applyFill="1" applyBorder="1" applyAlignment="1">
      <alignment horizontal="left"/>
    </xf>
    <xf numFmtId="3" fontId="52" fillId="36" borderId="0" xfId="0" applyNumberFormat="1" applyFont="1" applyFill="1" applyBorder="1" applyAlignment="1">
      <alignment horizontal="left"/>
    </xf>
    <xf numFmtId="3" fontId="52" fillId="36"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vertical="top" wrapText="1"/>
    </xf>
    <xf numFmtId="0" fontId="6" fillId="0" borderId="51" xfId="111" applyFont="1" applyFill="1" applyBorder="1" applyAlignment="1">
      <alignment vertical="center"/>
    </xf>
    <xf numFmtId="0" fontId="6" fillId="0" borderId="51" xfId="111" applyFont="1" applyBorder="1" applyAlignment="1">
      <alignment vertical="center"/>
    </xf>
    <xf numFmtId="0" fontId="6" fillId="0" borderId="53" xfId="111" applyFont="1" applyBorder="1" applyAlignment="1">
      <alignment vertical="center"/>
    </xf>
    <xf numFmtId="0" fontId="6" fillId="0" borderId="52" xfId="107" applyFont="1" applyFill="1" applyBorder="1" applyAlignment="1">
      <alignment horizontal="center" vertical="center"/>
    </xf>
    <xf numFmtId="0" fontId="6" fillId="0" borderId="53" xfId="107" applyFont="1" applyFill="1" applyBorder="1" applyAlignment="1">
      <alignment horizontal="center" vertical="center"/>
    </xf>
    <xf numFmtId="165" fontId="52" fillId="0" borderId="0" xfId="0" applyNumberFormat="1" applyFont="1"/>
    <xf numFmtId="165" fontId="52" fillId="0" borderId="58" xfId="67" applyNumberFormat="1" applyFont="1" applyBorder="1" applyAlignment="1">
      <alignment horizontal="right" vertical="top" wrapText="1"/>
    </xf>
    <xf numFmtId="165" fontId="52" fillId="0" borderId="58" xfId="67" applyNumberFormat="1" applyFont="1" applyBorder="1" applyAlignment="1">
      <alignment horizontal="right" vertical="center" wrapText="1"/>
    </xf>
    <xf numFmtId="164" fontId="52" fillId="0" borderId="57" xfId="132" applyNumberFormat="1" applyFont="1" applyBorder="1" applyAlignment="1">
      <alignment horizontal="right" vertical="top" wrapText="1"/>
    </xf>
    <xf numFmtId="165" fontId="52" fillId="0" borderId="61" xfId="67" applyNumberFormat="1" applyFont="1" applyBorder="1" applyAlignment="1">
      <alignment horizontal="right" vertical="top" wrapText="1"/>
    </xf>
    <xf numFmtId="165" fontId="52" fillId="0" borderId="59"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6"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5" xfId="67" applyNumberFormat="1" applyFont="1" applyBorder="1"/>
    <xf numFmtId="165" fontId="52" fillId="0" borderId="0" xfId="67" applyNumberFormat="1" applyFont="1" applyBorder="1"/>
    <xf numFmtId="165" fontId="52" fillId="0" borderId="1" xfId="67" applyNumberFormat="1" applyFont="1" applyBorder="1"/>
    <xf numFmtId="165" fontId="52" fillId="0" borderId="1" xfId="67" applyNumberFormat="1" applyFont="1" applyBorder="1" applyAlignment="1">
      <alignment horizontal="right"/>
    </xf>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52" fillId="0" borderId="14" xfId="0" applyFont="1" applyBorder="1"/>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4"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0"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3" fontId="52" fillId="0" borderId="15" xfId="0" applyNumberFormat="1" applyFont="1" applyBorder="1"/>
    <xf numFmtId="3" fontId="61" fillId="0" borderId="0" xfId="67"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0" fillId="0" borderId="0" xfId="0" applyFont="1" applyFill="1" applyAlignment="1">
      <alignment horizontal="left"/>
    </xf>
    <xf numFmtId="164" fontId="49" fillId="0" borderId="0" xfId="132" applyNumberFormat="1" applyFont="1" applyBorder="1"/>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5" fontId="52" fillId="0" borderId="0" xfId="67" applyNumberFormat="1" applyFont="1" applyFill="1" applyBorder="1"/>
    <xf numFmtId="165" fontId="52" fillId="0" borderId="7" xfId="67" applyNumberFormat="1" applyFont="1" applyBorder="1"/>
    <xf numFmtId="164" fontId="52" fillId="0" borderId="7" xfId="132" applyNumberFormat="1" applyFont="1" applyBorder="1"/>
    <xf numFmtId="0" fontId="52" fillId="0" borderId="15" xfId="0" applyFont="1" applyBorder="1"/>
    <xf numFmtId="0" fontId="52" fillId="0" borderId="13" xfId="0" applyFont="1" applyFill="1" applyBorder="1" applyAlignment="1">
      <alignment horizontal="right"/>
    </xf>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49" fillId="0" borderId="0" xfId="0" applyFont="1" applyFill="1" applyAlignment="1">
      <alignment wrapText="1"/>
    </xf>
    <xf numFmtId="0" fontId="52" fillId="0" borderId="0" xfId="0" applyFont="1" applyFill="1" applyAlignment="1">
      <alignment wrapText="1"/>
    </xf>
    <xf numFmtId="0" fontId="51" fillId="0" borderId="1" xfId="0" applyFont="1" applyBorder="1" applyAlignment="1">
      <alignment horizontal="right"/>
    </xf>
    <xf numFmtId="165" fontId="52" fillId="0" borderId="1" xfId="67" applyNumberFormat="1" applyFont="1" applyFill="1" applyBorder="1"/>
    <xf numFmtId="165" fontId="51" fillId="0" borderId="1" xfId="67" applyNumberFormat="1" applyFont="1" applyBorder="1" applyAlignment="1">
      <alignment horizontal="right"/>
    </xf>
    <xf numFmtId="0" fontId="7" fillId="0" borderId="11" xfId="0" applyFont="1" applyBorder="1"/>
    <xf numFmtId="0" fontId="7" fillId="0" borderId="8" xfId="0" applyFont="1" applyFill="1" applyBorder="1" applyAlignment="1">
      <alignment vertical="center"/>
    </xf>
    <xf numFmtId="165" fontId="51" fillId="0" borderId="11" xfId="67" applyNumberFormat="1" applyFont="1" applyBorder="1" applyAlignment="1">
      <alignment horizontal="right"/>
    </xf>
    <xf numFmtId="0" fontId="52" fillId="0" borderId="0" xfId="0" applyFont="1" applyAlignment="1"/>
    <xf numFmtId="0" fontId="51" fillId="0" borderId="0" xfId="0" applyFont="1" applyBorder="1" applyAlignment="1">
      <alignment vertical="top"/>
    </xf>
    <xf numFmtId="0" fontId="64" fillId="0" borderId="0" xfId="0" applyFont="1" applyAlignment="1">
      <alignment horizontal="center" vertical="center" wrapText="1"/>
    </xf>
    <xf numFmtId="0" fontId="51" fillId="0" borderId="11" xfId="0" applyFont="1" applyBorder="1" applyAlignment="1">
      <alignment horizontal="right"/>
    </xf>
    <xf numFmtId="0" fontId="0" fillId="0" borderId="0" xfId="0"/>
    <xf numFmtId="0" fontId="4" fillId="0" borderId="0" xfId="112" applyFont="1"/>
    <xf numFmtId="165" fontId="52" fillId="35" borderId="1" xfId="67" applyNumberFormat="1" applyFont="1" applyFill="1" applyBorder="1"/>
    <xf numFmtId="165" fontId="4" fillId="35" borderId="50" xfId="67" applyNumberFormat="1" applyFont="1" applyFill="1" applyBorder="1" applyAlignment="1">
      <alignment horizontal="right" wrapText="1"/>
    </xf>
    <xf numFmtId="3" fontId="4" fillId="0" borderId="50" xfId="0" applyNumberFormat="1" applyFont="1" applyBorder="1" applyAlignment="1">
      <alignment horizontal="right"/>
    </xf>
    <xf numFmtId="3" fontId="4" fillId="0" borderId="51" xfId="0" applyNumberFormat="1" applyFont="1" applyBorder="1" applyAlignment="1">
      <alignment horizontal="right"/>
    </xf>
    <xf numFmtId="165" fontId="4" fillId="0" borderId="50" xfId="67" applyNumberFormat="1" applyFont="1" applyBorder="1" applyAlignment="1">
      <alignment horizontal="right"/>
    </xf>
    <xf numFmtId="165" fontId="4" fillId="0" borderId="51" xfId="67" applyNumberFormat="1" applyFont="1" applyBorder="1" applyAlignment="1">
      <alignment horizontal="right"/>
    </xf>
    <xf numFmtId="165" fontId="4" fillId="35" borderId="51" xfId="67" applyNumberFormat="1" applyFont="1" applyFill="1" applyBorder="1" applyAlignment="1">
      <alignment horizontal="right" wrapText="1"/>
    </xf>
    <xf numFmtId="165" fontId="4" fillId="35" borderId="50" xfId="67" applyNumberFormat="1" applyFont="1" applyFill="1" applyBorder="1" applyAlignment="1">
      <alignment horizontal="right"/>
    </xf>
    <xf numFmtId="165" fontId="4" fillId="35" borderId="51" xfId="67" applyNumberFormat="1" applyFont="1" applyFill="1" applyBorder="1" applyAlignment="1">
      <alignment horizontal="right"/>
    </xf>
    <xf numFmtId="3" fontId="4" fillId="35" borderId="50" xfId="0" applyNumberFormat="1" applyFont="1" applyFill="1" applyBorder="1" applyAlignment="1">
      <alignment horizontal="right"/>
    </xf>
    <xf numFmtId="3" fontId="4" fillId="35" borderId="51" xfId="0" applyNumberFormat="1" applyFont="1" applyFill="1" applyBorder="1" applyAlignment="1">
      <alignment horizontal="right"/>
    </xf>
    <xf numFmtId="165" fontId="4" fillId="35" borderId="52" xfId="67" applyNumberFormat="1" applyFont="1" applyFill="1" applyBorder="1" applyAlignment="1">
      <alignment horizontal="right" wrapText="1"/>
    </xf>
    <xf numFmtId="165" fontId="4" fillId="35" borderId="53" xfId="67" applyNumberFormat="1" applyFont="1" applyFill="1" applyBorder="1" applyAlignment="1">
      <alignment horizontal="right" wrapText="1"/>
    </xf>
    <xf numFmtId="165" fontId="4" fillId="35" borderId="52" xfId="67" applyNumberFormat="1" applyFont="1" applyFill="1" applyBorder="1" applyAlignment="1">
      <alignment horizontal="right"/>
    </xf>
    <xf numFmtId="165" fontId="4" fillId="35" borderId="53" xfId="67" applyNumberFormat="1" applyFont="1" applyFill="1" applyBorder="1" applyAlignment="1">
      <alignment horizontal="right"/>
    </xf>
    <xf numFmtId="3" fontId="4" fillId="35" borderId="52" xfId="0" applyNumberFormat="1" applyFont="1" applyFill="1" applyBorder="1" applyAlignment="1">
      <alignment horizontal="right"/>
    </xf>
    <xf numFmtId="3" fontId="4" fillId="35" borderId="53" xfId="0" applyNumberFormat="1" applyFont="1" applyFill="1" applyBorder="1" applyAlignment="1">
      <alignment horizontal="right"/>
    </xf>
    <xf numFmtId="0" fontId="7" fillId="0" borderId="11" xfId="100" applyNumberFormat="1" applyFont="1" applyBorder="1"/>
    <xf numFmtId="0" fontId="7" fillId="35"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5"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4" fontId="52" fillId="0" borderId="0" xfId="0" applyNumberFormat="1" applyFont="1"/>
    <xf numFmtId="165" fontId="52" fillId="0" borderId="1" xfId="0" applyNumberFormat="1" applyFont="1" applyBorder="1"/>
    <xf numFmtId="0" fontId="52" fillId="0" borderId="0" xfId="0" applyFont="1" applyFill="1" applyAlignment="1">
      <alignment horizontal="center"/>
    </xf>
    <xf numFmtId="0" fontId="6" fillId="0" borderId="50" xfId="111" applyFont="1" applyFill="1" applyBorder="1" applyAlignment="1">
      <alignment horizontal="right" vertical="center"/>
    </xf>
    <xf numFmtId="0" fontId="6" fillId="0" borderId="52" xfId="111" applyFont="1" applyFill="1" applyBorder="1" applyAlignment="1">
      <alignment horizontal="right" vertical="center"/>
    </xf>
    <xf numFmtId="165" fontId="52" fillId="35" borderId="58" xfId="67" applyNumberFormat="1" applyFont="1" applyFill="1" applyBorder="1" applyAlignment="1">
      <alignment horizontal="right" vertical="center" wrapText="1"/>
    </xf>
    <xf numFmtId="164" fontId="52" fillId="35" borderId="57" xfId="132" applyNumberFormat="1" applyFont="1" applyFill="1" applyBorder="1" applyAlignment="1">
      <alignment horizontal="right" vertical="top" wrapText="1"/>
    </xf>
    <xf numFmtId="165" fontId="52" fillId="35" borderId="58" xfId="67" applyNumberFormat="1" applyFont="1" applyFill="1" applyBorder="1" applyAlignment="1">
      <alignment horizontal="right" vertical="top" wrapText="1"/>
    </xf>
    <xf numFmtId="165" fontId="52" fillId="35" borderId="61" xfId="67" applyNumberFormat="1" applyFont="1" applyFill="1" applyBorder="1" applyAlignment="1">
      <alignment horizontal="right" vertical="top" wrapText="1"/>
    </xf>
    <xf numFmtId="165" fontId="52" fillId="35" borderId="60" xfId="67" applyNumberFormat="1" applyFont="1" applyFill="1" applyBorder="1" applyAlignment="1">
      <alignment horizontal="right" vertical="center" wrapText="1"/>
    </xf>
    <xf numFmtId="164" fontId="52" fillId="35" borderId="68" xfId="132" applyNumberFormat="1" applyFont="1" applyFill="1" applyBorder="1" applyAlignment="1">
      <alignment horizontal="right" vertical="top" wrapText="1"/>
    </xf>
    <xf numFmtId="165" fontId="52" fillId="35" borderId="60"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5"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51" fillId="0" borderId="1" xfId="0" applyFont="1" applyBorder="1" applyAlignment="1">
      <alignment horizontal="right" wrapText="1"/>
    </xf>
    <xf numFmtId="0" fontId="51" fillId="0" borderId="3" xfId="0" applyFont="1" applyBorder="1" applyAlignment="1">
      <alignment horizontal="center" wrapText="1"/>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0" fontId="52" fillId="0" borderId="11" xfId="0" applyFont="1" applyBorder="1"/>
    <xf numFmtId="0" fontId="51" fillId="0" borderId="10" xfId="0" applyFont="1" applyFill="1" applyBorder="1"/>
    <xf numFmtId="0" fontId="52" fillId="0" borderId="10" xfId="0" applyFont="1" applyBorder="1"/>
    <xf numFmtId="0" fontId="51" fillId="0" borderId="1" xfId="0" applyFont="1" applyBorder="1" applyAlignment="1">
      <alignment horizontal="right" vertical="center"/>
    </xf>
    <xf numFmtId="164" fontId="52" fillId="0" borderId="1" xfId="132" applyNumberFormat="1" applyFont="1" applyBorder="1" applyAlignment="1">
      <alignment horizontal="center" vertical="center"/>
    </xf>
    <xf numFmtId="0" fontId="55"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0" fontId="64" fillId="0" borderId="7" xfId="0" applyFont="1" applyFill="1" applyBorder="1" applyAlignment="1">
      <alignment horizontal="center" vertical="center" wrapText="1"/>
    </xf>
    <xf numFmtId="0" fontId="52" fillId="0" borderId="7" xfId="0" applyFont="1" applyFill="1" applyBorder="1" applyAlignment="1">
      <alignment wrapText="1"/>
    </xf>
    <xf numFmtId="0" fontId="49" fillId="0" borderId="0" xfId="0" applyFont="1" applyAlignment="1">
      <alignment wrapText="1"/>
    </xf>
    <xf numFmtId="0" fontId="52" fillId="0" borderId="11" xfId="0" applyFont="1" applyBorder="1" applyAlignment="1">
      <alignment wrapText="1"/>
    </xf>
    <xf numFmtId="0" fontId="51" fillId="0" borderId="72" xfId="0" applyFont="1" applyBorder="1" applyAlignment="1">
      <alignment horizontal="center" vertical="center" wrapText="1"/>
    </xf>
    <xf numFmtId="0" fontId="51" fillId="0" borderId="73" xfId="0" applyFont="1" applyBorder="1" applyAlignment="1">
      <alignment horizontal="center" vertical="center" wrapText="1"/>
    </xf>
    <xf numFmtId="165" fontId="52" fillId="0" borderId="50" xfId="67" applyNumberFormat="1" applyFont="1" applyFill="1" applyBorder="1"/>
    <xf numFmtId="165" fontId="52" fillId="0" borderId="51" xfId="67" applyNumberFormat="1" applyFont="1" applyBorder="1"/>
    <xf numFmtId="165" fontId="52" fillId="0" borderId="52" xfId="67" applyNumberFormat="1" applyFont="1" applyFill="1" applyBorder="1"/>
    <xf numFmtId="165" fontId="52" fillId="0" borderId="53" xfId="67" applyNumberFormat="1" applyFont="1" applyFill="1" applyBorder="1"/>
    <xf numFmtId="0" fontId="51" fillId="35" borderId="74" xfId="0" applyFont="1" applyFill="1" applyBorder="1" applyAlignment="1">
      <alignment horizontal="center" vertical="center" wrapText="1"/>
    </xf>
    <xf numFmtId="0" fontId="51" fillId="35" borderId="75" xfId="0" applyFont="1" applyFill="1" applyBorder="1" applyAlignment="1">
      <alignment horizontal="center" vertical="center" wrapText="1"/>
    </xf>
    <xf numFmtId="0" fontId="51" fillId="35" borderId="73" xfId="0" applyFont="1" applyFill="1" applyBorder="1" applyAlignment="1">
      <alignment horizontal="center" vertical="center" wrapText="1"/>
    </xf>
    <xf numFmtId="0" fontId="51" fillId="37" borderId="77" xfId="0" applyFont="1" applyFill="1" applyBorder="1" applyAlignment="1">
      <alignment horizontal="center" vertical="center" wrapText="1"/>
    </xf>
    <xf numFmtId="0" fontId="51" fillId="35" borderId="72" xfId="0" applyFont="1" applyFill="1" applyBorder="1" applyAlignment="1">
      <alignment horizontal="center" vertical="center" wrapText="1"/>
    </xf>
    <xf numFmtId="0" fontId="51" fillId="35" borderId="78" xfId="0" applyFont="1" applyFill="1" applyBorder="1" applyAlignment="1">
      <alignment horizontal="center" vertical="center" wrapText="1"/>
    </xf>
    <xf numFmtId="0" fontId="51" fillId="35" borderId="79" xfId="0" applyFont="1" applyFill="1" applyBorder="1" applyAlignment="1">
      <alignment horizontal="center" vertical="center" wrapText="1"/>
    </xf>
    <xf numFmtId="0" fontId="52" fillId="0" borderId="7" xfId="0" applyFont="1" applyBorder="1"/>
    <xf numFmtId="0" fontId="52" fillId="0" borderId="6" xfId="0" applyFont="1" applyBorder="1"/>
    <xf numFmtId="165" fontId="52" fillId="0" borderId="9" xfId="67" applyNumberFormat="1" applyFont="1" applyBorder="1"/>
    <xf numFmtId="165" fontId="52" fillId="35" borderId="50" xfId="67" applyNumberFormat="1" applyFont="1" applyFill="1" applyBorder="1"/>
    <xf numFmtId="165" fontId="52" fillId="35" borderId="51" xfId="67" applyNumberFormat="1" applyFont="1" applyFill="1" applyBorder="1"/>
    <xf numFmtId="165" fontId="52" fillId="35" borderId="52" xfId="67" applyNumberFormat="1" applyFont="1" applyFill="1" applyBorder="1"/>
    <xf numFmtId="165" fontId="52" fillId="35" borderId="76" xfId="67" applyNumberFormat="1" applyFont="1" applyFill="1" applyBorder="1"/>
    <xf numFmtId="165" fontId="52" fillId="35" borderId="53" xfId="67" applyNumberFormat="1" applyFont="1" applyFill="1" applyBorder="1"/>
    <xf numFmtId="164" fontId="52" fillId="35" borderId="50" xfId="132" applyNumberFormat="1" applyFont="1" applyFill="1" applyBorder="1" applyAlignment="1"/>
    <xf numFmtId="164" fontId="52" fillId="35" borderId="1" xfId="132" applyNumberFormat="1" applyFont="1" applyFill="1" applyBorder="1" applyAlignment="1">
      <alignment wrapText="1"/>
    </xf>
    <xf numFmtId="164" fontId="52" fillId="35" borderId="51" xfId="132" applyNumberFormat="1" applyFont="1" applyFill="1" applyBorder="1" applyAlignment="1"/>
    <xf numFmtId="164" fontId="52" fillId="35" borderId="52" xfId="132" applyNumberFormat="1" applyFont="1" applyFill="1" applyBorder="1" applyAlignment="1"/>
    <xf numFmtId="164" fontId="52" fillId="35" borderId="76" xfId="132" applyNumberFormat="1" applyFont="1" applyFill="1" applyBorder="1" applyAlignment="1">
      <alignment wrapText="1"/>
    </xf>
    <xf numFmtId="164" fontId="52" fillId="35" borderId="53" xfId="132" applyNumberFormat="1" applyFont="1" applyFill="1" applyBorder="1" applyAlignment="1"/>
    <xf numFmtId="165" fontId="52" fillId="37" borderId="70" xfId="0" applyNumberFormat="1" applyFont="1" applyFill="1" applyBorder="1" applyAlignment="1">
      <alignment wrapText="1"/>
    </xf>
    <xf numFmtId="165" fontId="52" fillId="37" borderId="64" xfId="0" applyNumberFormat="1" applyFont="1" applyFill="1" applyBorder="1" applyAlignment="1">
      <alignment wrapText="1"/>
    </xf>
    <xf numFmtId="0" fontId="4" fillId="0" borderId="1" xfId="112" applyFont="1" applyBorder="1" applyAlignment="1">
      <alignment wrapText="1"/>
    </xf>
    <xf numFmtId="9" fontId="4" fillId="0" borderId="51" xfId="132" applyFont="1" applyBorder="1" applyAlignment="1">
      <alignment horizontal="right"/>
    </xf>
    <xf numFmtId="0" fontId="52" fillId="0" borderId="0" xfId="0" applyFont="1" applyAlignment="1">
      <alignment vertical="center"/>
    </xf>
    <xf numFmtId="9" fontId="4" fillId="35" borderId="51" xfId="132" applyFont="1" applyFill="1" applyBorder="1" applyAlignment="1">
      <alignment horizontal="right"/>
    </xf>
    <xf numFmtId="164" fontId="52" fillId="0" borderId="3" xfId="132" applyNumberFormat="1" applyFont="1" applyBorder="1" applyAlignment="1">
      <alignment horizontal="center" vertical="center"/>
    </xf>
    <xf numFmtId="0" fontId="51" fillId="36" borderId="80" xfId="67" applyNumberFormat="1" applyFont="1" applyFill="1" applyBorder="1" applyAlignment="1">
      <alignment horizontal="center"/>
    </xf>
    <xf numFmtId="0" fontId="51" fillId="36" borderId="37" xfId="67" applyNumberFormat="1" applyFont="1" applyFill="1" applyBorder="1" applyAlignment="1">
      <alignment horizontal="center"/>
    </xf>
    <xf numFmtId="0" fontId="51" fillId="36" borderId="38" xfId="67" applyNumberFormat="1" applyFont="1" applyFill="1" applyBorder="1" applyAlignment="1">
      <alignment horizontal="center"/>
    </xf>
    <xf numFmtId="3" fontId="52" fillId="36" borderId="40" xfId="67" applyNumberFormat="1" applyFont="1" applyFill="1" applyBorder="1" applyAlignment="1">
      <alignment horizontal="center"/>
    </xf>
    <xf numFmtId="3" fontId="52" fillId="36" borderId="39" xfId="67" applyNumberFormat="1" applyFont="1" applyFill="1" applyBorder="1" applyAlignment="1">
      <alignment horizontal="center"/>
    </xf>
    <xf numFmtId="3" fontId="52" fillId="36" borderId="41" xfId="67" applyNumberFormat="1" applyFont="1" applyFill="1" applyBorder="1" applyAlignment="1">
      <alignment horizontal="center"/>
    </xf>
    <xf numFmtId="3" fontId="52" fillId="36" borderId="42" xfId="67" applyNumberFormat="1" applyFont="1" applyFill="1" applyBorder="1" applyAlignment="1">
      <alignment horizontal="center"/>
    </xf>
    <xf numFmtId="3" fontId="52" fillId="36" borderId="43" xfId="67" applyNumberFormat="1" applyFont="1" applyFill="1" applyBorder="1" applyAlignment="1">
      <alignment horizontal="center"/>
    </xf>
    <xf numFmtId="165" fontId="51" fillId="0" borderId="13" xfId="67" applyNumberFormat="1" applyFont="1" applyBorder="1" applyAlignment="1">
      <alignment horizontal="center"/>
    </xf>
    <xf numFmtId="165" fontId="51" fillId="0" borderId="5" xfId="67" applyNumberFormat="1" applyFont="1" applyBorder="1" applyAlignment="1">
      <alignment horizontal="center"/>
    </xf>
    <xf numFmtId="0" fontId="7" fillId="0" borderId="11" xfId="100" applyNumberFormat="1" applyFont="1" applyBorder="1" applyAlignment="1">
      <alignment horizontal="center" wrapText="1"/>
    </xf>
    <xf numFmtId="0" fontId="7" fillId="0" borderId="11" xfId="100" applyNumberFormat="1" applyFont="1" applyFill="1" applyBorder="1"/>
    <xf numFmtId="0" fontId="7" fillId="0" borderId="62" xfId="100" applyNumberFormat="1" applyFont="1" applyBorder="1" applyAlignment="1">
      <alignment horizontal="center" wrapText="1"/>
    </xf>
    <xf numFmtId="165" fontId="52" fillId="0" borderId="50" xfId="67" applyNumberFormat="1" applyFont="1" applyBorder="1"/>
    <xf numFmtId="9" fontId="4" fillId="0" borderId="1" xfId="132" applyFont="1" applyBorder="1" applyAlignment="1">
      <alignment horizontal="right"/>
    </xf>
    <xf numFmtId="9" fontId="4" fillId="35" borderId="1" xfId="132" applyFont="1" applyFill="1" applyBorder="1" applyAlignment="1">
      <alignment horizontal="right"/>
    </xf>
    <xf numFmtId="165" fontId="51" fillId="0" borderId="72" xfId="67" applyNumberFormat="1" applyFont="1" applyBorder="1" applyAlignment="1">
      <alignment horizontal="center"/>
    </xf>
    <xf numFmtId="165" fontId="51" fillId="0" borderId="78" xfId="67" applyNumberFormat="1" applyFont="1" applyBorder="1" applyAlignment="1">
      <alignment horizontal="center"/>
    </xf>
    <xf numFmtId="165" fontId="51" fillId="0" borderId="79" xfId="67" applyNumberFormat="1" applyFont="1" applyBorder="1" applyAlignment="1">
      <alignment horizontal="center"/>
    </xf>
    <xf numFmtId="9" fontId="4" fillId="0" borderId="50" xfId="132" applyFont="1" applyBorder="1" applyAlignment="1">
      <alignment horizontal="right"/>
    </xf>
    <xf numFmtId="9" fontId="4" fillId="35" borderId="50" xfId="132" applyFont="1" applyFill="1" applyBorder="1" applyAlignment="1">
      <alignment horizontal="right"/>
    </xf>
    <xf numFmtId="9" fontId="4" fillId="35" borderId="52" xfId="132" applyFont="1" applyFill="1" applyBorder="1" applyAlignment="1">
      <alignment horizontal="right"/>
    </xf>
    <xf numFmtId="9" fontId="4" fillId="35" borderId="76" xfId="132" applyFont="1" applyFill="1" applyBorder="1" applyAlignment="1">
      <alignment horizontal="right"/>
    </xf>
    <xf numFmtId="9" fontId="4" fillId="35" borderId="53"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0" fontId="4" fillId="0" borderId="5" xfId="116" applyFont="1" applyBorder="1" applyAlignment="1">
      <alignment horizontal="center"/>
    </xf>
    <xf numFmtId="0" fontId="6" fillId="0" borderId="72" xfId="111" applyFont="1" applyFill="1" applyBorder="1" applyAlignment="1">
      <alignment horizontal="right" vertical="center"/>
    </xf>
    <xf numFmtId="0" fontId="6" fillId="0" borderId="79" xfId="111" applyFont="1" applyFill="1" applyBorder="1" applyAlignment="1">
      <alignment vertical="center"/>
    </xf>
    <xf numFmtId="3" fontId="52" fillId="0" borderId="11" xfId="0" applyNumberFormat="1" applyFont="1" applyBorder="1"/>
    <xf numFmtId="0" fontId="51" fillId="0" borderId="8" xfId="0" applyFont="1" applyBorder="1" applyAlignment="1">
      <alignment vertical="center"/>
    </xf>
    <xf numFmtId="0" fontId="51" fillId="0" borderId="6" xfId="0" applyFont="1" applyBorder="1" applyAlignment="1">
      <alignment vertical="center"/>
    </xf>
    <xf numFmtId="0" fontId="51" fillId="0" borderId="8" xfId="0" applyFont="1" applyBorder="1" applyAlignment="1">
      <alignment vertical="center" wrapText="1"/>
    </xf>
    <xf numFmtId="0" fontId="51" fillId="0" borderId="6" xfId="0" applyFont="1" applyBorder="1" applyAlignment="1">
      <alignment vertical="center" wrapText="1"/>
    </xf>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0" fontId="7" fillId="35" borderId="3" xfId="0" applyFont="1" applyFill="1" applyBorder="1" applyAlignment="1">
      <alignment horizontal="center" wrapText="1"/>
    </xf>
    <xf numFmtId="165" fontId="52" fillId="0" borderId="7" xfId="67" applyNumberFormat="1" applyFont="1" applyBorder="1" applyAlignment="1">
      <alignment horizontal="center"/>
    </xf>
    <xf numFmtId="165" fontId="52" fillId="0" borderId="82" xfId="67" applyNumberFormat="1" applyFont="1" applyBorder="1" applyAlignment="1">
      <alignment horizontal="center"/>
    </xf>
    <xf numFmtId="164" fontId="52" fillId="0" borderId="11" xfId="132" applyNumberFormat="1" applyFont="1" applyFill="1" applyBorder="1" applyAlignment="1">
      <alignment horizontal="center"/>
    </xf>
    <xf numFmtId="0" fontId="7" fillId="0" borderId="52" xfId="0" applyFont="1" applyFill="1" applyBorder="1" applyAlignment="1">
      <alignment horizontal="center"/>
    </xf>
    <xf numFmtId="164" fontId="52" fillId="0" borderId="81" xfId="132" applyNumberFormat="1" applyFont="1" applyFill="1" applyBorder="1" applyAlignment="1">
      <alignment horizontal="center"/>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166" fontId="4" fillId="0" borderId="1" xfId="112" applyNumberFormat="1" applyFont="1" applyBorder="1"/>
    <xf numFmtId="0" fontId="7" fillId="0" borderId="3" xfId="112" applyFont="1" applyBorder="1"/>
    <xf numFmtId="0" fontId="7" fillId="0" borderId="86" xfId="112" applyFont="1" applyBorder="1"/>
    <xf numFmtId="0" fontId="63" fillId="0" borderId="0" xfId="0" applyFont="1"/>
    <xf numFmtId="165" fontId="4" fillId="0" borderId="2" xfId="67" applyNumberFormat="1" applyFont="1" applyBorder="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5" fontId="52" fillId="0" borderId="1" xfId="67" applyNumberFormat="1" applyFont="1" applyFill="1" applyBorder="1" applyAlignment="1">
      <alignment horizontal="right"/>
    </xf>
    <xf numFmtId="164" fontId="52" fillId="35" borderId="31" xfId="132" applyNumberFormat="1" applyFont="1" applyFill="1" applyBorder="1" applyAlignment="1">
      <alignment horizontal="right" vertical="top" wrapText="1"/>
    </xf>
    <xf numFmtId="164" fontId="52" fillId="0" borderId="31" xfId="132" applyNumberFormat="1" applyFont="1" applyBorder="1" applyAlignment="1">
      <alignment horizontal="right" vertical="top" wrapText="1"/>
    </xf>
    <xf numFmtId="165" fontId="52" fillId="0" borderId="66" xfId="67" applyNumberFormat="1" applyFont="1" applyFill="1" applyBorder="1" applyAlignment="1">
      <alignment horizontal="right" vertical="center" wrapText="1"/>
    </xf>
    <xf numFmtId="164" fontId="52" fillId="0" borderId="67" xfId="132" applyNumberFormat="1" applyFont="1" applyFill="1" applyBorder="1" applyAlignment="1">
      <alignment horizontal="right" vertical="top" wrapText="1"/>
    </xf>
    <xf numFmtId="165" fontId="52" fillId="0" borderId="66" xfId="67" applyNumberFormat="1" applyFont="1" applyFill="1" applyBorder="1" applyAlignment="1">
      <alignment horizontal="right" vertical="top" wrapText="1"/>
    </xf>
    <xf numFmtId="164" fontId="52" fillId="0" borderId="88" xfId="132" applyNumberFormat="1" applyFont="1" applyFill="1" applyBorder="1" applyAlignment="1">
      <alignment horizontal="right" vertical="top" wrapText="1"/>
    </xf>
    <xf numFmtId="165" fontId="52" fillId="0" borderId="63" xfId="67" applyNumberFormat="1" applyFont="1" applyFill="1" applyBorder="1" applyAlignment="1">
      <alignment horizontal="right" vertical="top" wrapText="1"/>
    </xf>
    <xf numFmtId="0" fontId="7" fillId="0" borderId="8" xfId="0" applyFont="1" applyBorder="1"/>
    <xf numFmtId="164" fontId="49" fillId="0" borderId="0" xfId="0" applyNumberFormat="1" applyFont="1"/>
    <xf numFmtId="164" fontId="52" fillId="36" borderId="1" xfId="132" applyNumberFormat="1" applyFont="1" applyFill="1" applyBorder="1" applyAlignment="1">
      <alignment horizontal="center"/>
    </xf>
    <xf numFmtId="0" fontId="4" fillId="0" borderId="11" xfId="0" applyFont="1" applyBorder="1" applyAlignment="1"/>
    <xf numFmtId="0" fontId="4" fillId="0" borderId="10" xfId="0" applyFont="1" applyBorder="1" applyAlignment="1"/>
    <xf numFmtId="164" fontId="7" fillId="0" borderId="1" xfId="132" applyNumberFormat="1" applyFont="1" applyBorder="1"/>
    <xf numFmtId="165" fontId="52" fillId="35" borderId="89" xfId="67" applyNumberFormat="1" applyFont="1" applyFill="1" applyBorder="1" applyAlignment="1">
      <alignment horizontal="right" vertical="top" wrapText="1"/>
    </xf>
    <xf numFmtId="164" fontId="4" fillId="0" borderId="1" xfId="116" applyNumberFormat="1" applyFont="1" applyBorder="1" applyAlignment="1">
      <alignment horizontal="center"/>
    </xf>
    <xf numFmtId="0" fontId="54" fillId="0" borderId="0" xfId="82" applyFont="1" applyFill="1" applyAlignment="1" applyProtection="1"/>
    <xf numFmtId="0" fontId="51" fillId="0" borderId="0" xfId="0" applyFont="1" applyFill="1" applyAlignment="1">
      <alignment horizontal="left"/>
    </xf>
    <xf numFmtId="0" fontId="4" fillId="0" borderId="0" xfId="0" applyFont="1" applyFill="1" applyBorder="1" applyAlignment="1">
      <alignment vertical="top" wrapText="1"/>
    </xf>
    <xf numFmtId="0" fontId="51" fillId="0" borderId="11" xfId="0" applyFont="1" applyBorder="1" applyAlignment="1"/>
    <xf numFmtId="0" fontId="51" fillId="0" borderId="10" xfId="0" applyFont="1" applyBorder="1" applyAlignment="1"/>
    <xf numFmtId="3" fontId="52" fillId="0" borderId="1" xfId="0" applyNumberFormat="1" applyFont="1" applyFill="1" applyBorder="1" applyAlignment="1">
      <alignment horizontal="right"/>
    </xf>
    <xf numFmtId="0" fontId="60" fillId="0" borderId="0" xfId="0" applyFont="1"/>
    <xf numFmtId="0" fontId="58" fillId="34" borderId="8" xfId="0" applyFont="1" applyFill="1" applyBorder="1" applyAlignment="1">
      <alignment vertical="top"/>
    </xf>
    <xf numFmtId="0" fontId="58" fillId="34" borderId="13" xfId="0" applyFont="1" applyFill="1" applyBorder="1" applyAlignment="1">
      <alignment horizontal="center" vertical="top"/>
    </xf>
    <xf numFmtId="3" fontId="52" fillId="36" borderId="91" xfId="0" applyNumberFormat="1" applyFont="1" applyFill="1" applyBorder="1" applyAlignment="1">
      <alignment horizontal="left"/>
    </xf>
    <xf numFmtId="3" fontId="52" fillId="36" borderId="91" xfId="0" applyNumberFormat="1" applyFont="1" applyFill="1" applyBorder="1"/>
    <xf numFmtId="3" fontId="52" fillId="36" borderId="92" xfId="0" applyNumberFormat="1" applyFont="1" applyFill="1" applyBorder="1"/>
    <xf numFmtId="3" fontId="52" fillId="36" borderId="94" xfId="0" applyNumberFormat="1" applyFont="1" applyFill="1" applyBorder="1"/>
    <xf numFmtId="164" fontId="52" fillId="36" borderId="94" xfId="0" applyNumberFormat="1" applyFont="1" applyFill="1" applyBorder="1"/>
    <xf numFmtId="0" fontId="52" fillId="36" borderId="99" xfId="0" applyFont="1" applyFill="1" applyBorder="1"/>
    <xf numFmtId="164" fontId="52" fillId="36" borderId="100" xfId="0" applyNumberFormat="1" applyFont="1" applyFill="1" applyBorder="1"/>
    <xf numFmtId="164" fontId="52" fillId="36" borderId="101" xfId="0" applyNumberFormat="1" applyFont="1" applyFill="1" applyBorder="1"/>
    <xf numFmtId="49" fontId="52" fillId="0" borderId="0" xfId="0" applyNumberFormat="1" applyFont="1" applyFill="1"/>
    <xf numFmtId="0" fontId="7" fillId="0" borderId="0" xfId="100" applyNumberFormat="1" applyFont="1" applyBorder="1" applyAlignment="1">
      <alignment horizontal="center" vertical="center"/>
    </xf>
    <xf numFmtId="0" fontId="7" fillId="35" borderId="0" xfId="100" applyNumberFormat="1" applyFont="1" applyFill="1" applyBorder="1"/>
    <xf numFmtId="165" fontId="4" fillId="35" borderId="0" xfId="67" applyNumberFormat="1" applyFont="1" applyFill="1" applyBorder="1" applyAlignment="1">
      <alignment horizontal="right" wrapText="1"/>
    </xf>
    <xf numFmtId="165" fontId="4" fillId="35" borderId="0" xfId="67" applyNumberFormat="1" applyFont="1" applyFill="1" applyBorder="1" applyAlignment="1">
      <alignment horizontal="right"/>
    </xf>
    <xf numFmtId="3" fontId="4" fillId="35" borderId="0" xfId="0" applyNumberFormat="1" applyFont="1" applyFill="1" applyBorder="1" applyAlignment="1">
      <alignment horizontal="right"/>
    </xf>
    <xf numFmtId="3" fontId="52" fillId="0" borderId="11" xfId="67" applyNumberFormat="1" applyFont="1" applyBorder="1"/>
    <xf numFmtId="164" fontId="52" fillId="0" borderId="14" xfId="132" applyNumberFormat="1" applyFont="1" applyFill="1" applyBorder="1"/>
    <xf numFmtId="0" fontId="7" fillId="0" borderId="0" xfId="112" applyFont="1" applyAlignment="1">
      <alignment horizontal="left"/>
    </xf>
    <xf numFmtId="0" fontId="4" fillId="0" borderId="104" xfId="93" applyFont="1" applyBorder="1"/>
    <xf numFmtId="165" fontId="7" fillId="0" borderId="105" xfId="133" applyNumberFormat="1" applyFont="1" applyBorder="1"/>
    <xf numFmtId="3" fontId="52" fillId="0" borderId="8" xfId="67" applyNumberFormat="1" applyFont="1" applyFill="1" applyBorder="1" applyAlignment="1">
      <alignment horizontal="center"/>
    </xf>
    <xf numFmtId="3" fontId="52" fillId="0" borderId="8" xfId="132" applyNumberFormat="1" applyFont="1" applyFill="1" applyBorder="1" applyAlignment="1">
      <alignment horizontal="center"/>
    </xf>
    <xf numFmtId="9" fontId="0" fillId="0" borderId="0" xfId="132" applyFont="1"/>
    <xf numFmtId="0" fontId="7" fillId="0" borderId="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0" fontId="51" fillId="0" borderId="11" xfId="0" applyFont="1" applyBorder="1" applyAlignment="1">
      <alignment horizontal="left" vertical="center" wrapText="1"/>
    </xf>
    <xf numFmtId="0" fontId="51" fillId="0" borderId="10" xfId="0" applyFont="1" applyBorder="1" applyAlignment="1">
      <alignment horizontal="left" vertical="center" wrapText="1"/>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52" fillId="0" borderId="11" xfId="0" applyFont="1" applyBorder="1" applyAlignment="1">
      <alignment horizontal="center"/>
    </xf>
    <xf numFmtId="0" fontId="52" fillId="0" borderId="10" xfId="0" applyFont="1" applyBorder="1" applyAlignment="1">
      <alignment horizontal="center"/>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3" fontId="52" fillId="0" borderId="1" xfId="67" applyNumberFormat="1" applyFont="1" applyBorder="1" applyAlignment="1">
      <alignment vertical="center"/>
    </xf>
    <xf numFmtId="3" fontId="52" fillId="0" borderId="1" xfId="67" applyNumberFormat="1" applyFont="1" applyBorder="1" applyAlignment="1">
      <alignment horizontal="right" vertical="center"/>
    </xf>
    <xf numFmtId="0" fontId="52" fillId="0" borderId="1" xfId="0" applyFont="1" applyFill="1" applyBorder="1" applyAlignment="1">
      <alignment horizontal="right"/>
    </xf>
    <xf numFmtId="0" fontId="7" fillId="0" borderId="11" xfId="0" applyFont="1" applyFill="1" applyBorder="1" applyAlignment="1">
      <alignment horizontal="left" vertical="center"/>
    </xf>
    <xf numFmtId="0" fontId="7" fillId="0" borderId="9" xfId="0" applyFont="1" applyFill="1" applyBorder="1" applyAlignment="1">
      <alignment horizontal="left" vertical="center"/>
    </xf>
    <xf numFmtId="3" fontId="52" fillId="0" borderId="51" xfId="0" applyNumberFormat="1" applyFont="1" applyBorder="1"/>
    <xf numFmtId="3" fontId="52" fillId="35" borderId="76" xfId="0" applyNumberFormat="1" applyFont="1" applyFill="1" applyBorder="1"/>
    <xf numFmtId="3" fontId="52" fillId="35" borderId="53" xfId="0" applyNumberFormat="1" applyFont="1" applyFill="1" applyBorder="1"/>
    <xf numFmtId="3" fontId="52" fillId="35" borderId="1" xfId="0" applyNumberFormat="1" applyFont="1" applyFill="1" applyBorder="1"/>
    <xf numFmtId="3" fontId="52" fillId="35" borderId="51" xfId="0" applyNumberFormat="1" applyFont="1" applyFill="1" applyBorder="1"/>
    <xf numFmtId="165" fontId="4" fillId="0" borderId="0" xfId="67" applyNumberFormat="1" applyFont="1" applyBorder="1" applyAlignment="1">
      <alignment horizontal="right"/>
    </xf>
    <xf numFmtId="165" fontId="4" fillId="0" borderId="0" xfId="67" applyNumberFormat="1" applyFont="1" applyFill="1" applyBorder="1" applyAlignment="1">
      <alignment horizontal="right"/>
    </xf>
    <xf numFmtId="3" fontId="52" fillId="0" borderId="1" xfId="67" applyNumberFormat="1" applyFont="1" applyFill="1" applyBorder="1" applyAlignment="1">
      <alignment horizontal="right" vertical="center"/>
    </xf>
    <xf numFmtId="3" fontId="52" fillId="36" borderId="40" xfId="67" applyNumberFormat="1" applyFont="1" applyFill="1" applyBorder="1" applyAlignment="1">
      <alignment horizontal="right"/>
    </xf>
    <xf numFmtId="3" fontId="52" fillId="36" borderId="1" xfId="67" applyNumberFormat="1" applyFont="1" applyFill="1" applyBorder="1" applyAlignment="1">
      <alignment horizontal="right"/>
    </xf>
    <xf numFmtId="3" fontId="52" fillId="36" borderId="39" xfId="67" applyNumberFormat="1" applyFont="1" applyFill="1" applyBorder="1" applyAlignment="1">
      <alignment horizontal="right"/>
    </xf>
    <xf numFmtId="3" fontId="52" fillId="36" borderId="41" xfId="67" applyNumberFormat="1" applyFont="1" applyFill="1" applyBorder="1" applyAlignment="1">
      <alignment horizontal="right"/>
    </xf>
    <xf numFmtId="3" fontId="52" fillId="36" borderId="42" xfId="67" applyNumberFormat="1" applyFont="1" applyFill="1" applyBorder="1" applyAlignment="1">
      <alignment horizontal="right"/>
    </xf>
    <xf numFmtId="3" fontId="52" fillId="36" borderId="43" xfId="67" applyNumberFormat="1" applyFont="1" applyFill="1" applyBorder="1" applyAlignment="1">
      <alignment horizontal="right"/>
    </xf>
    <xf numFmtId="0" fontId="7" fillId="38" borderId="102" xfId="0" applyFont="1" applyFill="1" applyBorder="1" applyAlignment="1">
      <alignment horizontal="center" vertical="center"/>
    </xf>
    <xf numFmtId="0" fontId="7" fillId="38" borderId="103" xfId="0" applyFont="1" applyFill="1" applyBorder="1" applyAlignment="1">
      <alignment horizontal="center" vertical="center" wrapText="1"/>
    </xf>
    <xf numFmtId="0" fontId="55" fillId="38" borderId="4" xfId="0" applyFont="1" applyFill="1" applyBorder="1" applyAlignment="1">
      <alignment vertical="center"/>
    </xf>
    <xf numFmtId="0" fontId="10" fillId="38" borderId="87" xfId="0" applyFont="1" applyFill="1" applyBorder="1" applyAlignment="1">
      <alignment vertical="center"/>
    </xf>
    <xf numFmtId="0" fontId="55" fillId="38" borderId="10" xfId="92" applyFont="1" applyFill="1" applyBorder="1" applyAlignment="1">
      <alignment horizontal="center" vertical="center"/>
    </xf>
    <xf numFmtId="0" fontId="55" fillId="38" borderId="7" xfId="105" applyFont="1" applyFill="1" applyBorder="1" applyAlignment="1">
      <alignment vertical="center"/>
    </xf>
    <xf numFmtId="0" fontId="55" fillId="38" borderId="6" xfId="105" applyFont="1" applyFill="1" applyBorder="1" applyAlignment="1">
      <alignment vertical="center"/>
    </xf>
    <xf numFmtId="0" fontId="58" fillId="38" borderId="11" xfId="92" applyFont="1" applyFill="1" applyBorder="1" applyAlignment="1">
      <alignment horizontal="left" vertical="center"/>
    </xf>
    <xf numFmtId="0" fontId="58" fillId="38" borderId="8" xfId="105" applyFont="1" applyFill="1" applyBorder="1" applyAlignment="1">
      <alignment horizontal="left" vertical="center"/>
    </xf>
    <xf numFmtId="0" fontId="51" fillId="0" borderId="1" xfId="0" applyFont="1" applyFill="1" applyBorder="1"/>
    <xf numFmtId="9" fontId="52" fillId="0" borderId="1" xfId="0" applyNumberFormat="1" applyFont="1" applyFill="1" applyBorder="1"/>
    <xf numFmtId="9" fontId="52" fillId="0" borderId="1" xfId="0" applyNumberFormat="1" applyFont="1" applyBorder="1"/>
    <xf numFmtId="9" fontId="52" fillId="0" borderId="15" xfId="0" applyNumberFormat="1" applyFont="1" applyBorder="1"/>
    <xf numFmtId="0" fontId="7" fillId="0" borderId="122" xfId="0" applyFont="1" applyFill="1" applyBorder="1" applyAlignment="1">
      <alignment horizontal="center"/>
    </xf>
    <xf numFmtId="165" fontId="52" fillId="0" borderId="7" xfId="67" applyNumberFormat="1" applyFont="1" applyFill="1" applyBorder="1" applyAlignment="1">
      <alignment horizontal="center"/>
    </xf>
    <xf numFmtId="0" fontId="7" fillId="0" borderId="72" xfId="0" applyFont="1" applyFill="1" applyBorder="1" applyAlignment="1">
      <alignment horizontal="center"/>
    </xf>
    <xf numFmtId="0" fontId="7" fillId="0" borderId="123" xfId="0" applyFont="1" applyFill="1" applyBorder="1" applyAlignment="1">
      <alignment horizontal="center"/>
    </xf>
    <xf numFmtId="0" fontId="7" fillId="0" borderId="78" xfId="0" applyFont="1" applyFill="1" applyBorder="1" applyAlignment="1">
      <alignment horizontal="center"/>
    </xf>
    <xf numFmtId="0" fontId="7" fillId="0" borderId="124" xfId="0" applyFont="1" applyFill="1" applyBorder="1" applyAlignment="1">
      <alignment horizontal="center"/>
    </xf>
    <xf numFmtId="1" fontId="51" fillId="36" borderId="125" xfId="67" applyNumberFormat="1" applyFont="1" applyFill="1" applyBorder="1" applyAlignment="1">
      <alignment horizontal="center"/>
    </xf>
    <xf numFmtId="1" fontId="51" fillId="36" borderId="91" xfId="67" applyNumberFormat="1" applyFont="1" applyFill="1" applyBorder="1" applyAlignment="1">
      <alignment horizontal="center"/>
    </xf>
    <xf numFmtId="1" fontId="51" fillId="36" borderId="92" xfId="67" applyNumberFormat="1" applyFont="1" applyFill="1" applyBorder="1" applyAlignment="1">
      <alignment horizontal="center"/>
    </xf>
    <xf numFmtId="164" fontId="52" fillId="36" borderId="97" xfId="132" applyNumberFormat="1" applyFont="1" applyFill="1" applyBorder="1" applyAlignment="1">
      <alignment horizontal="center"/>
    </xf>
    <xf numFmtId="164" fontId="52" fillId="36" borderId="94" xfId="132" applyNumberFormat="1" applyFont="1" applyFill="1" applyBorder="1" applyAlignment="1">
      <alignment horizontal="center"/>
    </xf>
    <xf numFmtId="9" fontId="52" fillId="36" borderId="98" xfId="132" applyFont="1" applyFill="1" applyBorder="1" applyAlignment="1">
      <alignment horizontal="center"/>
    </xf>
    <xf numFmtId="9" fontId="52" fillId="36" borderId="126" xfId="132" applyNumberFormat="1" applyFont="1" applyFill="1" applyBorder="1" applyAlignment="1">
      <alignment horizontal="center"/>
    </xf>
    <xf numFmtId="9" fontId="52" fillId="36" borderId="101" xfId="132" applyNumberFormat="1" applyFont="1" applyFill="1" applyBorder="1" applyAlignment="1">
      <alignment horizontal="center"/>
    </xf>
    <xf numFmtId="3" fontId="4" fillId="0" borderId="85" xfId="0" applyNumberFormat="1" applyFont="1" applyFill="1" applyBorder="1" applyAlignment="1">
      <alignment horizontal="left"/>
    </xf>
    <xf numFmtId="3" fontId="52" fillId="36" borderId="97" xfId="67" applyNumberFormat="1" applyFont="1" applyFill="1" applyBorder="1" applyAlignment="1">
      <alignment horizontal="center"/>
    </xf>
    <xf numFmtId="3" fontId="52" fillId="36" borderId="94" xfId="67" applyNumberFormat="1" applyFont="1" applyFill="1" applyBorder="1" applyAlignment="1">
      <alignment horizontal="center"/>
    </xf>
    <xf numFmtId="0" fontId="51" fillId="37" borderId="69" xfId="0" applyFont="1" applyFill="1" applyBorder="1" applyAlignment="1">
      <alignment horizontal="center" vertical="center" wrapText="1"/>
    </xf>
    <xf numFmtId="164" fontId="52" fillId="37" borderId="70" xfId="132" applyNumberFormat="1" applyFont="1" applyFill="1" applyBorder="1"/>
    <xf numFmtId="164" fontId="52" fillId="37" borderId="64" xfId="132" applyNumberFormat="1" applyFont="1" applyFill="1" applyBorder="1"/>
    <xf numFmtId="0" fontId="7" fillId="0" borderId="8" xfId="0" applyFont="1" applyBorder="1" applyAlignment="1">
      <alignment horizontal="center"/>
    </xf>
    <xf numFmtId="3" fontId="52" fillId="0" borderId="13" xfId="67" applyNumberFormat="1" applyFont="1" applyBorder="1"/>
    <xf numFmtId="3" fontId="52" fillId="0" borderId="5" xfId="67" applyNumberFormat="1" applyFont="1" applyBorder="1"/>
    <xf numFmtId="164" fontId="4" fillId="0" borderId="6" xfId="116" applyNumberFormat="1" applyFont="1" applyBorder="1" applyAlignment="1">
      <alignment horizontal="center"/>
    </xf>
    <xf numFmtId="164" fontId="4" fillId="0" borderId="3" xfId="116" applyNumberFormat="1" applyFont="1" applyBorder="1" applyAlignment="1">
      <alignment horizontal="center"/>
    </xf>
    <xf numFmtId="0" fontId="52" fillId="0" borderId="56" xfId="0" applyFont="1" applyBorder="1"/>
    <xf numFmtId="0" fontId="51" fillId="0" borderId="110" xfId="0" applyFont="1" applyBorder="1" applyAlignment="1">
      <alignment wrapText="1"/>
    </xf>
    <xf numFmtId="167" fontId="51" fillId="0" borderId="1" xfId="134" applyNumberFormat="1" applyFont="1" applyBorder="1" applyAlignment="1">
      <alignment horizontal="center" wrapText="1"/>
    </xf>
    <xf numFmtId="0" fontId="51" fillId="0" borderId="110" xfId="0" applyFont="1" applyBorder="1"/>
    <xf numFmtId="167" fontId="52" fillId="0" borderId="1" xfId="134" applyNumberFormat="1" applyFont="1" applyBorder="1" applyAlignment="1">
      <alignment horizontal="center"/>
    </xf>
    <xf numFmtId="165" fontId="52" fillId="0" borderId="1" xfId="67" applyNumberFormat="1" applyFont="1" applyBorder="1" applyAlignment="1">
      <alignment horizontal="center"/>
    </xf>
    <xf numFmtId="9" fontId="52" fillId="0" borderId="109" xfId="132" applyFont="1" applyBorder="1" applyAlignment="1">
      <alignment horizontal="center"/>
    </xf>
    <xf numFmtId="0" fontId="51" fillId="0" borderId="111" xfId="0" applyFont="1" applyBorder="1"/>
    <xf numFmtId="167" fontId="52" fillId="0" borderId="112" xfId="134" applyNumberFormat="1" applyFont="1" applyBorder="1" applyAlignment="1">
      <alignment horizontal="center"/>
    </xf>
    <xf numFmtId="165" fontId="52" fillId="0" borderId="112" xfId="67" applyNumberFormat="1" applyFont="1" applyBorder="1" applyAlignment="1">
      <alignment horizontal="center"/>
    </xf>
    <xf numFmtId="9" fontId="52" fillId="0" borderId="113" xfId="132" applyFont="1" applyBorder="1" applyAlignment="1">
      <alignment horizontal="center"/>
    </xf>
    <xf numFmtId="0" fontId="0" fillId="0" borderId="0" xfId="0"/>
    <xf numFmtId="0" fontId="0" fillId="0" borderId="0" xfId="0" applyNumberFormat="1"/>
    <xf numFmtId="49" fontId="0" fillId="0" borderId="0" xfId="0" applyNumberFormat="1"/>
    <xf numFmtId="0" fontId="51" fillId="0" borderId="11" xfId="0" applyFont="1" applyBorder="1" applyAlignment="1">
      <alignment horizontal="left"/>
    </xf>
    <xf numFmtId="0" fontId="52" fillId="0" borderId="0"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1" fillId="0" borderId="1" xfId="0" applyFont="1" applyBorder="1" applyAlignment="1">
      <alignment horizontal="center"/>
    </xf>
    <xf numFmtId="0" fontId="51" fillId="0" borderId="1" xfId="0" applyFont="1" applyBorder="1" applyAlignment="1">
      <alignment horizontal="center" wrapText="1"/>
    </xf>
    <xf numFmtId="0" fontId="52" fillId="0" borderId="0" xfId="0" applyFont="1" applyBorder="1" applyAlignment="1">
      <alignment horizontal="center"/>
    </xf>
    <xf numFmtId="0" fontId="7" fillId="0" borderId="13" xfId="0" applyFont="1" applyFill="1" applyBorder="1" applyAlignment="1">
      <alignment horizontal="center" vertical="center" wrapText="1"/>
    </xf>
    <xf numFmtId="0" fontId="7" fillId="0" borderId="8" xfId="0" applyFont="1" applyFill="1" applyBorder="1" applyAlignment="1">
      <alignment horizontal="left" vertical="center"/>
    </xf>
    <xf numFmtId="0" fontId="7" fillId="0" borderId="13" xfId="0" applyFont="1" applyFill="1" applyBorder="1" applyAlignment="1">
      <alignment horizontal="left" vertical="center"/>
    </xf>
    <xf numFmtId="0" fontId="55" fillId="38" borderId="11" xfId="0" applyFont="1" applyFill="1" applyBorder="1" applyAlignment="1">
      <alignment horizontal="center" vertical="center"/>
    </xf>
    <xf numFmtId="0" fontId="55" fillId="38" borderId="15" xfId="0" applyFont="1" applyFill="1" applyBorder="1" applyAlignment="1">
      <alignment horizontal="center" vertical="center"/>
    </xf>
    <xf numFmtId="0" fontId="55" fillId="38" borderId="10" xfId="0" applyFont="1" applyFill="1" applyBorder="1" applyAlignment="1">
      <alignment horizontal="center" vertical="center"/>
    </xf>
    <xf numFmtId="0" fontId="52" fillId="0" borderId="0" xfId="0" applyFont="1" applyFill="1" applyBorder="1" applyAlignment="1">
      <alignment horizontal="left" vertical="top" wrapText="1"/>
    </xf>
    <xf numFmtId="0" fontId="7" fillId="0" borderId="50" xfId="0" applyFont="1" applyFill="1" applyBorder="1" applyAlignment="1">
      <alignment horizontal="center"/>
    </xf>
    <xf numFmtId="0" fontId="7" fillId="0" borderId="1" xfId="0" applyFont="1" applyFill="1" applyBorder="1" applyAlignment="1">
      <alignment horizontal="center"/>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51" fillId="0" borderId="11" xfId="0" applyFont="1" applyFill="1" applyBorder="1" applyAlignment="1">
      <alignment horizontal="center"/>
    </xf>
    <xf numFmtId="0" fontId="7" fillId="0" borderId="3" xfId="116" applyFont="1" applyBorder="1" applyAlignment="1">
      <alignment horizontal="center" vertical="center"/>
    </xf>
    <xf numFmtId="0" fontId="7" fillId="0" borderId="1" xfId="100" applyNumberFormat="1" applyFont="1" applyBorder="1" applyAlignment="1">
      <alignment horizontal="center" vertical="center" wrapText="1"/>
    </xf>
    <xf numFmtId="0" fontId="4" fillId="0" borderId="0" xfId="0" applyFont="1" applyFill="1" applyBorder="1" applyAlignment="1">
      <alignment horizontal="left" vertical="top" wrapText="1"/>
    </xf>
    <xf numFmtId="0" fontId="64" fillId="0" borderId="0" xfId="0" applyFont="1"/>
    <xf numFmtId="0" fontId="4" fillId="0" borderId="0" xfId="92" applyFont="1" applyBorder="1" applyAlignment="1">
      <alignment horizontal="left" vertical="center"/>
    </xf>
    <xf numFmtId="0" fontId="4" fillId="0" borderId="0" xfId="92" applyFont="1" applyBorder="1" applyAlignment="1">
      <alignment horizontal="center" vertical="center" wrapText="1"/>
    </xf>
    <xf numFmtId="0" fontId="52" fillId="0" borderId="0" xfId="0" applyFont="1" applyBorder="1" applyAlignment="1">
      <alignment horizontal="left" vertical="center" wrapText="1"/>
    </xf>
    <xf numFmtId="0" fontId="52" fillId="0" borderId="8" xfId="0" applyFont="1" applyBorder="1"/>
    <xf numFmtId="165" fontId="52" fillId="0" borderId="8" xfId="67" applyNumberFormat="1" applyFont="1" applyBorder="1"/>
    <xf numFmtId="165" fontId="52" fillId="0" borderId="6" xfId="67" applyNumberFormat="1" applyFont="1" applyBorder="1"/>
    <xf numFmtId="165" fontId="52" fillId="0" borderId="3" xfId="67" applyNumberFormat="1" applyFont="1" applyBorder="1"/>
    <xf numFmtId="165" fontId="52" fillId="0" borderId="4" xfId="67" applyNumberFormat="1" applyFont="1" applyBorder="1"/>
    <xf numFmtId="165" fontId="52" fillId="0" borderId="11" xfId="67" applyNumberFormat="1" applyFont="1" applyBorder="1"/>
    <xf numFmtId="165" fontId="52" fillId="0" borderId="15" xfId="67" applyNumberFormat="1" applyFont="1" applyBorder="1"/>
    <xf numFmtId="165" fontId="52" fillId="0" borderId="10" xfId="67" applyNumberFormat="1" applyFont="1" applyBorder="1"/>
    <xf numFmtId="0" fontId="52" fillId="0" borderId="3" xfId="0" applyFont="1" applyBorder="1"/>
    <xf numFmtId="164" fontId="52" fillId="0" borderId="4" xfId="132" applyNumberFormat="1" applyFont="1" applyBorder="1"/>
    <xf numFmtId="164" fontId="63" fillId="0" borderId="0" xfId="0" applyNumberFormat="1" applyFont="1" applyFill="1" applyBorder="1" applyAlignment="1">
      <alignment vertical="center"/>
    </xf>
    <xf numFmtId="164" fontId="52" fillId="0" borderId="3" xfId="132" applyNumberFormat="1" applyFont="1" applyBorder="1"/>
    <xf numFmtId="164" fontId="52" fillId="0" borderId="15" xfId="132" applyNumberFormat="1" applyFont="1" applyBorder="1"/>
    <xf numFmtId="164" fontId="52" fillId="0" borderId="10" xfId="132" applyNumberFormat="1" applyFont="1" applyBorder="1"/>
    <xf numFmtId="164" fontId="52" fillId="0" borderId="5" xfId="132" applyNumberFormat="1" applyFont="1" applyBorder="1"/>
    <xf numFmtId="0" fontId="52" fillId="0" borderId="10" xfId="0" applyFont="1" applyBorder="1" applyAlignment="1">
      <alignment wrapText="1"/>
    </xf>
    <xf numFmtId="0" fontId="51" fillId="0" borderId="1" xfId="0" applyFont="1" applyFill="1" applyBorder="1" applyAlignment="1">
      <alignment horizontal="center" wrapText="1"/>
    </xf>
    <xf numFmtId="0" fontId="51" fillId="0" borderId="1" xfId="0" applyFont="1" applyFill="1" applyBorder="1" applyAlignment="1">
      <alignment horizontal="center"/>
    </xf>
    <xf numFmtId="9" fontId="52" fillId="0" borderId="0" xfId="132" applyFont="1"/>
    <xf numFmtId="165" fontId="51" fillId="0" borderId="5" xfId="67" applyNumberFormat="1" applyFont="1" applyBorder="1" applyAlignment="1">
      <alignment horizontal="center" wrapText="1"/>
    </xf>
    <xf numFmtId="165" fontId="51" fillId="0" borderId="78" xfId="67" applyNumberFormat="1" applyFont="1" applyBorder="1" applyAlignment="1">
      <alignment horizontal="center" wrapText="1"/>
    </xf>
    <xf numFmtId="0" fontId="52" fillId="0" borderId="0" xfId="0" applyNumberFormat="1" applyFont="1"/>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55" fillId="38" borderId="11" xfId="0" applyFont="1" applyFill="1" applyBorder="1" applyAlignment="1">
      <alignment horizontal="center"/>
    </xf>
    <xf numFmtId="0" fontId="55" fillId="38" borderId="15" xfId="0" applyFont="1" applyFill="1" applyBorder="1" applyAlignment="1">
      <alignment horizontal="center"/>
    </xf>
    <xf numFmtId="0" fontId="55" fillId="38" borderId="10" xfId="0" applyFont="1" applyFill="1" applyBorder="1" applyAlignment="1">
      <alignment horizontal="center"/>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2" fillId="0" borderId="0" xfId="0" applyFont="1" applyFill="1" applyAlignment="1">
      <alignment horizontal="left" vertical="center"/>
    </xf>
    <xf numFmtId="0" fontId="51" fillId="0" borderId="0" xfId="0" applyFont="1" applyAlignment="1">
      <alignment horizontal="left" vertical="center"/>
    </xf>
    <xf numFmtId="0" fontId="4" fillId="0" borderId="0" xfId="100" applyFont="1" applyFill="1" applyBorder="1" applyAlignment="1">
      <alignment horizontal="left" vertical="center"/>
    </xf>
    <xf numFmtId="0" fontId="52" fillId="0" borderId="0" xfId="0" applyFont="1" applyFill="1" applyAlignment="1">
      <alignment horizontal="left"/>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52" fillId="0" borderId="8" xfId="0" applyFont="1" applyFill="1" applyBorder="1" applyAlignment="1">
      <alignment horizontal="left" vertical="top" wrapText="1"/>
    </xf>
    <xf numFmtId="0" fontId="57" fillId="0" borderId="7" xfId="0" applyFont="1" applyFill="1" applyBorder="1" applyAlignment="1">
      <alignment horizontal="left" vertical="top" wrapText="1"/>
    </xf>
    <xf numFmtId="0" fontId="57" fillId="0" borderId="6" xfId="0" applyFont="1" applyFill="1" applyBorder="1" applyAlignment="1">
      <alignment horizontal="left" vertical="top" wrapText="1"/>
    </xf>
    <xf numFmtId="0" fontId="57" fillId="0" borderId="9" xfId="0" applyFont="1" applyFill="1" applyBorder="1" applyAlignment="1">
      <alignment horizontal="left" vertical="top" wrapText="1"/>
    </xf>
    <xf numFmtId="0" fontId="57" fillId="0" borderId="0" xfId="0" applyFont="1" applyFill="1" applyBorder="1" applyAlignment="1">
      <alignment horizontal="left" vertical="top" wrapText="1"/>
    </xf>
    <xf numFmtId="0" fontId="57" fillId="0" borderId="2" xfId="0" applyFont="1" applyFill="1" applyBorder="1" applyAlignment="1">
      <alignment horizontal="left" vertical="top" wrapText="1"/>
    </xf>
    <xf numFmtId="0" fontId="57" fillId="0" borderId="13" xfId="0" applyFont="1" applyFill="1" applyBorder="1" applyAlignment="1">
      <alignment horizontal="left" vertical="top" wrapText="1"/>
    </xf>
    <xf numFmtId="0" fontId="57" fillId="0" borderId="14" xfId="0" applyFont="1" applyFill="1" applyBorder="1" applyAlignment="1">
      <alignment horizontal="left" vertical="top" wrapText="1"/>
    </xf>
    <xf numFmtId="0" fontId="57" fillId="0" borderId="12" xfId="0" applyFont="1" applyFill="1" applyBorder="1" applyAlignment="1">
      <alignment horizontal="left" vertical="top" wrapText="1"/>
    </xf>
    <xf numFmtId="0" fontId="51" fillId="0" borderId="1" xfId="0" applyFont="1" applyBorder="1" applyAlignment="1">
      <alignment vertical="top" wrapText="1"/>
    </xf>
    <xf numFmtId="0" fontId="51" fillId="0" borderId="1" xfId="0" applyFont="1" applyBorder="1" applyAlignment="1">
      <alignment horizontal="center" vertical="top" wrapText="1"/>
    </xf>
    <xf numFmtId="0" fontId="51" fillId="0" borderId="1" xfId="0" applyFont="1" applyBorder="1" applyAlignment="1">
      <alignment horizontal="center" wrapText="1"/>
    </xf>
    <xf numFmtId="0" fontId="51" fillId="0" borderId="1" xfId="0" applyFont="1" applyBorder="1" applyAlignment="1">
      <alignment horizontal="center"/>
    </xf>
    <xf numFmtId="0" fontId="55" fillId="38" borderId="13" xfId="0" applyFont="1" applyFill="1" applyBorder="1" applyAlignment="1">
      <alignment horizontal="center" vertical="center"/>
    </xf>
    <xf numFmtId="0" fontId="55" fillId="38" borderId="14" xfId="0" applyFont="1" applyFill="1" applyBorder="1" applyAlignment="1">
      <alignment horizontal="center" vertical="center"/>
    </xf>
    <xf numFmtId="0" fontId="55" fillId="38" borderId="12" xfId="0" applyFont="1" applyFill="1" applyBorder="1" applyAlignment="1">
      <alignment horizontal="center" vertical="center"/>
    </xf>
    <xf numFmtId="0" fontId="51" fillId="0" borderId="106" xfId="0" applyFont="1" applyBorder="1" applyAlignment="1">
      <alignment horizontal="center"/>
    </xf>
    <xf numFmtId="0" fontId="51" fillId="0" borderId="107" xfId="0" applyFont="1" applyBorder="1" applyAlignment="1">
      <alignment horizontal="center"/>
    </xf>
    <xf numFmtId="0" fontId="51" fillId="0" borderId="108" xfId="0" applyFont="1" applyBorder="1" applyAlignment="1">
      <alignment horizontal="center"/>
    </xf>
    <xf numFmtId="9" fontId="51" fillId="0" borderId="109" xfId="132" applyFont="1" applyBorder="1" applyAlignment="1">
      <alignment horizontal="center" wrapText="1"/>
    </xf>
    <xf numFmtId="0" fontId="52" fillId="0" borderId="6" xfId="0" applyFont="1" applyFill="1" applyBorder="1" applyAlignment="1">
      <alignment vertical="top" wrapText="1"/>
    </xf>
    <xf numFmtId="0" fontId="52" fillId="0" borderId="3" xfId="0" applyFont="1" applyFill="1" applyBorder="1" applyAlignment="1">
      <alignment vertical="top" wrapText="1"/>
    </xf>
    <xf numFmtId="0" fontId="52" fillId="0" borderId="8" xfId="0" applyFont="1" applyFill="1" applyBorder="1" applyAlignment="1">
      <alignment vertical="top" wrapText="1"/>
    </xf>
    <xf numFmtId="0" fontId="6" fillId="0" borderId="74" xfId="107" applyFont="1" applyFill="1" applyBorder="1" applyAlignment="1">
      <alignment horizontal="center" vertical="center"/>
    </xf>
    <xf numFmtId="0" fontId="6" fillId="0" borderId="114" xfId="107" applyFont="1" applyFill="1" applyBorder="1" applyAlignment="1">
      <alignment horizontal="center" vertical="center"/>
    </xf>
    <xf numFmtId="0" fontId="6" fillId="0" borderId="73" xfId="107" applyFont="1" applyFill="1" applyBorder="1" applyAlignment="1">
      <alignment horizontal="center" vertical="center"/>
    </xf>
    <xf numFmtId="0" fontId="6" fillId="0" borderId="84" xfId="107" applyFont="1" applyFill="1" applyBorder="1" applyAlignment="1">
      <alignment horizontal="center" vertical="center"/>
    </xf>
    <xf numFmtId="0" fontId="51" fillId="0" borderId="115" xfId="0" applyFont="1" applyBorder="1" applyAlignment="1">
      <alignment horizontal="left"/>
    </xf>
    <xf numFmtId="0" fontId="51" fillId="0" borderId="116" xfId="0" applyFont="1" applyBorder="1" applyAlignment="1">
      <alignment horizontal="left"/>
    </xf>
    <xf numFmtId="0" fontId="51" fillId="0" borderId="117" xfId="0" applyFont="1" applyBorder="1" applyAlignment="1">
      <alignment horizontal="left"/>
    </xf>
    <xf numFmtId="0" fontId="55" fillId="38" borderId="118" xfId="0" applyFont="1" applyFill="1" applyBorder="1" applyAlignment="1">
      <alignment horizontal="center" vertical="center"/>
    </xf>
    <xf numFmtId="0" fontId="55" fillId="38" borderId="54" xfId="0" applyFont="1" applyFill="1" applyBorder="1" applyAlignment="1">
      <alignment horizontal="center" vertical="center"/>
    </xf>
    <xf numFmtId="0" fontId="55" fillId="38" borderId="119" xfId="0" applyFont="1" applyFill="1" applyBorder="1" applyAlignment="1">
      <alignment horizontal="center" vertical="center"/>
    </xf>
    <xf numFmtId="0" fontId="51" fillId="0" borderId="9" xfId="0" applyFont="1" applyBorder="1" applyAlignment="1">
      <alignment horizontal="left"/>
    </xf>
    <xf numFmtId="0" fontId="51" fillId="0" borderId="0" xfId="0" applyFont="1" applyBorder="1" applyAlignment="1">
      <alignment horizontal="left"/>
    </xf>
    <xf numFmtId="0" fontId="51" fillId="0" borderId="2" xfId="0" applyFont="1" applyBorder="1" applyAlignment="1">
      <alignment horizontal="left"/>
    </xf>
    <xf numFmtId="0" fontId="52" fillId="0" borderId="120" xfId="0" applyFont="1" applyBorder="1" applyAlignment="1">
      <alignment horizontal="left" vertical="top" wrapText="1"/>
    </xf>
    <xf numFmtId="0" fontId="52" fillId="0" borderId="55" xfId="0" applyFont="1" applyBorder="1" applyAlignment="1">
      <alignment horizontal="left" vertical="top" wrapText="1"/>
    </xf>
    <xf numFmtId="0" fontId="52" fillId="0" borderId="121" xfId="0" applyFont="1" applyBorder="1" applyAlignment="1">
      <alignment horizontal="left" vertical="top" wrapText="1"/>
    </xf>
    <xf numFmtId="0" fontId="6" fillId="0" borderId="77" xfId="107" applyFont="1" applyFill="1" applyBorder="1" applyAlignment="1">
      <alignment horizontal="center" vertical="center"/>
    </xf>
    <xf numFmtId="0" fontId="6" fillId="0" borderId="65" xfId="107" applyFont="1" applyFill="1" applyBorder="1" applyAlignment="1">
      <alignment horizontal="center" vertical="center"/>
    </xf>
    <xf numFmtId="0" fontId="6" fillId="0" borderId="48" xfId="107" applyFont="1" applyFill="1" applyBorder="1" applyAlignment="1">
      <alignment horizontal="center" vertical="center"/>
    </xf>
    <xf numFmtId="0" fontId="6" fillId="0" borderId="49" xfId="107" applyFont="1" applyFill="1" applyBorder="1" applyAlignment="1">
      <alignment horizontal="center" vertical="center"/>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51" fillId="36" borderId="90" xfId="0" applyFont="1" applyFill="1" applyBorder="1" applyAlignment="1">
      <alignment horizontal="center" vertical="center"/>
    </xf>
    <xf numFmtId="0" fontId="51" fillId="36" borderId="93" xfId="0" applyFont="1" applyFill="1" applyBorder="1" applyAlignment="1">
      <alignment horizontal="center" vertical="center"/>
    </xf>
    <xf numFmtId="0" fontId="51" fillId="36" borderId="95" xfId="0" applyFont="1" applyFill="1" applyBorder="1" applyAlignment="1">
      <alignment horizontal="center" vertical="center"/>
    </xf>
    <xf numFmtId="0" fontId="51" fillId="36" borderId="96" xfId="0" applyFont="1" applyFill="1" applyBorder="1" applyAlignment="1">
      <alignment horizontal="center" vertical="center"/>
    </xf>
    <xf numFmtId="0" fontId="51" fillId="36" borderId="97" xfId="0" applyFont="1" applyFill="1" applyBorder="1" applyAlignment="1">
      <alignment horizontal="center" vertical="center"/>
    </xf>
    <xf numFmtId="0" fontId="51" fillId="36" borderId="98" xfId="0" applyFont="1" applyFill="1" applyBorder="1" applyAlignment="1">
      <alignment horizontal="center" vertical="center"/>
    </xf>
    <xf numFmtId="0" fontId="51" fillId="0" borderId="11" xfId="0" applyFont="1" applyBorder="1" applyAlignment="1">
      <alignment horizontal="center" wrapText="1"/>
    </xf>
    <xf numFmtId="0" fontId="51" fillId="0" borderId="15" xfId="0" applyFont="1" applyBorder="1" applyAlignment="1">
      <alignment horizontal="center" wrapText="1"/>
    </xf>
    <xf numFmtId="0" fontId="51" fillId="0" borderId="10" xfId="0" applyFont="1" applyBorder="1" applyAlignment="1">
      <alignment horizontal="center" wrapText="1"/>
    </xf>
    <xf numFmtId="0" fontId="51" fillId="0" borderId="1" xfId="0" applyFont="1" applyBorder="1" applyAlignment="1">
      <alignment horizontal="left"/>
    </xf>
    <xf numFmtId="0" fontId="52" fillId="0" borderId="9" xfId="0" applyFont="1" applyBorder="1" applyAlignment="1">
      <alignment horizontal="center"/>
    </xf>
    <xf numFmtId="0" fontId="52" fillId="0" borderId="0" xfId="0" applyFont="1" applyBorder="1" applyAlignment="1">
      <alignment horizontal="center"/>
    </xf>
    <xf numFmtId="0" fontId="52" fillId="0" borderId="13" xfId="0" applyFont="1" applyBorder="1" applyAlignment="1">
      <alignment horizontal="center"/>
    </xf>
    <xf numFmtId="0" fontId="52" fillId="0" borderId="14" xfId="0" applyFont="1" applyBorder="1" applyAlignment="1">
      <alignment horizontal="center"/>
    </xf>
    <xf numFmtId="0" fontId="55" fillId="38" borderId="1" xfId="0" applyFont="1" applyFill="1" applyBorder="1" applyAlignment="1">
      <alignment horizontal="left" vertical="center"/>
    </xf>
    <xf numFmtId="0" fontId="52" fillId="0" borderId="1" xfId="0" applyFont="1" applyBorder="1" applyAlignment="1">
      <alignment horizontal="left" vertical="top"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55" fillId="38" borderId="0" xfId="0" applyFont="1" applyFill="1" applyBorder="1" applyAlignment="1">
      <alignment horizontal="left" vertical="center"/>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55" fillId="38" borderId="11" xfId="0" applyFont="1" applyFill="1" applyBorder="1" applyAlignment="1">
      <alignment horizontal="center" vertical="center"/>
    </xf>
    <xf numFmtId="0" fontId="55" fillId="38" borderId="15" xfId="0" applyFont="1" applyFill="1" applyBorder="1" applyAlignment="1">
      <alignment horizontal="center" vertical="center"/>
    </xf>
    <xf numFmtId="0" fontId="55" fillId="38" borderId="10" xfId="0" applyFont="1" applyFill="1" applyBorder="1" applyAlignment="1">
      <alignment horizontal="center" vertical="center"/>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2" xfId="0" applyFont="1" applyBorder="1" applyAlignment="1">
      <alignment horizontal="left" vertical="top" wrapText="1"/>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71" xfId="0" applyFont="1" applyFill="1" applyBorder="1" applyAlignment="1">
      <alignment horizontal="center" vertical="center" wrapText="1"/>
    </xf>
    <xf numFmtId="0" fontId="52" fillId="0" borderId="45" xfId="0" applyFont="1" applyBorder="1" applyAlignment="1">
      <alignment horizontal="center" vertical="center" wrapText="1"/>
    </xf>
    <xf numFmtId="0" fontId="52" fillId="0" borderId="47" xfId="0" applyFont="1" applyBorder="1" applyAlignment="1">
      <alignment horizontal="center" vertical="center" wrapText="1"/>
    </xf>
    <xf numFmtId="0" fontId="52" fillId="0" borderId="46" xfId="0" applyFont="1" applyBorder="1" applyAlignment="1">
      <alignment horizontal="center" vertical="center" wrapText="1"/>
    </xf>
    <xf numFmtId="0" fontId="52" fillId="0" borderId="1" xfId="0" applyFont="1" applyFill="1" applyBorder="1" applyAlignment="1">
      <alignment horizontal="left" vertical="top" wrapText="1"/>
    </xf>
    <xf numFmtId="0" fontId="51" fillId="0" borderId="0" xfId="0" applyFont="1" applyAlignment="1">
      <alignment horizontal="center" vertical="center"/>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7" fillId="33" borderId="9" xfId="0" applyFont="1" applyFill="1" applyBorder="1" applyAlignment="1">
      <alignment horizontal="center" wrapText="1"/>
    </xf>
    <xf numFmtId="0" fontId="52" fillId="0" borderId="29"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52" fillId="0" borderId="33" xfId="0" applyFont="1" applyBorder="1" applyAlignment="1">
      <alignment horizontal="center" vertical="center" wrapText="1"/>
    </xf>
    <xf numFmtId="0" fontId="52" fillId="0" borderId="44" xfId="0" applyFont="1" applyBorder="1" applyAlignment="1">
      <alignment horizontal="center" vertical="center" wrapText="1"/>
    </xf>
    <xf numFmtId="0" fontId="52" fillId="0" borderId="0" xfId="0" applyFont="1" applyBorder="1" applyAlignment="1">
      <alignment horizontal="left"/>
    </xf>
    <xf numFmtId="0" fontId="52" fillId="0" borderId="0" xfId="0" applyFont="1" applyAlignment="1">
      <alignment horizontal="left" wrapText="1"/>
    </xf>
    <xf numFmtId="0" fontId="4" fillId="0" borderId="0" xfId="112" applyFont="1" applyAlignment="1">
      <alignment horizontal="left"/>
    </xf>
    <xf numFmtId="0" fontId="4" fillId="0" borderId="14" xfId="112" applyFont="1" applyBorder="1" applyAlignment="1">
      <alignment horizontal="center"/>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55" fillId="38" borderId="11" xfId="0" applyFont="1" applyFill="1" applyBorder="1" applyAlignment="1">
      <alignment horizontal="left" vertical="center"/>
    </xf>
    <xf numFmtId="0" fontId="55" fillId="38" borderId="15" xfId="0" applyFont="1" applyFill="1" applyBorder="1" applyAlignment="1">
      <alignment horizontal="left" vertical="center"/>
    </xf>
    <xf numFmtId="0" fontId="52" fillId="0" borderId="7"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1" fillId="0" borderId="3" xfId="0" applyFont="1" applyBorder="1" applyAlignment="1">
      <alignment horizontal="center"/>
    </xf>
    <xf numFmtId="0" fontId="7" fillId="0" borderId="72" xfId="0" applyFont="1" applyFill="1" applyBorder="1" applyAlignment="1">
      <alignment horizontal="center" wrapText="1"/>
    </xf>
    <xf numFmtId="0" fontId="7" fillId="0" borderId="78" xfId="0" applyFont="1" applyFill="1" applyBorder="1" applyAlignment="1">
      <alignment horizontal="center" wrapText="1"/>
    </xf>
    <xf numFmtId="0" fontId="7" fillId="0" borderId="79" xfId="0" applyFont="1" applyFill="1" applyBorder="1" applyAlignment="1">
      <alignment horizontal="center" wrapText="1"/>
    </xf>
    <xf numFmtId="0" fontId="7" fillId="0" borderId="50" xfId="0" applyFont="1" applyFill="1" applyBorder="1" applyAlignment="1">
      <alignment horizontal="center"/>
    </xf>
    <xf numFmtId="0" fontId="7" fillId="0" borderId="1" xfId="0" applyFont="1" applyFill="1" applyBorder="1" applyAlignment="1">
      <alignment horizontal="center"/>
    </xf>
    <xf numFmtId="0" fontId="7" fillId="0" borderId="51" xfId="0" applyFont="1" applyFill="1" applyBorder="1" applyAlignment="1">
      <alignment horizontal="center"/>
    </xf>
    <xf numFmtId="0" fontId="51" fillId="0" borderId="81" xfId="0" applyFont="1" applyFill="1" applyBorder="1" applyAlignment="1">
      <alignment horizontal="center" wrapText="1"/>
    </xf>
    <xf numFmtId="0" fontId="51" fillId="0" borderId="127" xfId="0" applyFont="1" applyFill="1" applyBorder="1" applyAlignment="1">
      <alignment horizontal="center" wrapText="1"/>
    </xf>
    <xf numFmtId="0" fontId="51" fillId="0" borderId="128" xfId="0" applyFont="1" applyFill="1" applyBorder="1" applyAlignment="1">
      <alignment horizontal="center" wrapText="1"/>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7" fillId="0" borderId="8" xfId="112" applyFont="1" applyBorder="1" applyAlignment="1">
      <alignment horizontal="center"/>
    </xf>
    <xf numFmtId="0" fontId="7" fillId="0" borderId="7" xfId="112" applyFont="1" applyBorder="1" applyAlignment="1">
      <alignment horizontal="center"/>
    </xf>
    <xf numFmtId="0" fontId="7" fillId="0" borderId="6" xfId="112" applyFont="1" applyBorder="1" applyAlignment="1">
      <alignment horizontal="center"/>
    </xf>
    <xf numFmtId="0" fontId="7" fillId="0" borderId="13" xfId="112" applyFont="1" applyBorder="1" applyAlignment="1">
      <alignment horizontal="center"/>
    </xf>
    <xf numFmtId="0" fontId="7" fillId="0" borderId="14" xfId="112" applyFont="1" applyBorder="1" applyAlignment="1">
      <alignment horizontal="center"/>
    </xf>
    <xf numFmtId="0" fontId="7" fillId="0" borderId="12" xfId="112" applyFont="1" applyBorder="1" applyAlignment="1">
      <alignment horizontal="center"/>
    </xf>
    <xf numFmtId="0" fontId="4" fillId="0" borderId="3" xfId="112" applyFont="1" applyBorder="1" applyAlignment="1">
      <alignment horizontal="center" vertical="center" wrapText="1"/>
    </xf>
    <xf numFmtId="0" fontId="4" fillId="0" borderId="4"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3" xfId="112" applyFont="1" applyBorder="1" applyAlignment="1">
      <alignment horizont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4" fillId="0" borderId="11" xfId="112" applyFont="1" applyBorder="1" applyAlignment="1">
      <alignment horizontal="center" wrapText="1"/>
    </xf>
    <xf numFmtId="0" fontId="4" fillId="0" borderId="15" xfId="112" applyFont="1" applyBorder="1" applyAlignment="1">
      <alignment horizontal="center" wrapText="1"/>
    </xf>
    <xf numFmtId="0" fontId="4" fillId="0" borderId="10" xfId="112" applyFont="1" applyBorder="1" applyAlignment="1">
      <alignment horizontal="center" wrapText="1"/>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52" fillId="0" borderId="6"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5" xfId="0" applyFont="1" applyBorder="1" applyAlignment="1">
      <alignment horizontal="center" vertical="center"/>
    </xf>
    <xf numFmtId="0" fontId="51" fillId="0" borderId="11" xfId="0" applyFont="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51" fillId="0" borderId="11" xfId="0" applyFont="1" applyFill="1" applyBorder="1" applyAlignment="1">
      <alignment horizontal="center"/>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83" xfId="0" applyNumberFormat="1" applyFont="1" applyBorder="1" applyAlignment="1">
      <alignment horizontal="center"/>
    </xf>
    <xf numFmtId="0" fontId="55" fillId="38" borderId="10" xfId="0" applyFont="1" applyFill="1" applyBorder="1" applyAlignment="1">
      <alignment horizontal="left" vertic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1" xfId="100" quotePrefix="1" applyNumberFormat="1" applyFont="1" applyBorder="1" applyAlignment="1">
      <alignment horizontal="center" vertical="center"/>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7" fillId="0" borderId="69" xfId="100" applyNumberFormat="1" applyFont="1" applyBorder="1" applyAlignment="1">
      <alignment horizontal="center" vertical="center" wrapText="1"/>
    </xf>
    <xf numFmtId="0" fontId="7" fillId="0" borderId="70" xfId="100" applyNumberFormat="1" applyFont="1" applyBorder="1" applyAlignment="1">
      <alignment horizontal="center" vertical="center" wrapText="1"/>
    </xf>
    <xf numFmtId="0" fontId="7" fillId="0" borderId="48" xfId="100" applyNumberFormat="1" applyFont="1" applyBorder="1" applyAlignment="1">
      <alignment horizontal="center" wrapText="1"/>
    </xf>
    <xf numFmtId="0" fontId="7" fillId="0" borderId="49" xfId="100" applyNumberFormat="1" applyFont="1" applyBorder="1" applyAlignment="1">
      <alignment horizontal="center" wrapText="1"/>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5">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2" xfId="39" builtinId="36" customBuiltin="1"/>
    <cellStyle name="60% - Accent2 2" xfId="40"/>
    <cellStyle name="60% - Accent3" xfId="41" builtinId="40" customBuiltin="1"/>
    <cellStyle name="60% - Accent3 2" xfId="42"/>
    <cellStyle name="60% - Accent4" xfId="43" builtinId="44" customBuiltin="1"/>
    <cellStyle name="60% - Accent4 2" xfId="44"/>
    <cellStyle name="60% - Accent5" xfId="45" builtinId="48" customBuiltin="1"/>
    <cellStyle name="60% - Accent5 2" xfId="46"/>
    <cellStyle name="60% - Accent6" xfId="47" builtinId="52" customBuiltin="1"/>
    <cellStyle name="60% - Accent6 2" xfId="48"/>
    <cellStyle name="Accent1" xfId="49" builtinId="29" customBuiltin="1"/>
    <cellStyle name="Accent1 2" xfId="50"/>
    <cellStyle name="Accent2" xfId="51" builtinId="33" customBuiltin="1"/>
    <cellStyle name="Accent2 2" xfId="52"/>
    <cellStyle name="Accent3" xfId="53" builtinId="37" customBuiltin="1"/>
    <cellStyle name="Accent3 2" xfId="54"/>
    <cellStyle name="Accent4" xfId="55" builtinId="41" customBuiltin="1"/>
    <cellStyle name="Accent4 2" xfId="56"/>
    <cellStyle name="Accent5" xfId="57" builtinId="45" customBuiltin="1"/>
    <cellStyle name="Accent5 2" xfId="58"/>
    <cellStyle name="Accent6" xfId="59" builtinId="49" customBuiltin="1"/>
    <cellStyle name="Accent6 2" xfId="60"/>
    <cellStyle name="Bad" xfId="61" builtinId="27" customBuiltin="1"/>
    <cellStyle name="Bad 2" xfId="62"/>
    <cellStyle name="Calculation" xfId="63" builtinId="22" customBuiltin="1"/>
    <cellStyle name="Calculation 2" xfId="64"/>
    <cellStyle name="Check Cell" xfId="65" builtinId="23" customBuiltin="1"/>
    <cellStyle name="Check Cell 2" xfId="66"/>
    <cellStyle name="Comma" xfId="67" builtinId="3"/>
    <cellStyle name="Comma 2" xfId="68"/>
    <cellStyle name="Comma 2 2" xfId="69"/>
    <cellStyle name="Comma 3" xfId="133"/>
    <cellStyle name="Currency" xfId="134" builtinId="4"/>
    <cellStyle name="Explanatory Text" xfId="70" builtinId="53" customBuiltin="1"/>
    <cellStyle name="Explanatory Text 2" xfId="71"/>
    <cellStyle name="Good" xfId="72" builtinId="26" customBuiltin="1"/>
    <cellStyle name="Good 2" xfId="73"/>
    <cellStyle name="Heading 1" xfId="74" builtinId="16" customBuiltin="1"/>
    <cellStyle name="Heading 1 2" xfId="75"/>
    <cellStyle name="Heading 2" xfId="76" builtinId="17" customBuiltin="1"/>
    <cellStyle name="Heading 2 2" xfId="77"/>
    <cellStyle name="Heading 3" xfId="78" builtinId="18" customBuiltin="1"/>
    <cellStyle name="Heading 3 2" xfId="79"/>
    <cellStyle name="Heading 4" xfId="80" builtinId="19" customBuiltin="1"/>
    <cellStyle name="Heading 4 2" xfId="81"/>
    <cellStyle name="Hyperlink" xfId="82" builtinId="8"/>
    <cellStyle name="Hyperlink 2" xfId="83"/>
    <cellStyle name="Hyperlink 3" xfId="84"/>
    <cellStyle name="Hyperlink 3 2" xfId="85"/>
    <cellStyle name="Input" xfId="86" builtinId="20" customBuiltin="1"/>
    <cellStyle name="Input 2" xfId="87"/>
    <cellStyle name="Linked Cell" xfId="88" builtinId="24" customBuiltin="1"/>
    <cellStyle name="Linked Cell 2" xfId="89"/>
    <cellStyle name="Neutral" xfId="90" builtinId="28" customBuiltin="1"/>
    <cellStyle name="Neutral 2" xfId="91"/>
    <cellStyle name="Normal" xfId="0" builtinId="0"/>
    <cellStyle name="Normal 2" xfId="92"/>
    <cellStyle name="Normal 2 2" xfId="93"/>
    <cellStyle name="Normal 2 2 2" xfId="94"/>
    <cellStyle name="Normal 2 3" xfId="95"/>
    <cellStyle name="Normal 2 3 2" xfId="96"/>
    <cellStyle name="Normal 2 3 3" xfId="97"/>
    <cellStyle name="Normal 2 3 4" xfId="98"/>
    <cellStyle name="Normal 2 4" xfId="99"/>
    <cellStyle name="Normal 3" xfId="100"/>
    <cellStyle name="Normal 3 2" xfId="101"/>
    <cellStyle name="Normal 3 2 2" xfId="102"/>
    <cellStyle name="Normal 3 3" xfId="103"/>
    <cellStyle name="Normal 4" xfId="104"/>
    <cellStyle name="Normal 4 2" xfId="105"/>
    <cellStyle name="Normal 4 2 2" xfId="106"/>
    <cellStyle name="Normal 4 3" xfId="107"/>
    <cellStyle name="Normal 4 3 2" xfId="108"/>
    <cellStyle name="Normal 4 3 3" xfId="109"/>
    <cellStyle name="Normal 4 4" xfId="110"/>
    <cellStyle name="Normal 4 5" xfId="111"/>
    <cellStyle name="Normal 5" xfId="112"/>
    <cellStyle name="Normal 6" xfId="113"/>
    <cellStyle name="Normal 6 2" xfId="114"/>
    <cellStyle name="Normal 6 3" xfId="115"/>
    <cellStyle name="Normal 6 4" xfId="116"/>
    <cellStyle name="Normal 6 5" xfId="117"/>
    <cellStyle name="Normal 6 6" xfId="118"/>
    <cellStyle name="Normal 6 7" xfId="119"/>
    <cellStyle name="Normal 7" xfId="120"/>
    <cellStyle name="Note" xfId="121" builtinId="10" customBuiltin="1"/>
    <cellStyle name="Note 2" xfId="122"/>
    <cellStyle name="Note 3" xfId="123"/>
    <cellStyle name="Output" xfId="124" builtinId="21" customBuiltin="1"/>
    <cellStyle name="Output 2" xfId="125"/>
    <cellStyle name="Percent" xfId="132" builtinId="5"/>
    <cellStyle name="Percent 2" xfId="126"/>
    <cellStyle name="Title" xfId="127" builtinId="15" customBuiltin="1"/>
    <cellStyle name="Total" xfId="128" builtinId="25" customBuiltin="1"/>
    <cellStyle name="Total 2" xfId="129"/>
    <cellStyle name="Warning Text" xfId="130" builtinId="11" customBuiltin="1"/>
    <cellStyle name="Warning Text 2" xfId="131"/>
  </cellStyles>
  <dxfs count="0"/>
  <tableStyles count="0" defaultTableStyle="TableStyleMedium9" defaultPivotStyle="PivotStyleLight16"/>
  <colors>
    <mruColors>
      <color rgb="FF005F84"/>
      <color rgb="FF00AC7D"/>
      <color rgb="FF7DBD3D"/>
      <color rgb="FFBD92DE"/>
      <color rgb="FFB7DEE8"/>
      <color rgb="FFFC9E4C"/>
      <color rgb="FFDFACA9"/>
      <color rgb="FF01B6FF"/>
      <color rgb="FFEDF3F9"/>
      <color rgb="FFF9FB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sz="1200" b="0" i="0" baseline="0">
                <a:effectLst/>
                <a:latin typeface="Tahoma" panose="020B0604030504040204" pitchFamily="34" charset="0"/>
                <a:ea typeface="Tahoma" panose="020B0604030504040204" pitchFamily="34" charset="0"/>
                <a:cs typeface="Tahoma" panose="020B0604030504040204" pitchFamily="34" charset="0"/>
              </a:rPr>
              <a:t>Average Annual Earnings of 2007 Graduates over 10 Years</a:t>
            </a:r>
            <a:endParaRPr lang="en-US" sz="1200">
              <a:effectLst/>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20996965499556092"/>
          <c:y val="7.699649215008452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autoTitleDeleted val="0"/>
    <c:plotArea>
      <c:layout>
        <c:manualLayout>
          <c:layoutTarget val="inner"/>
          <c:xMode val="edge"/>
          <c:yMode val="edge"/>
          <c:x val="0.13207841383631866"/>
          <c:y val="0.21280471520007369"/>
          <c:w val="0.68118300600241677"/>
          <c:h val="0.59354817489919021"/>
        </c:manualLayout>
      </c:layout>
      <c:barChart>
        <c:barDir val="col"/>
        <c:grouping val="clustered"/>
        <c:varyColors val="0"/>
        <c:ser>
          <c:idx val="0"/>
          <c:order val="0"/>
          <c:tx>
            <c:v>2008 (1 year)</c:v>
          </c:tx>
          <c:spPr>
            <a:solidFill>
              <a:srgbClr val="005F84"/>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30720.1799701046</c:v>
              </c:pt>
              <c:pt idx="1">
                <c:v>35750.183120510803</c:v>
              </c:pt>
              <c:pt idx="2">
                <c:v>39632.2416230366</c:v>
              </c:pt>
              <c:pt idx="3">
                <c:v>53083.201522222203</c:v>
              </c:pt>
            </c:numLit>
          </c:val>
          <c:extLst xmlns:c16r2="http://schemas.microsoft.com/office/drawing/2015/06/chart">
            <c:ext xmlns:c16="http://schemas.microsoft.com/office/drawing/2014/chart" uri="{C3380CC4-5D6E-409C-BE32-E72D297353CC}">
              <c16:uniqueId val="{00000000-94FA-49EB-9C06-7C0585CFA53F}"/>
            </c:ext>
          </c:extLst>
        </c:ser>
        <c:ser>
          <c:idx val="1"/>
          <c:order val="1"/>
          <c:tx>
            <c:v>2012 (5 years)</c:v>
          </c:tx>
          <c:spPr>
            <a:solidFill>
              <a:srgbClr val="F6B11A"/>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38298.176880503197</c:v>
              </c:pt>
              <c:pt idx="1">
                <c:v>45659.9442119944</c:v>
              </c:pt>
              <c:pt idx="2">
                <c:v>49998.510347907897</c:v>
              </c:pt>
              <c:pt idx="3">
                <c:v>61382.332096530903</c:v>
              </c:pt>
            </c:numLit>
          </c:val>
          <c:extLst xmlns:c16r2="http://schemas.microsoft.com/office/drawing/2015/06/chart">
            <c:ext xmlns:c16="http://schemas.microsoft.com/office/drawing/2014/chart" uri="{C3380CC4-5D6E-409C-BE32-E72D297353CC}">
              <c16:uniqueId val="{00000001-94FA-49EB-9C06-7C0585CFA53F}"/>
            </c:ext>
          </c:extLst>
        </c:ser>
        <c:ser>
          <c:idx val="2"/>
          <c:order val="2"/>
          <c:tx>
            <c:v>2017 (10 years)</c:v>
          </c:tx>
          <c:spPr>
            <a:solidFill>
              <a:srgbClr val="4BACC6"/>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46887.843133680501</c:v>
              </c:pt>
              <c:pt idx="1">
                <c:v>55636.772496316</c:v>
              </c:pt>
              <c:pt idx="2">
                <c:v>65018.2732032032</c:v>
              </c:pt>
              <c:pt idx="3">
                <c:v>73947.556616415401</c:v>
              </c:pt>
            </c:numLit>
          </c:val>
          <c:extLst xmlns:c16r2="http://schemas.microsoft.com/office/drawing/2015/06/chart">
            <c:ext xmlns:c16="http://schemas.microsoft.com/office/drawing/2014/chart" uri="{C3380CC4-5D6E-409C-BE32-E72D297353CC}">
              <c16:uniqueId val="{00000002-94FA-49EB-9C06-7C0585CFA53F}"/>
            </c:ext>
          </c:extLst>
        </c:ser>
        <c:dLbls>
          <c:showLegendKey val="0"/>
          <c:showVal val="0"/>
          <c:showCatName val="0"/>
          <c:showSerName val="0"/>
          <c:showPercent val="0"/>
          <c:showBubbleSize val="0"/>
        </c:dLbls>
        <c:gapWidth val="50"/>
        <c:axId val="160132912"/>
        <c:axId val="160131792"/>
      </c:barChart>
      <c:catAx>
        <c:axId val="160132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60131792"/>
        <c:crosses val="autoZero"/>
        <c:auto val="1"/>
        <c:lblAlgn val="ctr"/>
        <c:lblOffset val="100"/>
        <c:noMultiLvlLbl val="0"/>
      </c:catAx>
      <c:valAx>
        <c:axId val="160131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a:latin typeface="Tahoma" panose="020B0604030504040204" pitchFamily="34" charset="0"/>
                    <a:ea typeface="Tahoma" panose="020B0604030504040204" pitchFamily="34" charset="0"/>
                    <a:cs typeface="Tahoma" panose="020B0604030504040204" pitchFamily="34" charset="0"/>
                  </a:rPr>
                  <a:t>Annual Earnings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60132912"/>
        <c:crosses val="autoZero"/>
        <c:crossBetween val="between"/>
      </c:valAx>
      <c:spPr>
        <a:noFill/>
        <a:ln>
          <a:noFill/>
        </a:ln>
        <a:effectLst/>
      </c:spPr>
    </c:plotArea>
    <c:legend>
      <c:legendPos val="r"/>
      <c:layout>
        <c:manualLayout>
          <c:xMode val="edge"/>
          <c:yMode val="edge"/>
          <c:x val="0.82562339686616271"/>
          <c:y val="0.34928870733263606"/>
          <c:w val="0.15404935459235131"/>
          <c:h val="0.327990633823833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School to Higher Education, Fall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3930555555555557"/>
          <c:w val="0.87232174103237092"/>
          <c:h val="0.62108012540099167"/>
        </c:manualLayout>
      </c:layout>
      <c:barChart>
        <c:barDir val="col"/>
        <c:grouping val="clustered"/>
        <c:varyColors val="0"/>
        <c:ser>
          <c:idx val="0"/>
          <c:order val="0"/>
          <c:tx>
            <c:strRef>
              <c:f>'HS to Coll. '!$A$22</c:f>
              <c:strCache>
                <c:ptCount val="1"/>
                <c:pt idx="0">
                  <c:v>Upper East</c:v>
                </c:pt>
              </c:strCache>
            </c:strRef>
          </c:tx>
          <c:spPr>
            <a:solidFill>
              <a:srgbClr val="00AC7D"/>
            </a:solidFill>
            <a:ln>
              <a:noFill/>
            </a:ln>
            <a:effectLst/>
          </c:spPr>
          <c:invertIfNegative val="0"/>
          <c:dLbls>
            <c:dLbl>
              <c:idx val="0"/>
              <c:layout>
                <c:manualLayout>
                  <c:x val="-8.3333333333333332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D8E-4785-BFEB-9A12B6B8C8C4}"/>
                </c:ext>
                <c:ext xmlns:c15="http://schemas.microsoft.com/office/drawing/2012/chart" uri="{CE6537A1-D6FC-4f65-9D91-7224C49458BB}"/>
              </c:extLst>
            </c:dLbl>
            <c:dLbl>
              <c:idx val="1"/>
              <c:layout>
                <c:manualLayout>
                  <c:x val="-8.3333333333333332E-3"/>
                  <c:y val="-8.4875562720133283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D8E-4785-BFEB-9A12B6B8C8C4}"/>
                </c:ext>
                <c:ext xmlns:c15="http://schemas.microsoft.com/office/drawing/2012/chart" uri="{CE6537A1-D6FC-4f65-9D91-7224C49458BB}"/>
              </c:extLst>
            </c:dLbl>
            <c:dLbl>
              <c:idx val="3"/>
              <c:layout>
                <c:manualLayout>
                  <c:x val="-1.6666666666666666E-2"/>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D8E-4785-BFEB-9A12B6B8C8C4}"/>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2-yr</c:v>
                  </c:pt>
                  <c:pt idx="1">
                    <c:v>% Public Univ</c:v>
                  </c:pt>
                  <c:pt idx="2">
                    <c:v>% Independent</c:v>
                  </c:pt>
                  <c:pt idx="3">
                    <c:v>% Total Enrolled in Higher Ed</c:v>
                  </c:pt>
                </c:lvl>
                <c:lvl>
                  <c:pt idx="0">
                    <c:v>Percentage of HS Grads Enrolled in Higher Education</c:v>
                  </c:pt>
                </c:lvl>
              </c:multiLvlStrCache>
            </c:multiLvlStrRef>
          </c:cat>
          <c:val>
            <c:numRef>
              <c:f>'HS to Coll. '!$H$22:$K$22</c:f>
              <c:numCache>
                <c:formatCode>0.0%</c:formatCode>
                <c:ptCount val="4"/>
                <c:pt idx="0">
                  <c:v>0.30616044685501498</c:v>
                </c:pt>
                <c:pt idx="1">
                  <c:v>0.13745648830243665</c:v>
                </c:pt>
                <c:pt idx="2">
                  <c:v>3.3109366145875493E-2</c:v>
                </c:pt>
                <c:pt idx="3">
                  <c:v>0.4767263013033271</c:v>
                </c:pt>
              </c:numCache>
            </c:numRef>
          </c:val>
          <c:extLst xmlns:c16r2="http://schemas.microsoft.com/office/drawing/2015/06/chart">
            <c:ext xmlns:c16="http://schemas.microsoft.com/office/drawing/2014/chart" uri="{C3380CC4-5D6E-409C-BE32-E72D297353CC}">
              <c16:uniqueId val="{00000000-D931-44E7-8951-AAF2C8330365}"/>
            </c:ext>
          </c:extLst>
        </c:ser>
        <c:ser>
          <c:idx val="1"/>
          <c:order val="1"/>
          <c:tx>
            <c:strRef>
              <c:f>'HS to Coll. '!$A$23</c:f>
              <c:strCache>
                <c:ptCount val="1"/>
                <c:pt idx="0">
                  <c:v>Statewide</c:v>
                </c:pt>
              </c:strCache>
            </c:strRef>
          </c:tx>
          <c:spPr>
            <a:solidFill>
              <a:schemeClr val="tx1">
                <a:lumMod val="75000"/>
                <a:lumOff val="25000"/>
              </a:schemeClr>
            </a:solidFill>
            <a:ln>
              <a:noFill/>
            </a:ln>
            <a:effectLst/>
          </c:spPr>
          <c:invertIfNegative val="0"/>
          <c:dLbls>
            <c:dLbl>
              <c:idx val="1"/>
              <c:layout>
                <c:manualLayout>
                  <c:x val="1.9444444444444393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D8E-4785-BFEB-9A12B6B8C8C4}"/>
                </c:ext>
                <c:ext xmlns:c15="http://schemas.microsoft.com/office/drawing/2012/chart" uri="{CE6537A1-D6FC-4f65-9D91-7224C49458BB}"/>
              </c:extLst>
            </c:dLbl>
            <c:dLbl>
              <c:idx val="3"/>
              <c:layout>
                <c:manualLayout>
                  <c:x val="8.3333333333332309E-3"/>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D8E-4785-BFEB-9A12B6B8C8C4}"/>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2-yr</c:v>
                  </c:pt>
                  <c:pt idx="1">
                    <c:v>% Public Univ</c:v>
                  </c:pt>
                  <c:pt idx="2">
                    <c:v>% Independent</c:v>
                  </c:pt>
                  <c:pt idx="3">
                    <c:v>% Total Enrolled in Higher Ed</c:v>
                  </c:pt>
                </c:lvl>
                <c:lvl>
                  <c:pt idx="0">
                    <c:v>Percentage of HS Grads Enrolled in Higher Education</c:v>
                  </c:pt>
                </c:lvl>
              </c:multiLvlStrCache>
            </c:multiLvlStrRef>
          </c:cat>
          <c:val>
            <c:numRef>
              <c:f>'HS to Coll. '!$H$23:$K$23</c:f>
              <c:numCache>
                <c:formatCode>0.0%</c:formatCode>
                <c:ptCount val="4"/>
                <c:pt idx="0">
                  <c:v>0.2504643229988589</c:v>
                </c:pt>
                <c:pt idx="1">
                  <c:v>0.23007659812085751</c:v>
                </c:pt>
                <c:pt idx="2">
                  <c:v>3.5419043919493069E-2</c:v>
                </c:pt>
                <c:pt idx="3">
                  <c:v>0.51595996503920949</c:v>
                </c:pt>
              </c:numCache>
            </c:numRef>
          </c:val>
          <c:extLst xmlns:c16r2="http://schemas.microsoft.com/office/drawing/2015/06/chart">
            <c:ext xmlns:c16="http://schemas.microsoft.com/office/drawing/2014/chart" uri="{C3380CC4-5D6E-409C-BE32-E72D297353CC}">
              <c16:uniqueId val="{00000001-D931-44E7-8951-AAF2C8330365}"/>
            </c:ext>
          </c:extLst>
        </c:ser>
        <c:dLbls>
          <c:showLegendKey val="0"/>
          <c:showVal val="0"/>
          <c:showCatName val="0"/>
          <c:showSerName val="0"/>
          <c:showPercent val="0"/>
          <c:showBubbleSize val="0"/>
        </c:dLbls>
        <c:gapWidth val="219"/>
        <c:overlap val="-27"/>
        <c:axId val="276790608"/>
        <c:axId val="276791168"/>
      </c:barChart>
      <c:catAx>
        <c:axId val="276790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91168"/>
        <c:crosses val="autoZero"/>
        <c:auto val="1"/>
        <c:lblAlgn val="ctr"/>
        <c:lblOffset val="100"/>
        <c:noMultiLvlLbl val="0"/>
      </c:catAx>
      <c:valAx>
        <c:axId val="276791168"/>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90608"/>
        <c:crosses val="autoZero"/>
        <c:crossBetween val="between"/>
        <c:majorUnit val="0.2"/>
      </c:valAx>
      <c:spPr>
        <a:noFill/>
        <a:ln>
          <a:noFill/>
        </a:ln>
        <a:effectLst/>
      </c:spPr>
    </c:plotArea>
    <c:legend>
      <c:legendPos val="b"/>
      <c:layout>
        <c:manualLayout>
          <c:xMode val="edge"/>
          <c:yMode val="edge"/>
          <c:x val="0.31596084864391949"/>
          <c:y val="0.16724482356372117"/>
          <c:w val="0.33474475065616799"/>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All Areas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Readiness'!$B$64</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Readiness'!$C$64:$E$64</c:f>
              <c:numCache>
                <c:formatCode>0.0%</c:formatCode>
                <c:ptCount val="3"/>
                <c:pt idx="0">
                  <c:v>0.58025570107649338</c:v>
                </c:pt>
                <c:pt idx="1">
                  <c:v>0.61031989341198101</c:v>
                </c:pt>
                <c:pt idx="2">
                  <c:v>0.61657016940163278</c:v>
                </c:pt>
              </c:numCache>
            </c:numRef>
          </c:val>
          <c:smooth val="0"/>
          <c:extLst xmlns:c16r2="http://schemas.microsoft.com/office/drawing/2015/06/chart">
            <c:ext xmlns:c16="http://schemas.microsoft.com/office/drawing/2014/chart" uri="{C3380CC4-5D6E-409C-BE32-E72D297353CC}">
              <c16:uniqueId val="{00000000-8D1E-4DE8-A1D7-C2FD1B1C0655}"/>
            </c:ext>
          </c:extLst>
        </c:ser>
        <c:ser>
          <c:idx val="1"/>
          <c:order val="1"/>
          <c:tx>
            <c:strRef>
              <c:f>'HS to Coll - College Readiness'!$B$65</c:f>
              <c:strCache>
                <c:ptCount val="1"/>
                <c:pt idx="0">
                  <c:v>Upper East</c:v>
                </c:pt>
              </c:strCache>
            </c:strRef>
          </c:tx>
          <c:spPr>
            <a:ln w="28575" cap="rnd">
              <a:solidFill>
                <a:srgbClr val="00AC7D"/>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Readiness'!$C$65:$E$65</c:f>
              <c:numCache>
                <c:formatCode>0.0%</c:formatCode>
                <c:ptCount val="3"/>
                <c:pt idx="0">
                  <c:v>0.53037285295349812</c:v>
                </c:pt>
                <c:pt idx="1">
                  <c:v>0.54225092250922502</c:v>
                </c:pt>
                <c:pt idx="2">
                  <c:v>0.55154168947272397</c:v>
                </c:pt>
              </c:numCache>
            </c:numRef>
          </c:val>
          <c:smooth val="0"/>
          <c:extLst xmlns:c16r2="http://schemas.microsoft.com/office/drawing/2015/06/chart">
            <c:ext xmlns:c16="http://schemas.microsoft.com/office/drawing/2014/chart" uri="{C3380CC4-5D6E-409C-BE32-E72D297353CC}">
              <c16:uniqueId val="{00000001-8D1E-4DE8-A1D7-C2FD1B1C0655}"/>
            </c:ext>
          </c:extLst>
        </c:ser>
        <c:dLbls>
          <c:showLegendKey val="0"/>
          <c:showVal val="0"/>
          <c:showCatName val="0"/>
          <c:showSerName val="0"/>
          <c:showPercent val="0"/>
          <c:showBubbleSize val="0"/>
        </c:dLbls>
        <c:smooth val="0"/>
        <c:axId val="278235712"/>
        <c:axId val="278236272"/>
      </c:lineChart>
      <c:catAx>
        <c:axId val="278235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36272"/>
        <c:crosses val="autoZero"/>
        <c:auto val="1"/>
        <c:lblAlgn val="ctr"/>
        <c:lblOffset val="100"/>
        <c:noMultiLvlLbl val="0"/>
      </c:catAx>
      <c:valAx>
        <c:axId val="27823627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35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Math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Readiness'!$B$66</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Readiness'!$C$66:$E$66</c:f>
              <c:numCache>
                <c:formatCode>0.0%</c:formatCode>
                <c:ptCount val="3"/>
                <c:pt idx="0">
                  <c:v>0.63255511266574471</c:v>
                </c:pt>
                <c:pt idx="1">
                  <c:v>0.65267052142755499</c:v>
                </c:pt>
                <c:pt idx="2">
                  <c:v>0.65129024314785233</c:v>
                </c:pt>
              </c:numCache>
            </c:numRef>
          </c:val>
          <c:smooth val="0"/>
          <c:extLst xmlns:c16r2="http://schemas.microsoft.com/office/drawing/2015/06/chart">
            <c:ext xmlns:c16="http://schemas.microsoft.com/office/drawing/2014/chart" uri="{C3380CC4-5D6E-409C-BE32-E72D297353CC}">
              <c16:uniqueId val="{00000000-395C-422E-9263-74D5425F4C0B}"/>
            </c:ext>
          </c:extLst>
        </c:ser>
        <c:ser>
          <c:idx val="1"/>
          <c:order val="1"/>
          <c:tx>
            <c:strRef>
              <c:f>'HS to Coll - College Readiness'!$B$67</c:f>
              <c:strCache>
                <c:ptCount val="1"/>
                <c:pt idx="0">
                  <c:v>Upper East</c:v>
                </c:pt>
              </c:strCache>
            </c:strRef>
          </c:tx>
          <c:spPr>
            <a:ln w="28575" cap="rnd">
              <a:solidFill>
                <a:srgbClr val="00AC7D"/>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Readiness'!$C$67:$E$67</c:f>
              <c:numCache>
                <c:formatCode>0.0%</c:formatCode>
                <c:ptCount val="3"/>
                <c:pt idx="0">
                  <c:v>0.59069962295768752</c:v>
                </c:pt>
                <c:pt idx="1">
                  <c:v>0.58468634686346899</c:v>
                </c:pt>
                <c:pt idx="2">
                  <c:v>0.59040321109286631</c:v>
                </c:pt>
              </c:numCache>
            </c:numRef>
          </c:val>
          <c:smooth val="0"/>
          <c:extLst xmlns:c16r2="http://schemas.microsoft.com/office/drawing/2015/06/chart">
            <c:ext xmlns:c16="http://schemas.microsoft.com/office/drawing/2014/chart" uri="{C3380CC4-5D6E-409C-BE32-E72D297353CC}">
              <c16:uniqueId val="{00000001-395C-422E-9263-74D5425F4C0B}"/>
            </c:ext>
          </c:extLst>
        </c:ser>
        <c:dLbls>
          <c:showLegendKey val="0"/>
          <c:showVal val="0"/>
          <c:showCatName val="0"/>
          <c:showSerName val="0"/>
          <c:showPercent val="0"/>
          <c:showBubbleSize val="0"/>
        </c:dLbls>
        <c:smooth val="0"/>
        <c:axId val="278239632"/>
        <c:axId val="278240192"/>
      </c:lineChart>
      <c:catAx>
        <c:axId val="278239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40192"/>
        <c:crosses val="autoZero"/>
        <c:auto val="1"/>
        <c:lblAlgn val="ctr"/>
        <c:lblOffset val="100"/>
        <c:noMultiLvlLbl val="0"/>
      </c:catAx>
      <c:valAx>
        <c:axId val="27824019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39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Writing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Readiness'!$B$68</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Readiness'!$C$68:$E$68</c:f>
              <c:numCache>
                <c:formatCode>0.0%</c:formatCode>
                <c:ptCount val="3"/>
                <c:pt idx="0">
                  <c:v>0.77828845684535919</c:v>
                </c:pt>
                <c:pt idx="1">
                  <c:v>0.85554995019855895</c:v>
                </c:pt>
                <c:pt idx="2">
                  <c:v>0.88040232098547178</c:v>
                </c:pt>
              </c:numCache>
            </c:numRef>
          </c:val>
          <c:smooth val="0"/>
          <c:extLst xmlns:c16r2="http://schemas.microsoft.com/office/drawing/2015/06/chart">
            <c:ext xmlns:c16="http://schemas.microsoft.com/office/drawing/2014/chart" uri="{C3380CC4-5D6E-409C-BE32-E72D297353CC}">
              <c16:uniqueId val="{00000000-A7A2-49B0-BFCA-59C528DBB89B}"/>
            </c:ext>
          </c:extLst>
        </c:ser>
        <c:ser>
          <c:idx val="1"/>
          <c:order val="1"/>
          <c:tx>
            <c:strRef>
              <c:f>'HS to Coll - College Readiness'!$B$69</c:f>
              <c:strCache>
                <c:ptCount val="1"/>
                <c:pt idx="0">
                  <c:v>Upper East</c:v>
                </c:pt>
              </c:strCache>
            </c:strRef>
          </c:tx>
          <c:spPr>
            <a:ln w="28575" cap="rnd">
              <a:solidFill>
                <a:srgbClr val="00AC7D"/>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Readiness'!$C$69:$E$69</c:f>
              <c:numCache>
                <c:formatCode>0.0%</c:formatCode>
                <c:ptCount val="3"/>
                <c:pt idx="0">
                  <c:v>0.73355676581483031</c:v>
                </c:pt>
                <c:pt idx="1">
                  <c:v>0.84372693726937298</c:v>
                </c:pt>
                <c:pt idx="2">
                  <c:v>0.8721036307243204</c:v>
                </c:pt>
              </c:numCache>
            </c:numRef>
          </c:val>
          <c:smooth val="0"/>
          <c:extLst xmlns:c16r2="http://schemas.microsoft.com/office/drawing/2015/06/chart">
            <c:ext xmlns:c16="http://schemas.microsoft.com/office/drawing/2014/chart" uri="{C3380CC4-5D6E-409C-BE32-E72D297353CC}">
              <c16:uniqueId val="{00000001-A7A2-49B0-BFCA-59C528DBB89B}"/>
            </c:ext>
          </c:extLst>
        </c:ser>
        <c:dLbls>
          <c:showLegendKey val="0"/>
          <c:showVal val="0"/>
          <c:showCatName val="0"/>
          <c:showSerName val="0"/>
          <c:showPercent val="0"/>
          <c:showBubbleSize val="0"/>
        </c:dLbls>
        <c:smooth val="0"/>
        <c:axId val="278243552"/>
        <c:axId val="278244112"/>
      </c:lineChart>
      <c:catAx>
        <c:axId val="278243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44112"/>
        <c:crosses val="autoZero"/>
        <c:auto val="1"/>
        <c:lblAlgn val="ctr"/>
        <c:lblOffset val="100"/>
        <c:noMultiLvlLbl val="0"/>
      </c:catAx>
      <c:valAx>
        <c:axId val="27824411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43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Reading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Readiness'!$B$70</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Readiness'!$C$70:$E$70</c:f>
              <c:numCache>
                <c:formatCode>0.0%</c:formatCode>
                <c:ptCount val="3"/>
                <c:pt idx="0">
                  <c:v>0.75913799181105779</c:v>
                </c:pt>
                <c:pt idx="1">
                  <c:v>0.78695978371945596</c:v>
                </c:pt>
                <c:pt idx="2">
                  <c:v>0.78861100763349135</c:v>
                </c:pt>
              </c:numCache>
            </c:numRef>
          </c:val>
          <c:smooth val="0"/>
          <c:extLst xmlns:c16r2="http://schemas.microsoft.com/office/drawing/2015/06/chart">
            <c:ext xmlns:c16="http://schemas.microsoft.com/office/drawing/2014/chart" uri="{C3380CC4-5D6E-409C-BE32-E72D297353CC}">
              <c16:uniqueId val="{00000000-6881-4B11-94DD-D9703BAB66D3}"/>
            </c:ext>
          </c:extLst>
        </c:ser>
        <c:ser>
          <c:idx val="1"/>
          <c:order val="1"/>
          <c:tx>
            <c:strRef>
              <c:f>'HS to Coll - College Readiness'!$B$71</c:f>
              <c:strCache>
                <c:ptCount val="1"/>
                <c:pt idx="0">
                  <c:v>Upper East</c:v>
                </c:pt>
              </c:strCache>
            </c:strRef>
          </c:tx>
          <c:spPr>
            <a:ln w="28575" cap="rnd">
              <a:solidFill>
                <a:srgbClr val="00AC7D"/>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Readiness'!$C$71:$E$71</c:f>
              <c:numCache>
                <c:formatCode>0.0%</c:formatCode>
                <c:ptCount val="3"/>
                <c:pt idx="0">
                  <c:v>0.7293674067867616</c:v>
                </c:pt>
                <c:pt idx="1">
                  <c:v>0.73450184501844995</c:v>
                </c:pt>
                <c:pt idx="2">
                  <c:v>0.75041050903119866</c:v>
                </c:pt>
              </c:numCache>
            </c:numRef>
          </c:val>
          <c:smooth val="0"/>
          <c:extLst xmlns:c16r2="http://schemas.microsoft.com/office/drawing/2015/06/chart">
            <c:ext xmlns:c16="http://schemas.microsoft.com/office/drawing/2014/chart" uri="{C3380CC4-5D6E-409C-BE32-E72D297353CC}">
              <c16:uniqueId val="{00000001-6881-4B11-94DD-D9703BAB66D3}"/>
            </c:ext>
          </c:extLst>
        </c:ser>
        <c:dLbls>
          <c:showLegendKey val="0"/>
          <c:showVal val="0"/>
          <c:showCatName val="0"/>
          <c:showSerName val="0"/>
          <c:showPercent val="0"/>
          <c:showBubbleSize val="0"/>
        </c:dLbls>
        <c:smooth val="0"/>
        <c:axId val="278247472"/>
        <c:axId val="278248032"/>
      </c:lineChart>
      <c:catAx>
        <c:axId val="27824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48032"/>
        <c:crosses val="autoZero"/>
        <c:auto val="1"/>
        <c:lblAlgn val="ctr"/>
        <c:lblOffset val="100"/>
        <c:noMultiLvlLbl val="0"/>
      </c:catAx>
      <c:valAx>
        <c:axId val="27824803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4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of 8th Grade Cohort (FY2008) that Graduate from HS,</a:t>
            </a:r>
            <a:r>
              <a:rPr lang="en-US" baseline="0"/>
              <a:t> Enroll in HE &amp; Complete HE (FY2018)</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8331277340332459"/>
          <c:h val="0.60277194517351984"/>
        </c:manualLayout>
      </c:layout>
      <c:barChart>
        <c:barDir val="col"/>
        <c:grouping val="clustered"/>
        <c:varyColors val="0"/>
        <c:ser>
          <c:idx val="0"/>
          <c:order val="0"/>
          <c:tx>
            <c:strRef>
              <c:f>'HS to Coll - College Readiness'!$B$55</c:f>
              <c:strCache>
                <c:ptCount val="1"/>
                <c:pt idx="0">
                  <c:v>High School Graduate in FY11-13</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B520-479D-9628-35181A66D436}"/>
              </c:ext>
            </c:extLst>
          </c:dPt>
          <c:dPt>
            <c:idx val="1"/>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B520-479D-9628-35181A66D436}"/>
              </c:ext>
            </c:extLst>
          </c:dPt>
          <c:dPt>
            <c:idx val="2"/>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B520-479D-9628-35181A66D436}"/>
              </c:ext>
            </c:extLst>
          </c:dPt>
          <c:dPt>
            <c:idx val="3"/>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7-B520-479D-9628-35181A66D436}"/>
              </c:ext>
            </c:extLst>
          </c:dPt>
          <c:dLbls>
            <c:dLbl>
              <c:idx val="1"/>
              <c:layout>
                <c:manualLayout>
                  <c:x val="0"/>
                  <c:y val="2.171552660152012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Readiness'!$B$56:$B$59</c:f>
              <c:numCache>
                <c:formatCode>0%</c:formatCode>
                <c:ptCount val="4"/>
                <c:pt idx="0">
                  <c:v>0.7938315539739027</c:v>
                </c:pt>
                <c:pt idx="1">
                  <c:v>0.76933333333333331</c:v>
                </c:pt>
                <c:pt idx="2">
                  <c:v>0.80847953216374269</c:v>
                </c:pt>
                <c:pt idx="3">
                  <c:v>0.81927710843373491</c:v>
                </c:pt>
              </c:numCache>
            </c:numRef>
          </c:val>
          <c:extLst xmlns:c16r2="http://schemas.microsoft.com/office/drawing/2015/06/chart">
            <c:ext xmlns:c16="http://schemas.microsoft.com/office/drawing/2014/chart" uri="{C3380CC4-5D6E-409C-BE32-E72D297353CC}">
              <c16:uniqueId val="{00000008-B520-479D-9628-35181A66D436}"/>
            </c:ext>
          </c:extLst>
        </c:ser>
        <c:ser>
          <c:idx val="1"/>
          <c:order val="1"/>
          <c:tx>
            <c:strRef>
              <c:f>'HS to Coll - College Readiness'!$C$55</c:f>
              <c:strCache>
                <c:ptCount val="1"/>
                <c:pt idx="0">
                  <c:v>Enrolled in HE</c:v>
                </c:pt>
              </c:strCache>
            </c:strRef>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A-B520-479D-9628-35181A66D436}"/>
              </c:ext>
            </c:extLst>
          </c:dPt>
          <c:dPt>
            <c:idx val="1"/>
            <c:invertIfNegative val="0"/>
            <c:bubble3D val="0"/>
            <c:spPr>
              <a:pattFill prst="dkDnDiag">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C-B520-479D-9628-35181A66D436}"/>
              </c:ext>
            </c:extLst>
          </c:dPt>
          <c:dPt>
            <c:idx val="2"/>
            <c:invertIfNegative val="0"/>
            <c:bubble3D val="0"/>
            <c:spPr>
              <a:pattFill prst="dkDnDiag">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E-B520-479D-9628-35181A66D436}"/>
              </c:ext>
            </c:extLst>
          </c:dPt>
          <c:dPt>
            <c:idx val="3"/>
            <c:invertIfNegative val="0"/>
            <c:bubble3D val="0"/>
            <c:spPr>
              <a:pattFill prst="dkDnDiag">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0-B520-479D-9628-35181A66D436}"/>
              </c:ext>
            </c:extLst>
          </c:dPt>
          <c:dLbls>
            <c:dLbl>
              <c:idx val="0"/>
              <c:layout>
                <c:manualLayout>
                  <c:x val="5.5555555555555809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B520-479D-9628-35181A66D436}"/>
                </c:ext>
                <c:ext xmlns:c15="http://schemas.microsoft.com/office/drawing/2012/chart" uri="{CE6537A1-D6FC-4f65-9D91-7224C49458BB}"/>
              </c:extLst>
            </c:dLbl>
            <c:dLbl>
              <c:idx val="1"/>
              <c:layout>
                <c:manualLayout>
                  <c:x val="8.3332565885404202E-3"/>
                  <c:y val="2.60586319218241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B520-479D-9628-35181A66D436}"/>
                </c:ext>
                <c:ext xmlns:c15="http://schemas.microsoft.com/office/drawing/2012/chart" uri="{CE6537A1-D6FC-4f65-9D91-7224C49458BB}"/>
              </c:extLst>
            </c:dLbl>
            <c:dLbl>
              <c:idx val="2"/>
              <c:layout>
                <c:manualLayout>
                  <c:x val="5.5555043923603119E-3"/>
                  <c:y val="1.737242128121599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B520-479D-9628-35181A66D436}"/>
                </c:ext>
                <c:ext xmlns:c15="http://schemas.microsoft.com/office/drawing/2012/chart" uri="{CE6537A1-D6FC-4f65-9D91-7224C49458BB}"/>
              </c:extLst>
            </c:dLbl>
            <c:dLbl>
              <c:idx val="3"/>
              <c:layout>
                <c:manualLayout>
                  <c:x val="5.5555555555555558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Readiness'!$C$56:$C$59</c:f>
              <c:numCache>
                <c:formatCode>0%</c:formatCode>
                <c:ptCount val="4"/>
                <c:pt idx="0">
                  <c:v>0.55705812574139979</c:v>
                </c:pt>
                <c:pt idx="1">
                  <c:v>0.38133333333333336</c:v>
                </c:pt>
                <c:pt idx="2">
                  <c:v>0.57200292397660824</c:v>
                </c:pt>
                <c:pt idx="3">
                  <c:v>0.60843373493975905</c:v>
                </c:pt>
              </c:numCache>
            </c:numRef>
          </c:val>
          <c:extLst xmlns:c16r2="http://schemas.microsoft.com/office/drawing/2015/06/chart">
            <c:ext xmlns:c16="http://schemas.microsoft.com/office/drawing/2014/chart" uri="{C3380CC4-5D6E-409C-BE32-E72D297353CC}">
              <c16:uniqueId val="{00000011-B520-479D-9628-35181A66D436}"/>
            </c:ext>
          </c:extLst>
        </c:ser>
        <c:ser>
          <c:idx val="2"/>
          <c:order val="2"/>
          <c:tx>
            <c:strRef>
              <c:f>'HS to Coll - College Readiness'!$D$55</c:f>
              <c:strCache>
                <c:ptCount val="1"/>
                <c:pt idx="0">
                  <c:v>HE Degree or Certificate in Texas</c:v>
                </c:pt>
              </c:strCache>
            </c:strRef>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3-B520-479D-9628-35181A66D436}"/>
              </c:ext>
            </c:extLst>
          </c:dPt>
          <c:dPt>
            <c:idx val="2"/>
            <c:invertIfNegative val="0"/>
            <c:bubble3D val="0"/>
            <c:spPr>
              <a:pattFill prst="pct9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5-B520-479D-9628-35181A66D436}"/>
              </c:ext>
            </c:extLst>
          </c:dPt>
          <c:dPt>
            <c:idx val="3"/>
            <c:invertIfNegative val="0"/>
            <c:bubble3D val="0"/>
            <c:spPr>
              <a:pattFill prst="pct9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7-B520-479D-9628-35181A66D43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Readiness'!$D$56:$D$59</c:f>
              <c:numCache>
                <c:formatCode>0%</c:formatCode>
                <c:ptCount val="4"/>
                <c:pt idx="0">
                  <c:v>0.27022538552787662</c:v>
                </c:pt>
                <c:pt idx="1">
                  <c:v>0.15555555555555556</c:v>
                </c:pt>
                <c:pt idx="2">
                  <c:v>0.16776315789473684</c:v>
                </c:pt>
                <c:pt idx="3">
                  <c:v>0.37349397590361444</c:v>
                </c:pt>
              </c:numCache>
            </c:numRef>
          </c:val>
          <c:extLst xmlns:c16r2="http://schemas.microsoft.com/office/drawing/2015/06/chart">
            <c:ext xmlns:c16="http://schemas.microsoft.com/office/drawing/2014/chart" uri="{C3380CC4-5D6E-409C-BE32-E72D297353CC}">
              <c16:uniqueId val="{00000018-B520-479D-9628-35181A66D436}"/>
            </c:ext>
          </c:extLst>
        </c:ser>
        <c:dLbls>
          <c:dLblPos val="outEnd"/>
          <c:showLegendKey val="0"/>
          <c:showVal val="1"/>
          <c:showCatName val="0"/>
          <c:showSerName val="0"/>
          <c:showPercent val="0"/>
          <c:showBubbleSize val="0"/>
        </c:dLbls>
        <c:gapWidth val="219"/>
        <c:axId val="278251952"/>
        <c:axId val="278252512"/>
      </c:barChart>
      <c:catAx>
        <c:axId val="27825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52512"/>
        <c:crosses val="autoZero"/>
        <c:auto val="1"/>
        <c:lblAlgn val="ctr"/>
        <c:lblOffset val="100"/>
        <c:noMultiLvlLbl val="0"/>
      </c:catAx>
      <c:valAx>
        <c:axId val="2782525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51952"/>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 2018 High School Graduates in Higher Ed-  Performance on TSI Readiness Measures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15526468282369E-2"/>
          <c:y val="0.30311752697579469"/>
          <c:w val="0.90051044755769161"/>
          <c:h val="0.60111256926217549"/>
        </c:manualLayout>
      </c:layout>
      <c:barChart>
        <c:barDir val="col"/>
        <c:grouping val="clustered"/>
        <c:varyColors val="0"/>
        <c:ser>
          <c:idx val="0"/>
          <c:order val="0"/>
          <c:tx>
            <c:strRef>
              <c:f>[3]UpperEast!$A$3</c:f>
              <c:strCache>
                <c:ptCount val="1"/>
                <c:pt idx="0">
                  <c:v>Upper East Tx</c:v>
                </c:pt>
              </c:strCache>
            </c:strRef>
          </c:tx>
          <c:spPr>
            <a:solidFill>
              <a:srgbClr val="00AC7D"/>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[3]UpperEast!$B$2:$E$2</c:f>
              <c:strCache>
                <c:ptCount val="4"/>
                <c:pt idx="0">
                  <c:v>All areas</c:v>
                </c:pt>
                <c:pt idx="1">
                  <c:v>Math</c:v>
                </c:pt>
                <c:pt idx="2">
                  <c:v>Writing</c:v>
                </c:pt>
                <c:pt idx="3">
                  <c:v>Reading</c:v>
                </c:pt>
              </c:strCache>
            </c:strRef>
          </c:cat>
          <c:val>
            <c:numRef>
              <c:f>[3]UpperEast!$B$3:$E$3</c:f>
              <c:numCache>
                <c:formatCode>General</c:formatCode>
                <c:ptCount val="4"/>
                <c:pt idx="0">
                  <c:v>0.55154168947272397</c:v>
                </c:pt>
                <c:pt idx="1">
                  <c:v>0.59040321109286631</c:v>
                </c:pt>
                <c:pt idx="2">
                  <c:v>0.8721036307243204</c:v>
                </c:pt>
                <c:pt idx="3">
                  <c:v>0.75041050903119866</c:v>
                </c:pt>
              </c:numCache>
            </c:numRef>
          </c:val>
          <c:extLst xmlns:c16r2="http://schemas.microsoft.com/office/drawing/2015/06/chart">
            <c:ext xmlns:c16="http://schemas.microsoft.com/office/drawing/2014/chart" uri="{C3380CC4-5D6E-409C-BE32-E72D297353CC}">
              <c16:uniqueId val="{00000000-8A09-4090-B705-1460146E79ED}"/>
            </c:ext>
          </c:extLst>
        </c:ser>
        <c:ser>
          <c:idx val="1"/>
          <c:order val="1"/>
          <c:tx>
            <c:strRef>
              <c:f>[3]UpperEast!$A$4</c:f>
              <c:strCache>
                <c:ptCount val="1"/>
                <c:pt idx="0">
                  <c:v>Statewide</c:v>
                </c:pt>
              </c:strCache>
            </c:strRef>
          </c:tx>
          <c:spPr>
            <a:solidFill>
              <a:schemeClr val="bg2">
                <a:lumMod val="2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[3]UpperEast!$B$2:$E$2</c:f>
              <c:strCache>
                <c:ptCount val="4"/>
                <c:pt idx="0">
                  <c:v>All areas</c:v>
                </c:pt>
                <c:pt idx="1">
                  <c:v>Math</c:v>
                </c:pt>
                <c:pt idx="2">
                  <c:v>Writing</c:v>
                </c:pt>
                <c:pt idx="3">
                  <c:v>Reading</c:v>
                </c:pt>
              </c:strCache>
            </c:strRef>
          </c:cat>
          <c:val>
            <c:numRef>
              <c:f>[3]UpperEast!$B$4:$E$4</c:f>
              <c:numCache>
                <c:formatCode>General</c:formatCode>
                <c:ptCount val="4"/>
                <c:pt idx="0">
                  <c:v>0.61657016940163278</c:v>
                </c:pt>
                <c:pt idx="1">
                  <c:v>0.65129024314785233</c:v>
                </c:pt>
                <c:pt idx="2">
                  <c:v>0.88040232098547178</c:v>
                </c:pt>
                <c:pt idx="3">
                  <c:v>0.78861100763349135</c:v>
                </c:pt>
              </c:numCache>
            </c:numRef>
          </c:val>
          <c:extLst xmlns:c16r2="http://schemas.microsoft.com/office/drawing/2015/06/chart">
            <c:ext xmlns:c16="http://schemas.microsoft.com/office/drawing/2014/chart" uri="{C3380CC4-5D6E-409C-BE32-E72D297353CC}">
              <c16:uniqueId val="{00000001-8A09-4090-B705-1460146E79ED}"/>
            </c:ext>
          </c:extLst>
        </c:ser>
        <c:dLbls>
          <c:dLblPos val="outEnd"/>
          <c:showLegendKey val="0"/>
          <c:showVal val="1"/>
          <c:showCatName val="0"/>
          <c:showSerName val="0"/>
          <c:showPercent val="0"/>
          <c:showBubbleSize val="0"/>
        </c:dLbls>
        <c:gapWidth val="219"/>
        <c:overlap val="-27"/>
        <c:axId val="278255872"/>
        <c:axId val="278256432"/>
      </c:barChart>
      <c:catAx>
        <c:axId val="278255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56432"/>
        <c:crosses val="autoZero"/>
        <c:auto val="1"/>
        <c:lblAlgn val="ctr"/>
        <c:lblOffset val="100"/>
        <c:noMultiLvlLbl val="0"/>
      </c:catAx>
      <c:valAx>
        <c:axId val="2782564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55872"/>
        <c:crosses val="autoZero"/>
        <c:crossBetween val="between"/>
        <c:majorUnit val="0.2"/>
      </c:valAx>
      <c:spPr>
        <a:noFill/>
        <a:ln>
          <a:noFill/>
        </a:ln>
        <a:effectLst/>
      </c:spPr>
    </c:plotArea>
    <c:legend>
      <c:legendPos val="b"/>
      <c:layout>
        <c:manualLayout>
          <c:xMode val="edge"/>
          <c:yMode val="edge"/>
          <c:x val="0.27658202099737533"/>
          <c:y val="0.2295680227471566"/>
          <c:w val="0.41995997375328087"/>
          <c:h val="6.19839049044489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White</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Residence'!$D$12:$D$15</c:f>
              <c:numCache>
                <c:formatCode>#,##0</c:formatCode>
                <c:ptCount val="4"/>
                <c:pt idx="0">
                  <c:v>11096</c:v>
                </c:pt>
                <c:pt idx="1">
                  <c:v>18160</c:v>
                </c:pt>
                <c:pt idx="2">
                  <c:v>11039</c:v>
                </c:pt>
                <c:pt idx="3">
                  <c:v>16645</c:v>
                </c:pt>
              </c:numCache>
            </c:numRef>
          </c:val>
          <c:extLst xmlns:c16r2="http://schemas.microsoft.com/office/drawing/2015/06/chart">
            <c:ext xmlns:c16="http://schemas.microsoft.com/office/drawing/2014/chart" uri="{C3380CC4-5D6E-409C-BE32-E72D297353CC}">
              <c16:uniqueId val="{00000000-EF61-45DB-8B2C-8FECE0C7B0BF}"/>
            </c:ext>
          </c:extLst>
        </c:ser>
        <c:ser>
          <c:idx val="1"/>
          <c:order val="1"/>
          <c:tx>
            <c:strRef>
              <c:f>'Enrollment-Region of Residence'!$E$11</c:f>
              <c:strCache>
                <c:ptCount val="1"/>
                <c:pt idx="0">
                  <c:v>Hispanic</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Residence'!$E$12:$E$15</c:f>
              <c:numCache>
                <c:formatCode>#,##0</c:formatCode>
                <c:ptCount val="4"/>
                <c:pt idx="0">
                  <c:v>383</c:v>
                </c:pt>
                <c:pt idx="1">
                  <c:v>1084</c:v>
                </c:pt>
                <c:pt idx="2">
                  <c:v>2334</c:v>
                </c:pt>
                <c:pt idx="3">
                  <c:v>6153</c:v>
                </c:pt>
              </c:numCache>
            </c:numRef>
          </c:val>
          <c:extLst xmlns:c16r2="http://schemas.microsoft.com/office/drawing/2015/06/chart">
            <c:ext xmlns:c16="http://schemas.microsoft.com/office/drawing/2014/chart" uri="{C3380CC4-5D6E-409C-BE32-E72D297353CC}">
              <c16:uniqueId val="{00000001-EF61-45DB-8B2C-8FECE0C7B0BF}"/>
            </c:ext>
          </c:extLst>
        </c:ser>
        <c:ser>
          <c:idx val="2"/>
          <c:order val="2"/>
          <c:tx>
            <c:strRef>
              <c:f>'Enrollment-Region of Residence'!$F$11</c:f>
              <c:strCache>
                <c:ptCount val="1"/>
                <c:pt idx="0">
                  <c:v>African American</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Residence'!$F$12:$F$15</c:f>
              <c:numCache>
                <c:formatCode>#,##0</c:formatCode>
                <c:ptCount val="4"/>
                <c:pt idx="0">
                  <c:v>1637</c:v>
                </c:pt>
                <c:pt idx="1">
                  <c:v>3856</c:v>
                </c:pt>
                <c:pt idx="2">
                  <c:v>2220</c:v>
                </c:pt>
                <c:pt idx="3">
                  <c:v>4794</c:v>
                </c:pt>
              </c:numCache>
            </c:numRef>
          </c:val>
          <c:extLst xmlns:c16r2="http://schemas.microsoft.com/office/drawing/2015/06/chart">
            <c:ext xmlns:c16="http://schemas.microsoft.com/office/drawing/2014/chart" uri="{C3380CC4-5D6E-409C-BE32-E72D297353CC}">
              <c16:uniqueId val="{00000002-EF61-45DB-8B2C-8FECE0C7B0BF}"/>
            </c:ext>
          </c:extLst>
        </c:ser>
        <c:ser>
          <c:idx val="3"/>
          <c:order val="3"/>
          <c:tx>
            <c:strRef>
              <c:f>'Enrollment-Region of Residence'!$G$11</c:f>
              <c:strCache>
                <c:ptCount val="1"/>
                <c:pt idx="0">
                  <c:v>Other</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Residence'!$G$12:$G$15</c:f>
              <c:numCache>
                <c:formatCode>#,##0</c:formatCode>
                <c:ptCount val="4"/>
                <c:pt idx="0">
                  <c:v>346</c:v>
                </c:pt>
                <c:pt idx="1">
                  <c:v>308</c:v>
                </c:pt>
                <c:pt idx="2">
                  <c:v>1215</c:v>
                </c:pt>
                <c:pt idx="3">
                  <c:v>1612</c:v>
                </c:pt>
              </c:numCache>
            </c:numRef>
          </c:val>
          <c:extLst xmlns:c16r2="http://schemas.microsoft.com/office/drawing/2015/06/char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278260912"/>
        <c:axId val="278261472"/>
      </c:barChart>
      <c:catAx>
        <c:axId val="278260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61472"/>
        <c:crosses val="autoZero"/>
        <c:auto val="1"/>
        <c:lblAlgn val="ctr"/>
        <c:lblOffset val="100"/>
        <c:noMultiLvlLbl val="0"/>
      </c:catAx>
      <c:valAx>
        <c:axId val="278261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60912"/>
        <c:crosses val="autoZero"/>
        <c:crossBetween val="between"/>
      </c:valAx>
      <c:spPr>
        <a:noFill/>
        <a:ln>
          <a:noFill/>
        </a:ln>
        <a:effectLst/>
      </c:spPr>
    </c:plotArea>
    <c:legend>
      <c:legendPos val="b"/>
      <c:layout>
        <c:manualLayout>
          <c:xMode val="edge"/>
          <c:yMode val="edge"/>
          <c:x val="0.21616666666666667"/>
          <c:y val="0.22282592099810239"/>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 of Public Higher Ed Enrollment by Gender and</a:t>
            </a:r>
            <a:r>
              <a:rPr lang="en-US" sz="1200" baseline="0"/>
              <a:t> Race/Ethnicity, Fall 2018</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Region'!$C$35</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1-5853-45C9-92A5-1AB6C7DD0838}"/>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5853-45C9-92A5-1AB6C7DD0838}"/>
              </c:ext>
            </c:extLst>
          </c:dPt>
          <c:dPt>
            <c:idx val="4"/>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5853-45C9-92A5-1AB6C7DD0838}"/>
              </c:ext>
            </c:extLst>
          </c:dPt>
          <c:dPt>
            <c:idx val="5"/>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7-5853-45C9-92A5-1AB6C7DD0838}"/>
              </c:ext>
            </c:extLst>
          </c:dPt>
          <c:dPt>
            <c:idx val="6"/>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9-5853-45C9-92A5-1AB6C7DD0838}"/>
              </c:ext>
            </c:extLst>
          </c:dPt>
          <c:dPt>
            <c:idx val="7"/>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B-5853-45C9-92A5-1AB6C7DD0838}"/>
              </c:ext>
            </c:extLst>
          </c:dPt>
          <c:dLbls>
            <c:dLbl>
              <c:idx val="0"/>
              <c:layout>
                <c:manualLayout>
                  <c:x val="0"/>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5853-45C9-92A5-1AB6C7DD0838}"/>
                </c:ext>
                <c:ext xmlns:c15="http://schemas.microsoft.com/office/drawing/2012/chart" uri="{CE6537A1-D6FC-4f65-9D91-7224C49458BB}"/>
              </c:extLst>
            </c:dLbl>
            <c:dLbl>
              <c:idx val="1"/>
              <c:layout>
                <c:manualLayout>
                  <c:x val="-2.5462668816039986E-17"/>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5853-45C9-92A5-1AB6C7DD0838}"/>
                </c:ext>
                <c:ext xmlns:c15="http://schemas.microsoft.com/office/drawing/2012/chart" uri="{CE6537A1-D6FC-4f65-9D91-7224C49458BB}"/>
              </c:extLst>
            </c:dLbl>
            <c:dLbl>
              <c:idx val="2"/>
              <c:layout>
                <c:manualLayout>
                  <c:x val="2.7777777777777779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853-45C9-92A5-1AB6C7DD0838}"/>
                </c:ext>
                <c:ext xmlns:c15="http://schemas.microsoft.com/office/drawing/2012/chart" uri="{CE6537A1-D6FC-4f65-9D91-7224C49458BB}"/>
              </c:extLst>
            </c:dLbl>
            <c:dLbl>
              <c:idx val="3"/>
              <c:layout>
                <c:manualLayout>
                  <c:x val="2.7777777777777267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5853-45C9-92A5-1AB6C7DD0838}"/>
                </c:ext>
                <c:ext xmlns:c15="http://schemas.microsoft.com/office/drawing/2012/chart" uri="{CE6537A1-D6FC-4f65-9D91-7224C49458BB}"/>
              </c:extLst>
            </c:dLbl>
            <c:dLbl>
              <c:idx val="4"/>
              <c:layout>
                <c:manualLayout>
                  <c:x val="-8.3333333333334356E-3"/>
                  <c:y val="1.38888888888888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853-45C9-92A5-1AB6C7DD0838}"/>
                </c:ext>
                <c:ext xmlns:c15="http://schemas.microsoft.com/office/drawing/2012/chart" uri="{CE6537A1-D6FC-4f65-9D91-7224C49458BB}"/>
              </c:extLst>
            </c:dLbl>
            <c:dLbl>
              <c:idx val="5"/>
              <c:layout>
                <c:manualLayout>
                  <c:x val="-1.0185067526415994E-16"/>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853-45C9-92A5-1AB6C7DD0838}"/>
                </c:ext>
                <c:ext xmlns:c15="http://schemas.microsoft.com/office/drawing/2012/chart" uri="{CE6537A1-D6FC-4f65-9D91-7224C49458BB}"/>
              </c:extLst>
            </c:dLbl>
            <c:dLbl>
              <c:idx val="6"/>
              <c:layout>
                <c:manualLayout>
                  <c:x val="-8.3333333333333332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5853-45C9-92A5-1AB6C7DD0838}"/>
                </c:ext>
                <c:ext xmlns:c15="http://schemas.microsoft.com/office/drawing/2012/chart" uri="{CE6537A1-D6FC-4f65-9D91-7224C49458BB}"/>
              </c:extLst>
            </c:dLbl>
            <c:dLbl>
              <c:idx val="7"/>
              <c:layout>
                <c:manualLayout>
                  <c:x val="-1.0185067526415994E-16"/>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5853-45C9-92A5-1AB6C7DD0838}"/>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Region'!$C$36:$C$43</c:f>
              <c:numCache>
                <c:formatCode>0.0%</c:formatCode>
                <c:ptCount val="8"/>
                <c:pt idx="0">
                  <c:v>0.60728744939271251</c:v>
                </c:pt>
                <c:pt idx="1">
                  <c:v>0.60633813054222996</c:v>
                </c:pt>
                <c:pt idx="2">
                  <c:v>0.58321546440358318</c:v>
                </c:pt>
                <c:pt idx="3">
                  <c:v>0.58510232617261981</c:v>
                </c:pt>
                <c:pt idx="4">
                  <c:v>0.67408470926058861</c:v>
                </c:pt>
                <c:pt idx="5">
                  <c:v>0.63183279742765275</c:v>
                </c:pt>
                <c:pt idx="6">
                  <c:v>0.44616977225672877</c:v>
                </c:pt>
                <c:pt idx="7">
                  <c:v>0.57191977077363898</c:v>
                </c:pt>
              </c:numCache>
            </c:numRef>
          </c:val>
          <c:extLst xmlns:c16r2="http://schemas.microsoft.com/office/drawing/2015/06/chart">
            <c:ext xmlns:c16="http://schemas.microsoft.com/office/drawing/2014/chart" uri="{C3380CC4-5D6E-409C-BE32-E72D297353CC}">
              <c16:uniqueId val="{0000000E-5853-45C9-92A5-1AB6C7DD0838}"/>
            </c:ext>
          </c:extLst>
        </c:ser>
        <c:ser>
          <c:idx val="1"/>
          <c:order val="1"/>
          <c:tx>
            <c:strRef>
              <c:f>'Enrollment at Inst in Region'!$D$35</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0-5853-45C9-92A5-1AB6C7DD0838}"/>
              </c:ext>
            </c:extLst>
          </c:dPt>
          <c:dPt>
            <c:idx val="1"/>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2-5853-45C9-92A5-1AB6C7DD0838}"/>
              </c:ext>
            </c:extLst>
          </c:dPt>
          <c:dPt>
            <c:idx val="2"/>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4-5853-45C9-92A5-1AB6C7DD0838}"/>
              </c:ext>
            </c:extLst>
          </c:dPt>
          <c:dPt>
            <c:idx val="3"/>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6-5853-45C9-92A5-1AB6C7DD0838}"/>
              </c:ext>
            </c:extLst>
          </c:dPt>
          <c:dPt>
            <c:idx val="4"/>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8-5853-45C9-92A5-1AB6C7DD0838}"/>
              </c:ext>
            </c:extLst>
          </c:dPt>
          <c:dPt>
            <c:idx val="5"/>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A-5853-45C9-92A5-1AB6C7DD0838}"/>
              </c:ext>
            </c:extLst>
          </c:dPt>
          <c:dPt>
            <c:idx val="6"/>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C-5853-45C9-92A5-1AB6C7DD0838}"/>
              </c:ext>
            </c:extLst>
          </c:dPt>
          <c:dPt>
            <c:idx val="7"/>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E-5853-45C9-92A5-1AB6C7DD0838}"/>
              </c:ext>
            </c:extLst>
          </c:dPt>
          <c:dLbls>
            <c:dLbl>
              <c:idx val="0"/>
              <c:layout>
                <c:manualLayout>
                  <c:x val="1.3888888888888902E-2"/>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5853-45C9-92A5-1AB6C7DD0838}"/>
                </c:ext>
                <c:ext xmlns:c15="http://schemas.microsoft.com/office/drawing/2012/chart" uri="{CE6537A1-D6FC-4f65-9D91-7224C49458BB}"/>
              </c:extLst>
            </c:dLbl>
            <c:dLbl>
              <c:idx val="1"/>
              <c:layout>
                <c:manualLayout>
                  <c:x val="8.3333333333333072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5853-45C9-92A5-1AB6C7DD0838}"/>
                </c:ext>
                <c:ext xmlns:c15="http://schemas.microsoft.com/office/drawing/2012/chart" uri="{CE6537A1-D6FC-4f65-9D91-7224C49458BB}"/>
              </c:extLst>
            </c:dLbl>
            <c:dLbl>
              <c:idx val="2"/>
              <c:layout>
                <c:manualLayout>
                  <c:x val="8.3333333333332829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5853-45C9-92A5-1AB6C7DD0838}"/>
                </c:ext>
                <c:ext xmlns:c15="http://schemas.microsoft.com/office/drawing/2012/chart" uri="{CE6537A1-D6FC-4f65-9D91-7224C49458BB}"/>
              </c:extLst>
            </c:dLbl>
            <c:dLbl>
              <c:idx val="3"/>
              <c:layout>
                <c:manualLayout>
                  <c:x val="8.3333333333333332E-3"/>
                  <c:y val="9.259259259259258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5853-45C9-92A5-1AB6C7DD0838}"/>
                </c:ext>
                <c:ext xmlns:c15="http://schemas.microsoft.com/office/drawing/2012/chart" uri="{CE6537A1-D6FC-4f65-9D91-7224C49458BB}"/>
              </c:extLst>
            </c:dLbl>
            <c:dLbl>
              <c:idx val="4"/>
              <c:layout>
                <c:manualLayout>
                  <c:x val="8.3333333333333332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5853-45C9-92A5-1AB6C7DD0838}"/>
                </c:ext>
                <c:ext xmlns:c15="http://schemas.microsoft.com/office/drawing/2012/chart" uri="{CE6537A1-D6FC-4f65-9D91-7224C49458BB}"/>
              </c:extLst>
            </c:dLbl>
            <c:dLbl>
              <c:idx val="5"/>
              <c:layout>
                <c:manualLayout>
                  <c:x val="5.5555555555555558E-3"/>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5853-45C9-92A5-1AB6C7DD0838}"/>
                </c:ext>
                <c:ext xmlns:c15="http://schemas.microsoft.com/office/drawing/2012/chart" uri="{CE6537A1-D6FC-4f65-9D91-7224C49458BB}"/>
              </c:extLst>
            </c:dLbl>
            <c:dLbl>
              <c:idx val="6"/>
              <c:layout>
                <c:manualLayout>
                  <c:x val="1.3888888888888888E-2"/>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C-5853-45C9-92A5-1AB6C7DD0838}"/>
                </c:ext>
                <c:ext xmlns:c15="http://schemas.microsoft.com/office/drawing/2012/chart" uri="{CE6537A1-D6FC-4f65-9D91-7224C49458BB}"/>
              </c:extLst>
            </c:dLbl>
            <c:dLbl>
              <c:idx val="7"/>
              <c:layout>
                <c:manualLayout>
                  <c:x val="1.1111111111111112E-2"/>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5853-45C9-92A5-1AB6C7DD0838}"/>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Region'!$D$36:$D$43</c:f>
              <c:numCache>
                <c:formatCode>0.0%</c:formatCode>
                <c:ptCount val="8"/>
                <c:pt idx="0">
                  <c:v>0.39271255060728744</c:v>
                </c:pt>
                <c:pt idx="1">
                  <c:v>0.39366186945777004</c:v>
                </c:pt>
                <c:pt idx="2">
                  <c:v>0.41678453559641676</c:v>
                </c:pt>
                <c:pt idx="3">
                  <c:v>0.41489767382738019</c:v>
                </c:pt>
                <c:pt idx="4">
                  <c:v>0.32591529073941133</c:v>
                </c:pt>
                <c:pt idx="5">
                  <c:v>0.36816720257234725</c:v>
                </c:pt>
                <c:pt idx="6">
                  <c:v>0.55383022774327118</c:v>
                </c:pt>
                <c:pt idx="7">
                  <c:v>0.42808022922636102</c:v>
                </c:pt>
              </c:numCache>
            </c:numRef>
          </c:val>
          <c:extLst xmlns:c16r2="http://schemas.microsoft.com/office/drawing/2015/06/chart">
            <c:ext xmlns:c16="http://schemas.microsoft.com/office/drawing/2014/chart" uri="{C3380CC4-5D6E-409C-BE32-E72D297353CC}">
              <c16:uniqueId val="{0000001F-5853-45C9-92A5-1AB6C7DD0838}"/>
            </c:ext>
          </c:extLst>
        </c:ser>
        <c:dLbls>
          <c:showLegendKey val="0"/>
          <c:showVal val="0"/>
          <c:showCatName val="0"/>
          <c:showSerName val="0"/>
          <c:showPercent val="0"/>
          <c:showBubbleSize val="0"/>
        </c:dLbls>
        <c:gapWidth val="219"/>
        <c:overlap val="-27"/>
        <c:axId val="278264832"/>
        <c:axId val="278265392"/>
      </c:barChart>
      <c:catAx>
        <c:axId val="278264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65392"/>
        <c:crosses val="autoZero"/>
        <c:auto val="1"/>
        <c:lblAlgn val="ctr"/>
        <c:lblOffset val="100"/>
        <c:noMultiLvlLbl val="0"/>
      </c:catAx>
      <c:valAx>
        <c:axId val="278265392"/>
        <c:scaling>
          <c:orientation val="minMax"/>
        </c:scaling>
        <c:delete val="1"/>
        <c:axPos val="l"/>
        <c:numFmt formatCode="0.0%" sourceLinked="1"/>
        <c:majorTickMark val="none"/>
        <c:minorTickMark val="none"/>
        <c:tickLblPos val="nextTo"/>
        <c:crossAx val="278264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 Institutions</a:t>
            </a:r>
            <a:r>
              <a:rPr lang="en-US" baseline="0"/>
              <a:t> - 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In&amp;Out'!$E$44</c:f>
              <c:strCache>
                <c:ptCount val="1"/>
                <c:pt idx="0">
                  <c:v>In Region</c:v>
                </c:pt>
              </c:strCache>
            </c:strRef>
          </c:tx>
          <c:spPr>
            <a:solidFill>
              <a:srgbClr val="00AC7D"/>
            </a:solidFill>
            <a:ln>
              <a:noFill/>
            </a:ln>
            <a:effectLst/>
          </c:spPr>
          <c:invertIfNegative val="0"/>
          <c:cat>
            <c:strRef>
              <c:f>'Enrollment In&amp;Out'!$A$45:$A$48</c:f>
              <c:strCache>
                <c:ptCount val="4"/>
                <c:pt idx="0">
                  <c:v>Public 4-yr</c:v>
                </c:pt>
                <c:pt idx="1">
                  <c:v>Public 2-yr</c:v>
                </c:pt>
                <c:pt idx="2">
                  <c:v>Independent</c:v>
                </c:pt>
                <c:pt idx="3">
                  <c:v>Total</c:v>
                </c:pt>
              </c:strCache>
            </c:strRef>
          </c:cat>
          <c:val>
            <c:numRef>
              <c:f>'Enrollment In&amp;Out'!$E$45:$E$48</c:f>
              <c:numCache>
                <c:formatCode>0.0%</c:formatCode>
                <c:ptCount val="4"/>
                <c:pt idx="0">
                  <c:v>0.38570918610185628</c:v>
                </c:pt>
                <c:pt idx="1">
                  <c:v>0.94939049445281465</c:v>
                </c:pt>
                <c:pt idx="2">
                  <c:v>0.67353951890034369</c:v>
                </c:pt>
                <c:pt idx="3">
                  <c:v>0.73779099948089288</c:v>
                </c:pt>
              </c:numCache>
            </c:numRef>
          </c:val>
          <c:extLst xmlns:c16r2="http://schemas.microsoft.com/office/drawing/2015/06/chart">
            <c:ext xmlns:c16="http://schemas.microsoft.com/office/drawing/2014/chart" uri="{C3380CC4-5D6E-409C-BE32-E72D297353CC}">
              <c16:uniqueId val="{00000000-7659-4962-A93C-5E8708FA39D7}"/>
            </c:ext>
          </c:extLst>
        </c:ser>
        <c:ser>
          <c:idx val="1"/>
          <c:order val="1"/>
          <c:tx>
            <c:strRef>
              <c:f>'Enrollment In&amp;Out'!$F$44</c:f>
              <c:strCache>
                <c:ptCount val="1"/>
                <c:pt idx="0">
                  <c:v>Out of Region</c:v>
                </c:pt>
              </c:strCache>
            </c:strRef>
          </c:tx>
          <c:spPr>
            <a:solidFill>
              <a:schemeClr val="tx1">
                <a:lumMod val="75000"/>
                <a:lumOff val="25000"/>
              </a:schemeClr>
            </a:solidFill>
            <a:ln>
              <a:noFill/>
            </a:ln>
            <a:effectLst/>
          </c:spPr>
          <c:invertIfNegative val="0"/>
          <c:cat>
            <c:strRef>
              <c:f>'Enrollment In&amp;Out'!$A$45:$A$48</c:f>
              <c:strCache>
                <c:ptCount val="4"/>
                <c:pt idx="0">
                  <c:v>Public 4-yr</c:v>
                </c:pt>
                <c:pt idx="1">
                  <c:v>Public 2-yr</c:v>
                </c:pt>
                <c:pt idx="2">
                  <c:v>Independent</c:v>
                </c:pt>
                <c:pt idx="3">
                  <c:v>Total</c:v>
                </c:pt>
              </c:strCache>
            </c:strRef>
          </c:cat>
          <c:val>
            <c:numRef>
              <c:f>'Enrollment In&amp;Out'!$F$45:$F$48</c:f>
              <c:numCache>
                <c:formatCode>0.0%</c:formatCode>
                <c:ptCount val="4"/>
                <c:pt idx="0">
                  <c:v>0.61429081389814377</c:v>
                </c:pt>
                <c:pt idx="1">
                  <c:v>5.0609505547185317E-2</c:v>
                </c:pt>
                <c:pt idx="2">
                  <c:v>0.32646048109965636</c:v>
                </c:pt>
                <c:pt idx="3">
                  <c:v>0.26220900051910712</c:v>
                </c:pt>
              </c:numCache>
            </c:numRef>
          </c:val>
          <c:extLst xmlns:c16r2="http://schemas.microsoft.com/office/drawing/2015/06/char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280495712"/>
        <c:axId val="280496272"/>
      </c:barChart>
      <c:catAx>
        <c:axId val="280495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0496272"/>
        <c:crosses val="autoZero"/>
        <c:auto val="1"/>
        <c:lblAlgn val="ctr"/>
        <c:lblOffset val="100"/>
        <c:noMultiLvlLbl val="0"/>
      </c:catAx>
      <c:valAx>
        <c:axId val="2804962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0495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143841</c:v>
                </c:pt>
                <c:pt idx="1">
                  <c:v>141572</c:v>
                </c:pt>
                <c:pt idx="2">
                  <c:v>135901</c:v>
                </c:pt>
                <c:pt idx="3">
                  <c:v>130416</c:v>
                </c:pt>
                <c:pt idx="5">
                  <c:v>52902</c:v>
                </c:pt>
                <c:pt idx="6">
                  <c:v>51282</c:v>
                </c:pt>
                <c:pt idx="7">
                  <c:v>48577</c:v>
                </c:pt>
                <c:pt idx="8">
                  <c:v>45340</c:v>
                </c:pt>
                <c:pt idx="10">
                  <c:v>94198</c:v>
                </c:pt>
                <c:pt idx="11">
                  <c:v>94655</c:v>
                </c:pt>
                <c:pt idx="12">
                  <c:v>88324</c:v>
                </c:pt>
                <c:pt idx="13">
                  <c:v>80712</c:v>
                </c:pt>
              </c:numCache>
            </c:numRef>
          </c:val>
          <c:extLst xmlns:c16r2="http://schemas.microsoft.com/office/drawing/2015/06/chart">
            <c:ext xmlns:c16="http://schemas.microsoft.com/office/drawing/2014/chart" uri="{C3380CC4-5D6E-409C-BE32-E72D297353CC}">
              <c16:uniqueId val="{00000000-7CC5-4EC8-AF29-3CEA073C72E5}"/>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68733</c:v>
                </c:pt>
                <c:pt idx="1">
                  <c:v>70958</c:v>
                </c:pt>
                <c:pt idx="2">
                  <c:v>76066</c:v>
                </c:pt>
                <c:pt idx="3">
                  <c:v>81964</c:v>
                </c:pt>
                <c:pt idx="5">
                  <c:v>20589</c:v>
                </c:pt>
                <c:pt idx="6">
                  <c:v>21642</c:v>
                </c:pt>
                <c:pt idx="7">
                  <c:v>25318</c:v>
                </c:pt>
                <c:pt idx="8">
                  <c:v>27369</c:v>
                </c:pt>
                <c:pt idx="10">
                  <c:v>26672</c:v>
                </c:pt>
                <c:pt idx="11">
                  <c:v>27200</c:v>
                </c:pt>
                <c:pt idx="12">
                  <c:v>28815</c:v>
                </c:pt>
                <c:pt idx="13">
                  <c:v>32076</c:v>
                </c:pt>
              </c:numCache>
            </c:numRef>
          </c:val>
          <c:extLst xmlns:c16r2="http://schemas.microsoft.com/office/drawing/2015/06/chart">
            <c:ext xmlns:c16="http://schemas.microsoft.com/office/drawing/2014/chart" uri="{C3380CC4-5D6E-409C-BE32-E72D297353CC}">
              <c16:uniqueId val="{00000001-7CC5-4EC8-AF29-3CEA073C72E5}"/>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41679</c:v>
                </c:pt>
                <c:pt idx="1">
                  <c:v>41381</c:v>
                </c:pt>
                <c:pt idx="2">
                  <c:v>40550</c:v>
                </c:pt>
                <c:pt idx="3">
                  <c:v>39450</c:v>
                </c:pt>
                <c:pt idx="5">
                  <c:v>18122</c:v>
                </c:pt>
                <c:pt idx="6">
                  <c:v>17825</c:v>
                </c:pt>
                <c:pt idx="7">
                  <c:v>17391</c:v>
                </c:pt>
                <c:pt idx="8">
                  <c:v>16854</c:v>
                </c:pt>
                <c:pt idx="10">
                  <c:v>27485</c:v>
                </c:pt>
                <c:pt idx="11">
                  <c:v>28332</c:v>
                </c:pt>
                <c:pt idx="12">
                  <c:v>28200</c:v>
                </c:pt>
                <c:pt idx="13">
                  <c:v>26025</c:v>
                </c:pt>
              </c:numCache>
            </c:numRef>
          </c:val>
          <c:extLst xmlns:c16r2="http://schemas.microsoft.com/office/drawing/2015/06/chart">
            <c:ext xmlns:c16="http://schemas.microsoft.com/office/drawing/2014/chart" uri="{C3380CC4-5D6E-409C-BE32-E72D297353CC}">
              <c16:uniqueId val="{00000002-7CC5-4EC8-AF29-3CEA073C72E5}"/>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12892</c:v>
                </c:pt>
                <c:pt idx="1">
                  <c:v>13347</c:v>
                </c:pt>
                <c:pt idx="2">
                  <c:v>14342</c:v>
                </c:pt>
                <c:pt idx="3">
                  <c:v>15263</c:v>
                </c:pt>
                <c:pt idx="5">
                  <c:v>4137</c:v>
                </c:pt>
                <c:pt idx="6">
                  <c:v>4440</c:v>
                </c:pt>
                <c:pt idx="7">
                  <c:v>4976</c:v>
                </c:pt>
                <c:pt idx="8">
                  <c:v>5453</c:v>
                </c:pt>
                <c:pt idx="10">
                  <c:v>4110</c:v>
                </c:pt>
                <c:pt idx="11">
                  <c:v>4526</c:v>
                </c:pt>
                <c:pt idx="12">
                  <c:v>5972</c:v>
                </c:pt>
                <c:pt idx="13">
                  <c:v>7126</c:v>
                </c:pt>
              </c:numCache>
            </c:numRef>
          </c:val>
          <c:extLst xmlns:c16r2="http://schemas.microsoft.com/office/drawing/2015/06/chart">
            <c:ext xmlns:c16="http://schemas.microsoft.com/office/drawing/2014/chart" uri="{C3380CC4-5D6E-409C-BE32-E72D297353CC}">
              <c16:uniqueId val="{00000003-7CC5-4EC8-AF29-3CEA073C72E5}"/>
            </c:ext>
          </c:extLst>
        </c:ser>
        <c:dLbls>
          <c:showLegendKey val="0"/>
          <c:showVal val="0"/>
          <c:showCatName val="0"/>
          <c:showSerName val="0"/>
          <c:showPercent val="0"/>
          <c:showBubbleSize val="0"/>
        </c:dLbls>
        <c:gapWidth val="50"/>
        <c:overlap val="100"/>
        <c:axId val="276762608"/>
        <c:axId val="276763168"/>
      </c:barChart>
      <c:catAx>
        <c:axId val="276762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63168"/>
        <c:crosses val="autoZero"/>
        <c:auto val="1"/>
        <c:lblAlgn val="ctr"/>
        <c:lblOffset val="100"/>
        <c:noMultiLvlLbl val="0"/>
      </c:catAx>
      <c:valAx>
        <c:axId val="276763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62608"/>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Reg-percent'!$C$51</c:f>
              <c:strCache>
                <c:ptCount val="1"/>
                <c:pt idx="0">
                  <c:v>White</c:v>
                </c:pt>
              </c:strCache>
            </c:strRef>
          </c:tx>
          <c:spPr>
            <a:solidFill>
              <a:srgbClr val="005F84"/>
            </a:solidFill>
            <a:ln>
              <a:noFill/>
            </a:ln>
            <a:effectLst/>
          </c:spPr>
          <c:invertIfNegative val="0"/>
          <c:cat>
            <c:strRef>
              <c:f>'Comp by Inst Reg-percent'!$A$52:$A$55</c:f>
              <c:strCache>
                <c:ptCount val="4"/>
                <c:pt idx="0">
                  <c:v>Certificate</c:v>
                </c:pt>
                <c:pt idx="1">
                  <c:v>Associate</c:v>
                </c:pt>
                <c:pt idx="2">
                  <c:v>Bachelor's</c:v>
                </c:pt>
                <c:pt idx="3">
                  <c:v>Master's</c:v>
                </c:pt>
              </c:strCache>
            </c:strRef>
          </c:cat>
          <c:val>
            <c:numRef>
              <c:f>'Comp by Inst Reg-percent'!$C$52:$C$55</c:f>
              <c:numCache>
                <c:formatCode>0.0%</c:formatCode>
                <c:ptCount val="4"/>
                <c:pt idx="0">
                  <c:v>0.52281313571636157</c:v>
                </c:pt>
                <c:pt idx="1">
                  <c:v>0.58621344473984049</c:v>
                </c:pt>
                <c:pt idx="2">
                  <c:v>0.560601315377388</c:v>
                </c:pt>
                <c:pt idx="3">
                  <c:v>0.55022831050228316</c:v>
                </c:pt>
              </c:numCache>
            </c:numRef>
          </c:val>
          <c:extLst xmlns:c16r2="http://schemas.microsoft.com/office/drawing/2015/06/chart">
            <c:ext xmlns:c16="http://schemas.microsoft.com/office/drawing/2014/chart" uri="{C3380CC4-5D6E-409C-BE32-E72D297353CC}">
              <c16:uniqueId val="{00000000-03A1-4A33-8F80-4F60006AA57C}"/>
            </c:ext>
          </c:extLst>
        </c:ser>
        <c:ser>
          <c:idx val="1"/>
          <c:order val="1"/>
          <c:tx>
            <c:strRef>
              <c:f>'Comp by Inst Reg-percent'!$D$51</c:f>
              <c:strCache>
                <c:ptCount val="1"/>
                <c:pt idx="0">
                  <c:v>Hispanic</c:v>
                </c:pt>
              </c:strCache>
            </c:strRef>
          </c:tx>
          <c:spPr>
            <a:solidFill>
              <a:srgbClr val="00B189"/>
            </a:solidFill>
            <a:ln>
              <a:noFill/>
            </a:ln>
            <a:effectLst/>
          </c:spPr>
          <c:invertIfNegative val="0"/>
          <c:cat>
            <c:strRef>
              <c:f>'Comp by Inst Reg-percent'!$A$52:$A$55</c:f>
              <c:strCache>
                <c:ptCount val="4"/>
                <c:pt idx="0">
                  <c:v>Certificate</c:v>
                </c:pt>
                <c:pt idx="1">
                  <c:v>Associate</c:v>
                </c:pt>
                <c:pt idx="2">
                  <c:v>Bachelor's</c:v>
                </c:pt>
                <c:pt idx="3">
                  <c:v>Master's</c:v>
                </c:pt>
              </c:strCache>
            </c:strRef>
          </c:cat>
          <c:val>
            <c:numRef>
              <c:f>'Comp by Inst Reg-percent'!$D$52:$D$55</c:f>
              <c:numCache>
                <c:formatCode>0.0%</c:formatCode>
                <c:ptCount val="4"/>
                <c:pt idx="0">
                  <c:v>0.20284800929962221</c:v>
                </c:pt>
                <c:pt idx="1">
                  <c:v>0.17546524876566655</c:v>
                </c:pt>
                <c:pt idx="2">
                  <c:v>0.13529595991230817</c:v>
                </c:pt>
                <c:pt idx="3">
                  <c:v>0.12252663622526636</c:v>
                </c:pt>
              </c:numCache>
            </c:numRef>
          </c:val>
          <c:extLst xmlns:c16r2="http://schemas.microsoft.com/office/drawing/2015/06/chart">
            <c:ext xmlns:c16="http://schemas.microsoft.com/office/drawing/2014/chart" uri="{C3380CC4-5D6E-409C-BE32-E72D297353CC}">
              <c16:uniqueId val="{00000001-03A1-4A33-8F80-4F60006AA57C}"/>
            </c:ext>
          </c:extLst>
        </c:ser>
        <c:ser>
          <c:idx val="2"/>
          <c:order val="2"/>
          <c:tx>
            <c:strRef>
              <c:f>'Comp by Inst Reg-percent'!$E$51</c:f>
              <c:strCache>
                <c:ptCount val="1"/>
                <c:pt idx="0">
                  <c:v>African American</c:v>
                </c:pt>
              </c:strCache>
            </c:strRef>
          </c:tx>
          <c:spPr>
            <a:solidFill>
              <a:srgbClr val="F6B11A"/>
            </a:solidFill>
            <a:ln>
              <a:noFill/>
            </a:ln>
            <a:effectLst/>
          </c:spPr>
          <c:invertIfNegative val="0"/>
          <c:cat>
            <c:strRef>
              <c:f>'Comp by Inst Reg-percent'!$A$52:$A$55</c:f>
              <c:strCache>
                <c:ptCount val="4"/>
                <c:pt idx="0">
                  <c:v>Certificate</c:v>
                </c:pt>
                <c:pt idx="1">
                  <c:v>Associate</c:v>
                </c:pt>
                <c:pt idx="2">
                  <c:v>Bachelor's</c:v>
                </c:pt>
                <c:pt idx="3">
                  <c:v>Master's</c:v>
                </c:pt>
              </c:strCache>
            </c:strRef>
          </c:cat>
          <c:val>
            <c:numRef>
              <c:f>'Comp by Inst Reg-percent'!$E$52:$E$55</c:f>
              <c:numCache>
                <c:formatCode>0.0%</c:formatCode>
                <c:ptCount val="4"/>
                <c:pt idx="0">
                  <c:v>0.22755013077593722</c:v>
                </c:pt>
                <c:pt idx="1">
                  <c:v>0.16786935055070262</c:v>
                </c:pt>
                <c:pt idx="2">
                  <c:v>0.20231756968368306</c:v>
                </c:pt>
                <c:pt idx="3">
                  <c:v>0.17656012176560121</c:v>
                </c:pt>
              </c:numCache>
            </c:numRef>
          </c:val>
          <c:extLst xmlns:c16r2="http://schemas.microsoft.com/office/drawing/2015/06/chart">
            <c:ext xmlns:c16="http://schemas.microsoft.com/office/drawing/2014/chart" uri="{C3380CC4-5D6E-409C-BE32-E72D297353CC}">
              <c16:uniqueId val="{00000002-03A1-4A33-8F80-4F60006AA57C}"/>
            </c:ext>
          </c:extLst>
        </c:ser>
        <c:ser>
          <c:idx val="3"/>
          <c:order val="3"/>
          <c:tx>
            <c:strRef>
              <c:f>'Comp by Inst Reg-percent'!$F$51</c:f>
              <c:strCache>
                <c:ptCount val="1"/>
                <c:pt idx="0">
                  <c:v>Other</c:v>
                </c:pt>
              </c:strCache>
            </c:strRef>
          </c:tx>
          <c:spPr>
            <a:solidFill>
              <a:srgbClr val="8BD1E5"/>
            </a:solidFill>
            <a:ln>
              <a:noFill/>
            </a:ln>
            <a:effectLst/>
          </c:spPr>
          <c:invertIfNegative val="0"/>
          <c:cat>
            <c:strRef>
              <c:f>'Comp by Inst Reg-percent'!$A$52:$A$55</c:f>
              <c:strCache>
                <c:ptCount val="4"/>
                <c:pt idx="0">
                  <c:v>Certificate</c:v>
                </c:pt>
                <c:pt idx="1">
                  <c:v>Associate</c:v>
                </c:pt>
                <c:pt idx="2">
                  <c:v>Bachelor's</c:v>
                </c:pt>
                <c:pt idx="3">
                  <c:v>Master's</c:v>
                </c:pt>
              </c:strCache>
            </c:strRef>
          </c:cat>
          <c:val>
            <c:numRef>
              <c:f>'Comp by Inst Reg-percent'!$F$52:$F$55</c:f>
              <c:numCache>
                <c:formatCode>0.0%</c:formatCode>
                <c:ptCount val="4"/>
                <c:pt idx="0">
                  <c:v>4.6788724208079044E-2</c:v>
                </c:pt>
                <c:pt idx="1">
                  <c:v>7.0451955943790348E-2</c:v>
                </c:pt>
                <c:pt idx="2">
                  <c:v>0.10178515502662074</c:v>
                </c:pt>
                <c:pt idx="3">
                  <c:v>0.15068493150684931</c:v>
                </c:pt>
              </c:numCache>
            </c:numRef>
          </c:val>
          <c:extLst xmlns:c16r2="http://schemas.microsoft.com/office/drawing/2015/06/char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276767648"/>
        <c:axId val="276768208"/>
      </c:barChart>
      <c:catAx>
        <c:axId val="276767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68208"/>
        <c:crosses val="autoZero"/>
        <c:auto val="1"/>
        <c:lblAlgn val="ctr"/>
        <c:lblOffset val="100"/>
        <c:noMultiLvlLbl val="0"/>
      </c:catAx>
      <c:valAx>
        <c:axId val="2767682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6764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Reg-percent'!$G$51</c:f>
              <c:strCache>
                <c:ptCount val="1"/>
                <c:pt idx="0">
                  <c:v>Male</c:v>
                </c:pt>
              </c:strCache>
            </c:strRef>
          </c:tx>
          <c:spPr>
            <a:solidFill>
              <a:srgbClr val="005F84"/>
            </a:solidFill>
            <a:ln>
              <a:noFill/>
            </a:ln>
            <a:effectLst/>
          </c:spPr>
          <c:invertIfNegative val="0"/>
          <c:cat>
            <c:strRef>
              <c:f>'Comp by Inst Reg-percent'!$A$52:$A$55</c:f>
              <c:strCache>
                <c:ptCount val="4"/>
                <c:pt idx="0">
                  <c:v>Certificate</c:v>
                </c:pt>
                <c:pt idx="1">
                  <c:v>Associate</c:v>
                </c:pt>
                <c:pt idx="2">
                  <c:v>Bachelor's</c:v>
                </c:pt>
                <c:pt idx="3">
                  <c:v>Master's</c:v>
                </c:pt>
              </c:strCache>
            </c:strRef>
          </c:cat>
          <c:val>
            <c:numRef>
              <c:f>'Comp by Inst Reg-percent'!$G$52:$G$55</c:f>
              <c:numCache>
                <c:formatCode>0.0%</c:formatCode>
                <c:ptCount val="4"/>
                <c:pt idx="0">
                  <c:v>0.64370822435338559</c:v>
                </c:pt>
                <c:pt idx="1">
                  <c:v>0.37523737181921762</c:v>
                </c:pt>
                <c:pt idx="2">
                  <c:v>0.40620106482931412</c:v>
                </c:pt>
                <c:pt idx="3">
                  <c:v>0.30060882800608829</c:v>
                </c:pt>
              </c:numCache>
            </c:numRef>
          </c:val>
          <c:extLst xmlns:c16r2="http://schemas.microsoft.com/office/drawing/2015/06/chart">
            <c:ext xmlns:c16="http://schemas.microsoft.com/office/drawing/2014/chart" uri="{C3380CC4-5D6E-409C-BE32-E72D297353CC}">
              <c16:uniqueId val="{00000000-A212-4DF6-B2AA-D684A532A621}"/>
            </c:ext>
          </c:extLst>
        </c:ser>
        <c:ser>
          <c:idx val="1"/>
          <c:order val="1"/>
          <c:tx>
            <c:strRef>
              <c:f>'Comp by Inst Reg-percent'!$H$51</c:f>
              <c:strCache>
                <c:ptCount val="1"/>
                <c:pt idx="0">
                  <c:v>Female</c:v>
                </c:pt>
              </c:strCache>
            </c:strRef>
          </c:tx>
          <c:spPr>
            <a:solidFill>
              <a:srgbClr val="F8E0A4"/>
            </a:solidFill>
            <a:ln>
              <a:noFill/>
            </a:ln>
            <a:effectLst/>
          </c:spPr>
          <c:invertIfNegative val="0"/>
          <c:cat>
            <c:strRef>
              <c:f>'Comp by Inst Reg-percent'!$A$52:$A$55</c:f>
              <c:strCache>
                <c:ptCount val="4"/>
                <c:pt idx="0">
                  <c:v>Certificate</c:v>
                </c:pt>
                <c:pt idx="1">
                  <c:v>Associate</c:v>
                </c:pt>
                <c:pt idx="2">
                  <c:v>Bachelor's</c:v>
                </c:pt>
                <c:pt idx="3">
                  <c:v>Master's</c:v>
                </c:pt>
              </c:strCache>
            </c:strRef>
          </c:cat>
          <c:val>
            <c:numRef>
              <c:f>'Comp by Inst Reg-percent'!$H$52:$H$55</c:f>
              <c:numCache>
                <c:formatCode>0.0%</c:formatCode>
                <c:ptCount val="4"/>
                <c:pt idx="0">
                  <c:v>0.35629177564661435</c:v>
                </c:pt>
                <c:pt idx="1">
                  <c:v>0.62476262818078243</c:v>
                </c:pt>
                <c:pt idx="2">
                  <c:v>0.59379893517068583</c:v>
                </c:pt>
                <c:pt idx="3">
                  <c:v>0.69939117199391176</c:v>
                </c:pt>
              </c:numCache>
            </c:numRef>
          </c:val>
          <c:extLst xmlns:c16r2="http://schemas.microsoft.com/office/drawing/2015/06/char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276771568"/>
        <c:axId val="276772128"/>
      </c:barChart>
      <c:catAx>
        <c:axId val="276771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72128"/>
        <c:crosses val="autoZero"/>
        <c:auto val="1"/>
        <c:lblAlgn val="ctr"/>
        <c:lblOffset val="100"/>
        <c:noMultiLvlLbl val="0"/>
      </c:catAx>
      <c:valAx>
        <c:axId val="27677212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7156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Reg-percent'!$J$51</c:f>
              <c:strCache>
                <c:ptCount val="1"/>
                <c:pt idx="0">
                  <c:v>*Economically Disadvantaged</c:v>
                </c:pt>
              </c:strCache>
            </c:strRef>
          </c:tx>
          <c:spPr>
            <a:solidFill>
              <a:srgbClr val="8BD1E5"/>
            </a:solidFill>
            <a:ln>
              <a:noFill/>
            </a:ln>
            <a:effectLst/>
          </c:spPr>
          <c:invertIfNegative val="0"/>
          <c:cat>
            <c:strRef>
              <c:f>'Comp by Inst Reg-percent'!$A$52:$A$54</c:f>
              <c:strCache>
                <c:ptCount val="3"/>
                <c:pt idx="0">
                  <c:v>Certificate</c:v>
                </c:pt>
                <c:pt idx="1">
                  <c:v>Associate</c:v>
                </c:pt>
                <c:pt idx="2">
                  <c:v>Bachelor's</c:v>
                </c:pt>
              </c:strCache>
            </c:strRef>
          </c:cat>
          <c:val>
            <c:numRef>
              <c:f>'Comp by Inst Reg-percent'!$J$52:$J$54</c:f>
              <c:numCache>
                <c:formatCode>0.0%</c:formatCode>
                <c:ptCount val="3"/>
                <c:pt idx="0">
                  <c:v>0.37983144434757338</c:v>
                </c:pt>
                <c:pt idx="1">
                  <c:v>0.61109001139384733</c:v>
                </c:pt>
                <c:pt idx="2">
                  <c:v>0.56028813028499846</c:v>
                </c:pt>
              </c:numCache>
            </c:numRef>
          </c:val>
          <c:extLst xmlns:c16r2="http://schemas.microsoft.com/office/drawing/2015/06/chart">
            <c:ext xmlns:c16="http://schemas.microsoft.com/office/drawing/2014/chart" uri="{C3380CC4-5D6E-409C-BE32-E72D297353CC}">
              <c16:uniqueId val="{00000000-9C51-4BBD-AB9F-5458E9A48891}"/>
            </c:ext>
          </c:extLst>
        </c:ser>
        <c:dLbls>
          <c:showLegendKey val="0"/>
          <c:showVal val="0"/>
          <c:showCatName val="0"/>
          <c:showSerName val="0"/>
          <c:showPercent val="0"/>
          <c:showBubbleSize val="0"/>
        </c:dLbls>
        <c:gapWidth val="219"/>
        <c:overlap val="100"/>
        <c:axId val="276775488"/>
        <c:axId val="276776048"/>
        <c:extLst xmlns:c16r2="http://schemas.microsoft.com/office/drawing/2015/06/chart">
          <c:ext xmlns:c15="http://schemas.microsoft.com/office/drawing/2012/chart" uri="{02D57815-91ED-43cb-92C2-25804820EDAC}">
            <c15:filteredBarSeries>
              <c15:ser>
                <c:idx val="1"/>
                <c:order val="1"/>
                <c:tx>
                  <c:strRef>
                    <c:extLst xmlns:c16r2="http://schemas.microsoft.com/office/drawing/2015/06/chart">
                      <c:ext uri="{02D57815-91ED-43cb-92C2-25804820EDAC}">
                        <c15:formulaRef>
                          <c15:sqref>'Comp by Inst Reg-percent'!$K$51</c15:sqref>
                        </c15:formulaRef>
                      </c:ext>
                    </c:extLst>
                    <c:strCache>
                      <c:ptCount val="1"/>
                    </c:strCache>
                  </c:strRef>
                </c:tx>
                <c:spPr>
                  <a:solidFill>
                    <a:srgbClr val="00B189"/>
                  </a:solidFill>
                  <a:ln>
                    <a:noFill/>
                  </a:ln>
                  <a:effectLst/>
                </c:spPr>
                <c:invertIfNegative val="0"/>
                <c:cat>
                  <c:strRef>
                    <c:extLst xmlns:c16r2="http://schemas.microsoft.com/office/drawing/2015/06/chart">
                      <c:ext uri="{02D57815-91ED-43cb-92C2-25804820EDAC}">
                        <c15:formulaRef>
                          <c15:sqref>'Comp by Inst Reg-percent'!$A$52:$A$54</c15:sqref>
                        </c15:formulaRef>
                      </c:ext>
                    </c:extLst>
                    <c:strCache>
                      <c:ptCount val="3"/>
                      <c:pt idx="0">
                        <c:v>Certificate</c:v>
                      </c:pt>
                      <c:pt idx="1">
                        <c:v>Associate</c:v>
                      </c:pt>
                      <c:pt idx="2">
                        <c:v>Bachelor's</c:v>
                      </c:pt>
                    </c:strCache>
                  </c:strRef>
                </c:cat>
                <c:val>
                  <c:numRef>
                    <c:extLst xmlns:c16r2="http://schemas.microsoft.com/office/drawing/2015/06/chart">
                      <c:ext uri="{02D57815-91ED-43cb-92C2-25804820EDAC}">
                        <c15:formulaRef>
                          <c15:sqref>'Comp by Inst Reg-percent'!$K$52:$K$54</c15:sqref>
                        </c15:formulaRef>
                      </c:ext>
                    </c:extLst>
                    <c:numCache>
                      <c:formatCode>0.0%</c:formatCode>
                      <c:ptCount val="3"/>
                    </c:numCache>
                  </c:numRef>
                </c:val>
                <c:extLst xmlns:c16r2="http://schemas.microsoft.com/office/drawing/2015/06/chart">
                  <c:ext xmlns:c16="http://schemas.microsoft.com/office/drawing/2014/chart" uri="{C3380CC4-5D6E-409C-BE32-E72D297353CC}">
                    <c16:uniqueId val="{00000001-9C51-4BBD-AB9F-5458E9A48891}"/>
                  </c:ext>
                </c:extLst>
              </c15:ser>
            </c15:filteredBarSeries>
          </c:ext>
        </c:extLst>
      </c:barChart>
      <c:catAx>
        <c:axId val="276775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76048"/>
        <c:crosses val="autoZero"/>
        <c:auto val="1"/>
        <c:lblAlgn val="ctr"/>
        <c:lblOffset val="100"/>
        <c:noMultiLvlLbl val="0"/>
      </c:catAx>
      <c:valAx>
        <c:axId val="27677604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7548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[2]Northwest!$D$43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BFD9-48B3-A1D9-82F89F8E8A01}"/>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BFD9-48B3-A1D9-82F89F8E8A01}"/>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BFD9-48B3-A1D9-82F89F8E8A01}"/>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BFD9-48B3-A1D9-82F89F8E8A01}"/>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BFD9-48B3-A1D9-82F89F8E8A01}"/>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BFD9-48B3-A1D9-82F89F8E8A01}"/>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BFD9-48B3-A1D9-82F89F8E8A01}"/>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BFD9-48B3-A1D9-82F89F8E8A01}"/>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[2]Northwest!$A$44:$C$54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[2]Northwest!$D$44:$D$54</c:f>
              <c:numCache>
                <c:formatCode>General</c:formatCode>
                <c:ptCount val="11"/>
                <c:pt idx="0">
                  <c:v>0.4507182595698746</c:v>
                </c:pt>
                <c:pt idx="1">
                  <c:v>0.39887984597882209</c:v>
                </c:pt>
                <c:pt idx="3">
                  <c:v>0.38687182596831654</c:v>
                </c:pt>
                <c:pt idx="4">
                  <c:v>0.32577777777777778</c:v>
                </c:pt>
                <c:pt idx="6">
                  <c:v>0.24807430901676483</c:v>
                </c:pt>
                <c:pt idx="7">
                  <c:v>0.19813302217036172</c:v>
                </c:pt>
                <c:pt idx="9">
                  <c:v>0.44185126582278483</c:v>
                </c:pt>
                <c:pt idx="10">
                  <c:v>0.37034383954154726</c:v>
                </c:pt>
              </c:numCache>
            </c:numRef>
          </c:val>
          <c:extLst xmlns:c16r2="http://schemas.microsoft.com/office/drawing/2015/06/chart">
            <c:ext xmlns:c16="http://schemas.microsoft.com/office/drawing/2014/chart" uri="{C3380CC4-5D6E-409C-BE32-E72D297353CC}">
              <c16:uniqueId val="{00000010-BFD9-48B3-A1D9-82F89F8E8A01}"/>
            </c:ext>
          </c:extLst>
        </c:ser>
        <c:dLbls>
          <c:dLblPos val="outEnd"/>
          <c:showLegendKey val="0"/>
          <c:showVal val="1"/>
          <c:showCatName val="0"/>
          <c:showSerName val="0"/>
          <c:showPercent val="0"/>
          <c:showBubbleSize val="0"/>
        </c:dLbls>
        <c:gapWidth val="75"/>
        <c:axId val="276778848"/>
        <c:axId val="276779408"/>
      </c:barChart>
      <c:catAx>
        <c:axId val="276778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6779408"/>
        <c:crosses val="autoZero"/>
        <c:auto val="1"/>
        <c:lblAlgn val="ctr"/>
        <c:lblOffset val="100"/>
        <c:noMultiLvlLbl val="0"/>
      </c:catAx>
      <c:valAx>
        <c:axId val="276779408"/>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6778848"/>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2012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4196-4F65-A3C4-89033D22A7EF}"/>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4196-4F65-A3C4-89033D22A7EF}"/>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4196-4F65-A3C4-89033D22A7EF}"/>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4196-4F65-A3C4-89033D22A7EF}"/>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4196-4F65-A3C4-89033D22A7EF}"/>
              </c:ext>
            </c:extLst>
          </c:dPt>
          <c:dPt>
            <c:idx val="5"/>
            <c:invertIfNegative val="0"/>
            <c:bubble3D val="0"/>
            <c:spPr>
              <a:pattFill prst="pct50">
                <a:fgClr>
                  <a:srgbClr val="FFC000"/>
                </a:fgClr>
                <a:bgClr>
                  <a:schemeClr val="bg1"/>
                </a:bgClr>
              </a:pattFill>
              <a:ln>
                <a:noFill/>
              </a:ln>
              <a:effectLst/>
            </c:spPr>
            <c:extLst xmlns:c16r2="http://schemas.microsoft.com/office/drawing/2015/06/chart">
              <c:ext xmlns:c16="http://schemas.microsoft.com/office/drawing/2014/chart" uri="{C3380CC4-5D6E-409C-BE32-E72D297353CC}">
                <c16:uniqueId val="{0000000B-4196-4F65-A3C4-89033D22A7EF}"/>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4196-4F65-A3C4-89033D22A7EF}"/>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4196-4F65-A3C4-89033D22A7EF}"/>
              </c:ext>
            </c:extLst>
          </c:dPt>
          <c:dPt>
            <c:idx val="8"/>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1-4196-4F65-A3C4-89033D22A7EF}"/>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Upper East</c:v>
                  </c:pt>
                </c:lvl>
              </c:multiLvlStrCache>
            </c:multiLvlStrRef>
          </c:cat>
          <c:val>
            <c:numRef>
              <c:f>'6-Year Grad Rates'!$D$55:$D$65</c:f>
              <c:numCache>
                <c:formatCode>0.0%</c:formatCode>
                <c:ptCount val="11"/>
                <c:pt idx="0">
                  <c:v>0.45480225988700562</c:v>
                </c:pt>
                <c:pt idx="1">
                  <c:v>0.40373961218836563</c:v>
                </c:pt>
                <c:pt idx="3">
                  <c:v>0.44911504424778759</c:v>
                </c:pt>
                <c:pt idx="4">
                  <c:v>0.38082901554404147</c:v>
                </c:pt>
                <c:pt idx="6">
                  <c:v>0.27854454203262236</c:v>
                </c:pt>
                <c:pt idx="7">
                  <c:v>0.20314389359129384</c:v>
                </c:pt>
                <c:pt idx="9">
                  <c:v>0.33098591549295775</c:v>
                </c:pt>
                <c:pt idx="10">
                  <c:v>0.32116788321167883</c:v>
                </c:pt>
              </c:numCache>
            </c:numRef>
          </c:val>
          <c:extLst xmlns:c16r2="http://schemas.microsoft.com/office/drawing/2015/06/chart">
            <c:ext xmlns:c16="http://schemas.microsoft.com/office/drawing/2014/chart" uri="{C3380CC4-5D6E-409C-BE32-E72D297353CC}">
              <c16:uniqueId val="{00000012-4196-4F65-A3C4-89033D22A7EF}"/>
            </c:ext>
          </c:extLst>
        </c:ser>
        <c:dLbls>
          <c:dLblPos val="outEnd"/>
          <c:showLegendKey val="0"/>
          <c:showVal val="1"/>
          <c:showCatName val="0"/>
          <c:showSerName val="0"/>
          <c:showPercent val="0"/>
          <c:showBubbleSize val="0"/>
        </c:dLbls>
        <c:gapWidth val="75"/>
        <c:axId val="276781648"/>
        <c:axId val="276782208"/>
      </c:barChart>
      <c:catAx>
        <c:axId val="276781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6782208"/>
        <c:crosses val="autoZero"/>
        <c:auto val="1"/>
        <c:lblAlgn val="ctr"/>
        <c:lblOffset val="100"/>
        <c:noMultiLvlLbl val="0"/>
      </c:catAx>
      <c:valAx>
        <c:axId val="276782208"/>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81648"/>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Universities</a:t>
            </a:r>
          </a:p>
        </c:rich>
      </c:tx>
      <c:overlay val="0"/>
      <c:spPr>
        <a:noFill/>
        <a:ln>
          <a:noFill/>
        </a:ln>
        <a:effectLst/>
      </c:spPr>
      <c:txPr>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0"/>
          <c:order val="0"/>
          <c:tx>
            <c:strRef>
              <c:f>[2]HighPlains!$D$12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3565-4566-8512-89314302523D}"/>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3565-4566-8512-89314302523D}"/>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3565-4566-8512-89314302523D}"/>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3565-4566-8512-89314302523D}"/>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3565-4566-8512-89314302523D}"/>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3565-4566-8512-89314302523D}"/>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3565-4566-8512-89314302523D}"/>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3565-4566-8512-89314302523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[2]HighPlains!$A$13:$C$23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[2]HighPlains!$D$13:$D$23</c:f>
              <c:numCache>
                <c:formatCode>General</c:formatCode>
                <c:ptCount val="11"/>
                <c:pt idx="0">
                  <c:v>0.76154357950765139</c:v>
                </c:pt>
                <c:pt idx="1">
                  <c:v>0.64204985291840844</c:v>
                </c:pt>
                <c:pt idx="3">
                  <c:v>0.60012294452128478</c:v>
                </c:pt>
                <c:pt idx="4">
                  <c:v>0.48619151561165419</c:v>
                </c:pt>
                <c:pt idx="6">
                  <c:v>0.48243082668477338</c:v>
                </c:pt>
                <c:pt idx="7">
                  <c:v>0.37108869925006466</c:v>
                </c:pt>
                <c:pt idx="9">
                  <c:v>0.767208413001912</c:v>
                </c:pt>
                <c:pt idx="10">
                  <c:v>0.65746606334841629</c:v>
                </c:pt>
              </c:numCache>
            </c:numRef>
          </c:val>
          <c:extLst xmlns:c16r2="http://schemas.microsoft.com/office/drawing/2015/06/chart">
            <c:ext xmlns:c16="http://schemas.microsoft.com/office/drawing/2014/chart" uri="{C3380CC4-5D6E-409C-BE32-E72D297353CC}">
              <c16:uniqueId val="{00000010-3565-4566-8512-89314302523D}"/>
            </c:ext>
          </c:extLst>
        </c:ser>
        <c:dLbls>
          <c:showLegendKey val="0"/>
          <c:showVal val="0"/>
          <c:showCatName val="0"/>
          <c:showSerName val="0"/>
          <c:showPercent val="0"/>
          <c:showBubbleSize val="0"/>
        </c:dLbls>
        <c:gapWidth val="75"/>
        <c:axId val="276784448"/>
        <c:axId val="276785008"/>
      </c:barChart>
      <c:catAx>
        <c:axId val="27678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6785008"/>
        <c:crosses val="autoZero"/>
        <c:auto val="1"/>
        <c:lblAlgn val="ctr"/>
        <c:lblOffset val="100"/>
        <c:noMultiLvlLbl val="0"/>
      </c:catAx>
      <c:valAx>
        <c:axId val="276785008"/>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84448"/>
        <c:crosses val="autoZero"/>
        <c:crossBetween val="midCat"/>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2012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3705-4E45-B2DA-C25C6D638353}"/>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3705-4E45-B2DA-C25C6D638353}"/>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3705-4E45-B2DA-C25C6D638353}"/>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3705-4E45-B2DA-C25C6D638353}"/>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3705-4E45-B2DA-C25C6D638353}"/>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3705-4E45-B2DA-C25C6D638353}"/>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3705-4E45-B2DA-C25C6D638353}"/>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3705-4E45-B2DA-C25C6D638353}"/>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Upper East</c:v>
                  </c:pt>
                </c:lvl>
              </c:multiLvlStrCache>
            </c:multiLvlStrRef>
          </c:cat>
          <c:val>
            <c:numRef>
              <c:f>'6-Year Grad Rates'!$D$24:$D$34</c:f>
              <c:numCache>
                <c:formatCode>0.0%</c:formatCode>
                <c:ptCount val="11"/>
                <c:pt idx="0">
                  <c:v>0.51497005988023947</c:v>
                </c:pt>
                <c:pt idx="1">
                  <c:v>0.41216216216216217</c:v>
                </c:pt>
                <c:pt idx="3">
                  <c:v>0.47297297297297297</c:v>
                </c:pt>
                <c:pt idx="4">
                  <c:v>0.50847457627118642</c:v>
                </c:pt>
                <c:pt idx="6">
                  <c:v>0.46268656716417911</c:v>
                </c:pt>
                <c:pt idx="7">
                  <c:v>0.22580645161290322</c:v>
                </c:pt>
                <c:pt idx="9">
                  <c:v>0.69325153374233128</c:v>
                </c:pt>
                <c:pt idx="10">
                  <c:v>0.53636363636363638</c:v>
                </c:pt>
              </c:numCache>
            </c:numRef>
          </c:val>
          <c:extLst xmlns:c16r2="http://schemas.microsoft.com/office/drawing/2015/06/chart">
            <c:ext xmlns:c16="http://schemas.microsoft.com/office/drawing/2014/chart" uri="{C3380CC4-5D6E-409C-BE32-E72D297353CC}">
              <c16:uniqueId val="{00000010-3705-4E45-B2DA-C25C6D638353}"/>
            </c:ext>
          </c:extLst>
        </c:ser>
        <c:dLbls>
          <c:showLegendKey val="0"/>
          <c:showVal val="0"/>
          <c:showCatName val="0"/>
          <c:showSerName val="0"/>
          <c:showPercent val="0"/>
          <c:showBubbleSize val="0"/>
        </c:dLbls>
        <c:gapWidth val="75"/>
        <c:axId val="276787248"/>
        <c:axId val="276787808"/>
      </c:barChart>
      <c:catAx>
        <c:axId val="276787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6787808"/>
        <c:crosses val="autoZero"/>
        <c:auto val="1"/>
        <c:lblAlgn val="ctr"/>
        <c:lblOffset val="100"/>
        <c:noMultiLvlLbl val="0"/>
      </c:catAx>
      <c:valAx>
        <c:axId val="276787808"/>
        <c:scaling>
          <c:orientation val="minMax"/>
          <c:max val="0.8"/>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787248"/>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10</xdr:row>
      <xdr:rowOff>4319</xdr:rowOff>
    </xdr:from>
    <xdr:to>
      <xdr:col>3</xdr:col>
      <xdr:colOff>161925</xdr:colOff>
      <xdr:row>16</xdr:row>
      <xdr:rowOff>138555</xdr:rowOff>
    </xdr:to>
    <xdr:pic>
      <xdr:nvPicPr>
        <xdr:cNvPr id="6" name="Picture 2">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47900" y="1909319"/>
          <a:ext cx="2105025" cy="1277236"/>
        </a:xfrm>
        <a:prstGeom prst="rect">
          <a:avLst/>
        </a:prstGeom>
        <a:noFill/>
        <a:ln w="9525">
          <a:solidFill>
            <a:srgbClr val="00AC7D"/>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1000125</xdr:colOff>
      <xdr:row>20</xdr:row>
      <xdr:rowOff>85725</xdr:rowOff>
    </xdr:from>
    <xdr:to>
      <xdr:col>3</xdr:col>
      <xdr:colOff>523875</xdr:colOff>
      <xdr:row>36</xdr:row>
      <xdr:rowOff>9525</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600075</xdr:colOff>
      <xdr:row>20</xdr:row>
      <xdr:rowOff>85725</xdr:rowOff>
    </xdr:from>
    <xdr:to>
      <xdr:col>6</xdr:col>
      <xdr:colOff>371475</xdr:colOff>
      <xdr:row>36</xdr:row>
      <xdr:rowOff>9525</xdr:rowOff>
    </xdr:to>
    <xdr:graphicFrame macro="">
      <xdr:nvGraphicFramePr>
        <xdr:cNvPr id="9" name="Chart 8">
          <a:extLst>
            <a:ext uri="{FF2B5EF4-FFF2-40B4-BE49-F238E27FC236}">
              <a16:creationId xmlns:a16="http://schemas.microsoft.com/office/drawing/2014/main" xmlns=""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1000125</xdr:colOff>
      <xdr:row>36</xdr:row>
      <xdr:rowOff>114300</xdr:rowOff>
    </xdr:from>
    <xdr:to>
      <xdr:col>3</xdr:col>
      <xdr:colOff>523875</xdr:colOff>
      <xdr:row>52</xdr:row>
      <xdr:rowOff>38100</xdr:rowOff>
    </xdr:to>
    <xdr:graphicFrame macro="">
      <xdr:nvGraphicFramePr>
        <xdr:cNvPr id="10" name="Chart 9">
          <a:extLst>
            <a:ext uri="{FF2B5EF4-FFF2-40B4-BE49-F238E27FC236}">
              <a16:creationId xmlns:a16="http://schemas.microsoft.com/office/drawing/2014/main" xmlns=""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609600</xdr:colOff>
      <xdr:row>36</xdr:row>
      <xdr:rowOff>114300</xdr:rowOff>
    </xdr:from>
    <xdr:to>
      <xdr:col>6</xdr:col>
      <xdr:colOff>381000</xdr:colOff>
      <xdr:row>52</xdr:row>
      <xdr:rowOff>38100</xdr:rowOff>
    </xdr:to>
    <xdr:graphicFrame macro="">
      <xdr:nvGraphicFramePr>
        <xdr:cNvPr id="11" name="Chart 10">
          <a:extLst>
            <a:ext uri="{FF2B5EF4-FFF2-40B4-BE49-F238E27FC236}">
              <a16:creationId xmlns:a16="http://schemas.microsoft.com/office/drawing/2014/main" xmlns=""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238125</xdr:colOff>
      <xdr:row>8</xdr:row>
      <xdr:rowOff>61912</xdr:rowOff>
    </xdr:from>
    <xdr:to>
      <xdr:col>3</xdr:col>
      <xdr:colOff>752475</xdr:colOff>
      <xdr:row>19</xdr:row>
      <xdr:rowOff>147637</xdr:rowOff>
    </xdr:to>
    <xdr:graphicFrame macro="">
      <xdr:nvGraphicFramePr>
        <xdr:cNvPr id="3" name="Chart 2">
          <a:extLst>
            <a:ext uri="{FF2B5EF4-FFF2-40B4-BE49-F238E27FC236}">
              <a16:creationId xmlns:a16="http://schemas.microsoft.com/office/drawing/2014/main" xmlns="" id="{05E80CF8-F6EC-4839-BD2B-5684DD0F7B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828675</xdr:colOff>
      <xdr:row>8</xdr:row>
      <xdr:rowOff>66675</xdr:rowOff>
    </xdr:from>
    <xdr:to>
      <xdr:col>8</xdr:col>
      <xdr:colOff>361950</xdr:colOff>
      <xdr:row>19</xdr:row>
      <xdr:rowOff>152400</xdr:rowOff>
    </xdr:to>
    <xdr:graphicFrame macro="">
      <xdr:nvGraphicFramePr>
        <xdr:cNvPr id="14" name="Chart 13">
          <a:extLst>
            <a:ext uri="{FF2B5EF4-FFF2-40B4-BE49-F238E27FC236}">
              <a16:creationId xmlns:a16="http://schemas.microsoft.com/office/drawing/2014/main" xmlns="" id="{85FDB964-52D2-450B-A15B-79DB58C0E0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106679</xdr:rowOff>
    </xdr:to>
    <xdr:graphicFrame macro="">
      <xdr:nvGraphicFramePr>
        <xdr:cNvPr id="2" name="Chart 1">
          <a:extLst>
            <a:ext uri="{FF2B5EF4-FFF2-40B4-BE49-F238E27FC236}">
              <a16:creationId xmlns:a16="http://schemas.microsoft.com/office/drawing/2014/main" xmlns=""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290512</xdr:colOff>
      <xdr:row>18</xdr:row>
      <xdr:rowOff>9525</xdr:rowOff>
    </xdr:from>
    <xdr:to>
      <xdr:col>6</xdr:col>
      <xdr:colOff>176212</xdr:colOff>
      <xdr:row>32</xdr:row>
      <xdr:rowOff>85725</xdr:rowOff>
    </xdr:to>
    <xdr:graphicFrame macro="">
      <xdr:nvGraphicFramePr>
        <xdr:cNvPr id="2" name="Chart 1">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0.34861</cdr:x>
      <cdr:y>0.1956</cdr:y>
    </cdr:from>
    <cdr:to>
      <cdr:x>0.68611</cdr:x>
      <cdr:y>0.28935</cdr:y>
    </cdr:to>
    <cdr:grpSp>
      <cdr:nvGrpSpPr>
        <cdr:cNvPr id="2" name="Group 1">
          <a:extLst xmlns:a="http://schemas.openxmlformats.org/drawingml/2006/main">
            <a:ext uri="{FF2B5EF4-FFF2-40B4-BE49-F238E27FC236}">
              <a16:creationId xmlns:a16="http://schemas.microsoft.com/office/drawing/2014/main" xmlns="" id="{F4AF1672-DAD4-4740-A626-51901DDA475A}"/>
            </a:ext>
          </a:extLst>
        </cdr:cNvPr>
        <cdr:cNvGrpSpPr/>
      </cdr:nvGrpSpPr>
      <cdr:grpSpPr>
        <a:xfrm xmlns:a="http://schemas.openxmlformats.org/drawingml/2006/main">
          <a:off x="1593845" y="536570"/>
          <a:ext cx="1543050" cy="257175"/>
          <a:chOff x="0" y="0"/>
          <a:chExt cx="1543050" cy="257175"/>
        </a:xfrm>
      </cdr:grpSpPr>
      <cdr:sp macro="" textlink="">
        <cdr:nvSpPr>
          <cdr:cNvPr id="3" name="TextBox 4"/>
          <cdr:cNvSpPr txBox="1"/>
        </cdr:nvSpPr>
        <cdr:spPr>
          <a:xfrm xmlns:a="http://schemas.openxmlformats.org/drawingml/2006/main">
            <a:off x="0" y="0"/>
            <a:ext cx="1543050" cy="25717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a:latin typeface="Tahoma" panose="020B0604030504040204" pitchFamily="34" charset="0"/>
                <a:ea typeface="Tahoma" panose="020B0604030504040204" pitchFamily="34" charset="0"/>
                <a:cs typeface="Tahoma" panose="020B0604030504040204" pitchFamily="34" charset="0"/>
              </a:rPr>
              <a:t>    Female            Male</a:t>
            </a:r>
          </a:p>
        </cdr:txBody>
      </cdr:sp>
      <cdr:sp macro="" textlink="">
        <cdr:nvSpPr>
          <cdr:cNvPr id="4" name="Rectangle 3"/>
          <cdr:cNvSpPr/>
        </cdr:nvSpPr>
        <cdr:spPr>
          <a:xfrm xmlns:a="http://schemas.openxmlformats.org/drawingml/2006/main">
            <a:off x="914400" y="47625"/>
            <a:ext cx="161925" cy="161925"/>
          </a:xfrm>
          <a:prstGeom xmlns:a="http://schemas.openxmlformats.org/drawingml/2006/main" prst="rect">
            <a:avLst/>
          </a:prstGeom>
          <a:pattFill xmlns:a="http://schemas.openxmlformats.org/drawingml/2006/main" prst="pct60">
            <a:fgClr>
              <a:schemeClr val="tx1">
                <a:lumMod val="65000"/>
                <a:lumOff val="35000"/>
              </a:schemeClr>
            </a:fgClr>
            <a:bgClr>
              <a:schemeClr val="bg1"/>
            </a:bgClr>
          </a:patt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sp macro="" textlink="">
        <cdr:nvSpPr>
          <cdr:cNvPr id="5" name="Rectangle 4"/>
          <cdr:cNvSpPr/>
        </cdr:nvSpPr>
        <cdr:spPr>
          <a:xfrm xmlns:a="http://schemas.openxmlformats.org/drawingml/2006/main">
            <a:off x="57150" y="47625"/>
            <a:ext cx="161925" cy="161925"/>
          </a:xfrm>
          <a:prstGeom xmlns:a="http://schemas.openxmlformats.org/drawingml/2006/main" prst="rect">
            <a:avLst/>
          </a:prstGeom>
          <a:solidFill xmlns:a="http://schemas.openxmlformats.org/drawingml/2006/main">
            <a:schemeClr val="tx1">
              <a:lumMod val="50000"/>
              <a:lumOff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grpSp>
  </cdr:relSizeAnchor>
</c:userShapes>
</file>

<file path=xl/drawings/drawing14.xml><?xml version="1.0" encoding="utf-8"?>
<xdr:wsDr xmlns:xdr="http://schemas.openxmlformats.org/drawingml/2006/spreadsheetDrawing" xmlns:a="http://schemas.openxmlformats.org/drawingml/2006/main">
  <xdr:twoCellAnchor>
    <xdr:from>
      <xdr:col>0</xdr:col>
      <xdr:colOff>9525</xdr:colOff>
      <xdr:row>50</xdr:row>
      <xdr:rowOff>85724</xdr:rowOff>
    </xdr:from>
    <xdr:to>
      <xdr:col>3</xdr:col>
      <xdr:colOff>219075</xdr:colOff>
      <xdr:row>64</xdr:row>
      <xdr:rowOff>161924</xdr:rowOff>
    </xdr:to>
    <xdr:graphicFrame macro="">
      <xdr:nvGraphicFramePr>
        <xdr:cNvPr id="4" name="Chart 3">
          <a:extLst>
            <a:ext uri="{FF2B5EF4-FFF2-40B4-BE49-F238E27FC236}">
              <a16:creationId xmlns:a16="http://schemas.microsoft.com/office/drawing/2014/main" xmlns=""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28575</xdr:rowOff>
    </xdr:from>
    <xdr:to>
      <xdr:col>7</xdr:col>
      <xdr:colOff>1035425</xdr:colOff>
      <xdr:row>43</xdr:row>
      <xdr:rowOff>19050</xdr:rowOff>
    </xdr:to>
    <xdr:pic>
      <xdr:nvPicPr>
        <xdr:cNvPr id="4" name="Picture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1933575"/>
          <a:ext cx="8369675" cy="6467475"/>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33337</xdr:colOff>
      <xdr:row>36</xdr:row>
      <xdr:rowOff>9524</xdr:rowOff>
    </xdr:from>
    <xdr:to>
      <xdr:col>4</xdr:col>
      <xdr:colOff>1</xdr:colOff>
      <xdr:row>53</xdr:row>
      <xdr:rowOff>28575</xdr:rowOff>
    </xdr:to>
    <xdr:graphicFrame macro="">
      <xdr:nvGraphicFramePr>
        <xdr:cNvPr id="2" name="Chart 1">
          <a:extLst>
            <a:ext uri="{FF2B5EF4-FFF2-40B4-BE49-F238E27FC236}">
              <a16:creationId xmlns:a16="http://schemas.microsoft.com/office/drawing/2014/main" xmlns=""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0.32922</cdr:x>
      <cdr:y>0.89517</cdr:y>
    </cdr:from>
    <cdr:to>
      <cdr:x>0.64758</cdr:x>
      <cdr:y>0.97891</cdr:y>
    </cdr:to>
    <cdr:sp macro="" textlink="">
      <cdr:nvSpPr>
        <cdr:cNvPr id="3" name="TextBox 2"/>
        <cdr:cNvSpPr txBox="1"/>
      </cdr:nvSpPr>
      <cdr:spPr>
        <a:xfrm xmlns:a="http://schemas.openxmlformats.org/drawingml/2006/main">
          <a:off x="2108840" y="2916062"/>
          <a:ext cx="2039298" cy="2727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Highest</a:t>
          </a:r>
          <a:r>
            <a:rPr lang="en-US" sz="10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degree or award earned</a:t>
          </a:r>
          <a:endPar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dr:relSizeAnchor xmlns:cdr="http://schemas.openxmlformats.org/drawingml/2006/chartDrawing">
    <cdr:from>
      <cdr:x>0.86667</cdr:x>
      <cdr:y>0.65593</cdr:y>
    </cdr:from>
    <cdr:to>
      <cdr:x>1</cdr:x>
      <cdr:y>0.77941</cdr:y>
    </cdr:to>
    <cdr:sp macro="" textlink="">
      <cdr:nvSpPr>
        <cdr:cNvPr id="4" name="TextBox 3"/>
        <cdr:cNvSpPr txBox="1"/>
      </cdr:nvSpPr>
      <cdr:spPr>
        <a:xfrm xmlns:a="http://schemas.openxmlformats.org/drawingml/2006/main">
          <a:off x="5510214" y="2124232"/>
          <a:ext cx="847725" cy="3998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(Years after</a:t>
          </a:r>
          <a:r>
            <a:rPr lang="en-US" sz="9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graduation)</a:t>
          </a:r>
          <a:endPar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6" name="Chart 5">
          <a:extLst>
            <a:ext uri="{FF2B5EF4-FFF2-40B4-BE49-F238E27FC236}">
              <a16:creationId xmlns:a16="http://schemas.microsoft.com/office/drawing/2014/main" xmlns=""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5</xdr:col>
      <xdr:colOff>591931</xdr:colOff>
      <xdr:row>50</xdr:row>
      <xdr:rowOff>83014</xdr:rowOff>
    </xdr:to>
    <xdr:pic>
      <xdr:nvPicPr>
        <xdr:cNvPr id="2" name="Picture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609600" y="6219825"/>
          <a:ext cx="7145131" cy="38834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55</xdr:row>
      <xdr:rowOff>176211</xdr:rowOff>
    </xdr:from>
    <xdr:to>
      <xdr:col>2</xdr:col>
      <xdr:colOff>480058</xdr:colOff>
      <xdr:row>68</xdr:row>
      <xdr:rowOff>176211</xdr:rowOff>
    </xdr:to>
    <xdr:graphicFrame macro="">
      <xdr:nvGraphicFramePr>
        <xdr:cNvPr id="2" name="Chart 1">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55</xdr:row>
      <xdr:rowOff>171450</xdr:rowOff>
    </xdr:from>
    <xdr:to>
      <xdr:col>6</xdr:col>
      <xdr:colOff>394334</xdr:colOff>
      <xdr:row>68</xdr:row>
      <xdr:rowOff>171450</xdr:rowOff>
    </xdr:to>
    <xdr:graphicFrame macro="">
      <xdr:nvGraphicFramePr>
        <xdr:cNvPr id="3" name="Chart 2">
          <a:extLst>
            <a:ext uri="{FF2B5EF4-FFF2-40B4-BE49-F238E27FC236}">
              <a16:creationId xmlns:a16="http://schemas.microsoft.com/office/drawing/2014/main" xmlns=""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55</xdr:row>
      <xdr:rowOff>171450</xdr:rowOff>
    </xdr:from>
    <xdr:to>
      <xdr:col>10</xdr:col>
      <xdr:colOff>1013459</xdr:colOff>
      <xdr:row>68</xdr:row>
      <xdr:rowOff>171450</xdr:rowOff>
    </xdr:to>
    <xdr:graphicFrame macro="">
      <xdr:nvGraphicFramePr>
        <xdr:cNvPr id="4" name="Chart 3">
          <a:extLst>
            <a:ext uri="{FF2B5EF4-FFF2-40B4-BE49-F238E27FC236}">
              <a16:creationId xmlns:a16="http://schemas.microsoft.com/office/drawing/2014/main" xmlns=""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304799</xdr:colOff>
      <xdr:row>42</xdr:row>
      <xdr:rowOff>14286</xdr:rowOff>
    </xdr:from>
    <xdr:to>
      <xdr:col>12</xdr:col>
      <xdr:colOff>609599</xdr:colOff>
      <xdr:row>55</xdr:row>
      <xdr:rowOff>138111</xdr:rowOff>
    </xdr:to>
    <xdr:graphicFrame macro="">
      <xdr:nvGraphicFramePr>
        <xdr:cNvPr id="2" name="Chart 1">
          <a:extLst>
            <a:ext uri="{FF2B5EF4-FFF2-40B4-BE49-F238E27FC236}">
              <a16:creationId xmlns:a16="http://schemas.microsoft.com/office/drawing/2014/main" xmlns="" id="{B397A82B-9102-49EB-AFAE-7A82C254A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xmlns="" id="{8FBCF9BB-E683-44E1-A4CE-35AABA06AC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323849</xdr:colOff>
      <xdr:row>10</xdr:row>
      <xdr:rowOff>42862</xdr:rowOff>
    </xdr:from>
    <xdr:to>
      <xdr:col>13</xdr:col>
      <xdr:colOff>19049</xdr:colOff>
      <xdr:row>23</xdr:row>
      <xdr:rowOff>166687</xdr:rowOff>
    </xdr:to>
    <xdr:graphicFrame macro="">
      <xdr:nvGraphicFramePr>
        <xdr:cNvPr id="4" name="Chart 3">
          <a:extLst>
            <a:ext uri="{FF2B5EF4-FFF2-40B4-BE49-F238E27FC236}">
              <a16:creationId xmlns:a16="http://schemas.microsoft.com/office/drawing/2014/main" xmlns="" id="{CB1B996A-BE92-477E-9409-028284FE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xmlns="" id="{F6BEDD6C-21DE-4229-99B8-138C56A767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28574</xdr:colOff>
      <xdr:row>24</xdr:row>
      <xdr:rowOff>9524</xdr:rowOff>
    </xdr:from>
    <xdr:to>
      <xdr:col>4</xdr:col>
      <xdr:colOff>438149</xdr:colOff>
      <xdr:row>39</xdr:row>
      <xdr:rowOff>38099</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file\APP\PA\Strategic%20Planning\Annual%20Projects\Regional%20Plan\2018\Regional%20Workbooks\Updated%20Workbooks_October2018\Copy%20of%20Part%203%20-%20Reg9_WestTexas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9/SAS%20Programs%20and%20Data/Graduation%20Rates%20by%20Gen%20Eth/Output/Regional%20Data%202019%20Grad%20Ra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8/SAS%20Programs%20and%20Data/TSI/TSIHSEnrollmentwithperc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Pell By Level Region"/>
      <sheetName val="Completion by Region of Fice FY"/>
      <sheetName val="Comp by Inst Reg-counts"/>
      <sheetName val="Comp by Inst Reg-percent"/>
      <sheetName val="6-YR Grad Rate"/>
      <sheetName val="HS to Coll - College Readiness"/>
      <sheetName val="Reg College summary"/>
      <sheetName val="HS to Coll. "/>
      <sheetName val="Enrollment-Region of Residence"/>
      <sheetName val="Enrollment at Inst in Region"/>
      <sheetName val="Enrollment In&amp;Out"/>
    </sheetNames>
    <sheetDataSet>
      <sheetData sheetId="0" refreshError="1"/>
      <sheetData sheetId="1" refreshError="1"/>
      <sheetData sheetId="2" refreshError="1"/>
      <sheetData sheetId="3" refreshError="1"/>
      <sheetData sheetId="4" refreshError="1"/>
      <sheetData sheetId="5">
        <row r="269">
          <cell r="U269" t="str">
            <v>ABILENE CHRISTIAN UNIVERSITY</v>
          </cell>
        </row>
      </sheetData>
      <sheetData sheetId="6">
        <row r="2">
          <cell r="C2" t="str">
            <v>AMARILLO COLLEGE</v>
          </cell>
        </row>
      </sheetData>
      <sheetData sheetId="7" refreshError="1"/>
      <sheetData sheetId="8" refreshError="1"/>
      <sheetData sheetId="9" refreshError="1"/>
      <sheetData sheetId="10" refreshError="1"/>
      <sheetData sheetId="11">
        <row r="1161">
          <cell r="B1161" t="str">
            <v>ABILENE CHRISTIAN UNIVERSITY</v>
          </cell>
        </row>
        <row r="1162">
          <cell r="B1162" t="str">
            <v>ANGELO STATE UNIVERSITY</v>
          </cell>
        </row>
        <row r="1163">
          <cell r="B1163" t="str">
            <v>AUSTIN COLLEGE</v>
          </cell>
        </row>
        <row r="1164">
          <cell r="B1164" t="str">
            <v>BAYLOR UNIVERSITY</v>
          </cell>
        </row>
        <row r="1165">
          <cell r="B1165" t="str">
            <v>DALLAS BAPTIST UNIVERSITY</v>
          </cell>
        </row>
        <row r="1166">
          <cell r="B1166" t="str">
            <v>EAST TEXAS BAPTIST UNIVERSITY</v>
          </cell>
        </row>
        <row r="1167">
          <cell r="B1167" t="str">
            <v>HARDIN-SIMMONS UNIVERSITY</v>
          </cell>
        </row>
        <row r="1168">
          <cell r="B1168" t="str">
            <v>HOWARD PAYNE UNIVERSITY</v>
          </cell>
        </row>
        <row r="1169">
          <cell r="B1169" t="str">
            <v>LETOURNEAU UNIVERSITY</v>
          </cell>
        </row>
        <row r="1170">
          <cell r="B1170" t="str">
            <v>LUBBOCK CHRISTIAN UNIVERSITY</v>
          </cell>
        </row>
        <row r="1171">
          <cell r="B1171" t="str">
            <v>MCMURRY UNIVERSITY</v>
          </cell>
        </row>
        <row r="1172">
          <cell r="B1172" t="str">
            <v>MIDLAND COLLEGE</v>
          </cell>
        </row>
        <row r="1173">
          <cell r="B1173" t="str">
            <v>MIDWESTERN STATE UNIVERSITY</v>
          </cell>
        </row>
        <row r="1174">
          <cell r="B1174" t="str">
            <v>OUR LADY OF THE LAKE UNIV/SA</v>
          </cell>
        </row>
        <row r="1175">
          <cell r="B1175" t="str">
            <v>PRAIRIE VIEW A&amp;M UNIVERSITY</v>
          </cell>
        </row>
        <row r="1176">
          <cell r="B1176" t="str">
            <v>RICE UNIVERSITY</v>
          </cell>
        </row>
        <row r="1177">
          <cell r="B1177" t="str">
            <v>SAM HOUSTON STATE UNIVERSITY</v>
          </cell>
        </row>
        <row r="1178">
          <cell r="B1178" t="str">
            <v>SCHREINER UNIVERSITY</v>
          </cell>
        </row>
        <row r="1179">
          <cell r="B1179" t="str">
            <v>SOUTHERN METHODIST UNIVERSITY</v>
          </cell>
        </row>
        <row r="1180">
          <cell r="B1180" t="str">
            <v>SOUTHWESTERN ASSEM OF GOD UNIV</v>
          </cell>
        </row>
        <row r="1181">
          <cell r="B1181" t="str">
            <v>SOUTHWESTERN UNIVERSITY</v>
          </cell>
        </row>
        <row r="1182">
          <cell r="B1182" t="str">
            <v>ST. EDWARD'S UNIVERSITY</v>
          </cell>
        </row>
        <row r="1183">
          <cell r="B1183" t="str">
            <v>ST. MARY'S UNIVERSITY</v>
          </cell>
        </row>
        <row r="1184">
          <cell r="B1184" t="str">
            <v>STEPHEN F. AUSTIN STATE UNIV</v>
          </cell>
        </row>
        <row r="1185">
          <cell r="B1185" t="str">
            <v>SUL ROSS STATE UNIVERSITY</v>
          </cell>
        </row>
        <row r="1186">
          <cell r="B1186" t="str">
            <v>TAMU SYSTEM HLTH SCI CTR</v>
          </cell>
        </row>
        <row r="1187">
          <cell r="B1187" t="str">
            <v>TARLETON STATE UNIVERSITY</v>
          </cell>
        </row>
        <row r="1188">
          <cell r="B1188" t="str">
            <v>TEXAS A&amp;M UNIV AT GALVESTON</v>
          </cell>
        </row>
        <row r="1189">
          <cell r="B1189" t="str">
            <v>TEXAS A&amp;M UNIV-CORPUS CHRISTI</v>
          </cell>
        </row>
        <row r="1190">
          <cell r="B1190" t="str">
            <v>TEXAS A&amp;M UNIV-KINGSVILLE</v>
          </cell>
        </row>
        <row r="1191">
          <cell r="B1191" t="str">
            <v>TEXAS A&amp;M UNIVERSITY</v>
          </cell>
        </row>
        <row r="1192">
          <cell r="B1192" t="str">
            <v>TEXAS A&amp;M UNIVERSITY-COMMERCE</v>
          </cell>
        </row>
        <row r="1193">
          <cell r="B1193" t="str">
            <v>TEXAS CHRISTIAN UNIVERSITY</v>
          </cell>
        </row>
        <row r="1194">
          <cell r="B1194" t="str">
            <v>TEXAS LUTHERAN UNIVERSITY</v>
          </cell>
        </row>
        <row r="1195">
          <cell r="B1195" t="str">
            <v>TEXAS STATE UNIVERSITY</v>
          </cell>
        </row>
        <row r="1196">
          <cell r="B1196" t="str">
            <v>TEXAS TECH UNIV HLTH SCI CTR</v>
          </cell>
        </row>
        <row r="1197">
          <cell r="B1197" t="str">
            <v>TEXAS TECH UNIVERSITY</v>
          </cell>
        </row>
        <row r="1198">
          <cell r="B1198" t="str">
            <v>TEXAS WESLEYAN UNIVERSITY</v>
          </cell>
        </row>
        <row r="1199">
          <cell r="B1199" t="str">
            <v>TEXAS WOMAN'S UNIVERSITY</v>
          </cell>
        </row>
        <row r="1200">
          <cell r="B1200" t="str">
            <v>TRINITY UNIVERSITY</v>
          </cell>
        </row>
        <row r="1201">
          <cell r="B1201" t="str">
            <v>U. OF HOUSTON-DOWNTOWN</v>
          </cell>
        </row>
        <row r="1202">
          <cell r="B1202" t="str">
            <v>U. OF TEXAS AT ARLINGTON</v>
          </cell>
        </row>
        <row r="1203">
          <cell r="B1203" t="str">
            <v>U. OF TEXAS AT AUSTIN</v>
          </cell>
        </row>
        <row r="1204">
          <cell r="B1204" t="str">
            <v>U. OF TEXAS AT DALLAS</v>
          </cell>
        </row>
        <row r="1205">
          <cell r="B1205" t="str">
            <v>U. OF TEXAS AT EL PASO</v>
          </cell>
        </row>
        <row r="1206">
          <cell r="B1206" t="str">
            <v>U. OF TEXAS AT SAN ANTONIO</v>
          </cell>
        </row>
        <row r="1207">
          <cell r="B1207" t="str">
            <v>U. OF TEXAS AT TYLER</v>
          </cell>
        </row>
        <row r="1208">
          <cell r="B1208" t="str">
            <v>U. OF TEXAS-PERMIAN BASIN</v>
          </cell>
        </row>
        <row r="1209">
          <cell r="B1209" t="str">
            <v>UNIV OF MARY HARDIN-BAYLOR</v>
          </cell>
        </row>
        <row r="1210">
          <cell r="B1210" t="str">
            <v>UNIV OF THE INCARNATE WORD</v>
          </cell>
        </row>
        <row r="1211">
          <cell r="B1211" t="str">
            <v>UNIVERSITY OF DALLAS</v>
          </cell>
        </row>
        <row r="1212">
          <cell r="B1212" t="str">
            <v>UNIVERSITY OF HOUSTON</v>
          </cell>
        </row>
        <row r="1213">
          <cell r="B1213" t="str">
            <v>UNIVERSITY OF NORTH TEXAS</v>
          </cell>
        </row>
        <row r="1214">
          <cell r="B1214" t="str">
            <v>UNT HEALTH SCIENCE CENTER</v>
          </cell>
        </row>
        <row r="1215">
          <cell r="B1215" t="str">
            <v>UT HEALTH SCIENCE CTR/SA</v>
          </cell>
        </row>
        <row r="1216">
          <cell r="B1216" t="str">
            <v>UT MEDICAL BRANCH GALVESTON</v>
          </cell>
        </row>
        <row r="1217">
          <cell r="B1217" t="str">
            <v>WAYLAND BAPTIST UNIVERSITY</v>
          </cell>
        </row>
        <row r="1218">
          <cell r="B1218" t="str">
            <v>WEST TEXAS A&amp;M UNIVERSITY</v>
          </cell>
        </row>
        <row r="1219">
          <cell r="B1219" t="str">
            <v>ALAMO CCD NW VISTA COLLEGE</v>
          </cell>
        </row>
        <row r="1220">
          <cell r="B1220" t="str">
            <v>ALAMO CCD SAN ANTONIO COLLEGE</v>
          </cell>
        </row>
        <row r="1221">
          <cell r="B1221" t="str">
            <v>AMARILLO COLLEGE</v>
          </cell>
        </row>
        <row r="1222">
          <cell r="B1222" t="str">
            <v>AUSTIN COMMUNITY COLLEGE</v>
          </cell>
        </row>
        <row r="1223">
          <cell r="B1223" t="str">
            <v>BLINN COLLEGE DISTRICT</v>
          </cell>
        </row>
        <row r="1224">
          <cell r="B1224" t="str">
            <v>CISCO COLLEGE</v>
          </cell>
        </row>
        <row r="1225">
          <cell r="B1225" t="str">
            <v>CLARENDON COLLEGE</v>
          </cell>
        </row>
        <row r="1226">
          <cell r="B1226" t="str">
            <v>COASTAL BEND COLLEGE</v>
          </cell>
        </row>
        <row r="1227">
          <cell r="B1227" t="str">
            <v>COLLIN CO COMM COLL DISTRICT</v>
          </cell>
        </row>
        <row r="1228">
          <cell r="B1228" t="str">
            <v>DCCCD BROOKHAVEN COLLEGE</v>
          </cell>
        </row>
        <row r="1229">
          <cell r="B1229" t="str">
            <v>DCCCD EL CENTRO COLLEGE</v>
          </cell>
        </row>
        <row r="1230">
          <cell r="B1230" t="str">
            <v>DCCCD MOUNTAIN VIEW COLLEGE</v>
          </cell>
        </row>
        <row r="1231">
          <cell r="B1231" t="str">
            <v>DCCCD NORTH LAKE COLLEGE</v>
          </cell>
        </row>
        <row r="1232">
          <cell r="B1232" t="str">
            <v>HILL COLLEGE</v>
          </cell>
        </row>
        <row r="1233">
          <cell r="B1233" t="str">
            <v>HOUSTON COMMUNITY COLLEGE</v>
          </cell>
        </row>
        <row r="1234">
          <cell r="B1234" t="str">
            <v>HOWARD COLLEGE</v>
          </cell>
        </row>
        <row r="1235">
          <cell r="B1235" t="str">
            <v>LEE COLLEGE</v>
          </cell>
        </row>
        <row r="1236">
          <cell r="B1236" t="str">
            <v>LONE STAR COLLEGE - CY-FAIR</v>
          </cell>
        </row>
        <row r="1237">
          <cell r="B1237" t="str">
            <v>LONE STAR COLLEGE - KINGWOOD</v>
          </cell>
        </row>
        <row r="1238">
          <cell r="B1238" t="str">
            <v>LONE STAR COLLEGE - MONTGOMERY</v>
          </cell>
        </row>
        <row r="1239">
          <cell r="B1239" t="str">
            <v>LONE STAR COLLEGE - N. HARRIS</v>
          </cell>
        </row>
        <row r="1240">
          <cell r="B1240" t="str">
            <v>MCLENNAN COMMUNITY COLLEGE</v>
          </cell>
        </row>
        <row r="1241">
          <cell r="B1241" t="str">
            <v>NORTH CENTRAL TEXAS COLLEGE</v>
          </cell>
        </row>
        <row r="1242">
          <cell r="B1242" t="str">
            <v>ODESSA COLLEGE</v>
          </cell>
        </row>
        <row r="1243">
          <cell r="B1243" t="str">
            <v>PANOLA COLLEGE</v>
          </cell>
        </row>
        <row r="1244">
          <cell r="B1244" t="str">
            <v>RANGER COLLEGE</v>
          </cell>
        </row>
        <row r="1245">
          <cell r="B1245" t="str">
            <v>SOUTH PLAINS COLLEGE</v>
          </cell>
        </row>
        <row r="1246">
          <cell r="B1246" t="str">
            <v>SOUTHWEST COLLEGIATE INSTITUTE</v>
          </cell>
        </row>
        <row r="1247">
          <cell r="B1247" t="str">
            <v>SOUTHWEST TEXAS JUNIOR COLLEGE</v>
          </cell>
        </row>
        <row r="1248">
          <cell r="B1248" t="str">
            <v>SOUTHWESTERN CHRISTIAN COLLEGE</v>
          </cell>
        </row>
        <row r="1249">
          <cell r="B1249" t="str">
            <v>TARRANT CO NORTHEAST CAMPUS</v>
          </cell>
        </row>
        <row r="1250">
          <cell r="B1250" t="str">
            <v>TARRANT CO NORTHWEST CAMPUS</v>
          </cell>
        </row>
        <row r="1251">
          <cell r="B1251" t="str">
            <v>TEXAS STATE T. C. WACO</v>
          </cell>
        </row>
        <row r="1252">
          <cell r="B1252" t="str">
            <v>TEXAS STATE T. C. WEST TEXAS</v>
          </cell>
        </row>
        <row r="1253">
          <cell r="B1253" t="str">
            <v>TRINITY VALLEY COMM COLLEGE</v>
          </cell>
        </row>
        <row r="1254">
          <cell r="B1254" t="str">
            <v>TYLER JUNIOR COLLEGE</v>
          </cell>
        </row>
        <row r="1255">
          <cell r="B1255" t="str">
            <v>VERNON COLLEGE</v>
          </cell>
        </row>
        <row r="1256">
          <cell r="B1256" t="str">
            <v>WEATHERFORD COLLEGE</v>
          </cell>
        </row>
        <row r="1257">
          <cell r="B1257" t="str">
            <v>WESTERN TEXAS COLLEGE</v>
          </cell>
        </row>
        <row r="1258">
          <cell r="B1258" t="str">
            <v>BRAZOSPORT COLLEGE</v>
          </cell>
        </row>
        <row r="1259">
          <cell r="B1259" t="str">
            <v>CENTRAL TEXAS COLLEGE</v>
          </cell>
        </row>
        <row r="1260">
          <cell r="B1260" t="str">
            <v>COLLEGE OF THE MAINLAND COMMUN</v>
          </cell>
        </row>
        <row r="1261">
          <cell r="B1261" t="str">
            <v>DCCCD CEDAR VALLEY COLLEGE</v>
          </cell>
        </row>
        <row r="1262">
          <cell r="B1262" t="str">
            <v>DCCCD EASTFIELD COLLEGE</v>
          </cell>
        </row>
        <row r="1263">
          <cell r="B1263" t="str">
            <v>GALVESTON COLLEGE</v>
          </cell>
        </row>
        <row r="1264">
          <cell r="B1264" t="str">
            <v>GRAYSON COLLEGE</v>
          </cell>
        </row>
        <row r="1265">
          <cell r="B1265" t="str">
            <v>KILGORE COLLEGE</v>
          </cell>
        </row>
        <row r="1266">
          <cell r="B1266" t="str">
            <v>LAREDO COLLEGE</v>
          </cell>
        </row>
        <row r="1267">
          <cell r="B1267" t="str">
            <v>NAVARRO COLLEGE</v>
          </cell>
        </row>
        <row r="1268">
          <cell r="B1268" t="str">
            <v>SAN JACINTO COLLEGE CEN CAMPUS</v>
          </cell>
        </row>
      </sheetData>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Plains"/>
      <sheetName val="Northwest"/>
      <sheetName val="Metroplex"/>
      <sheetName val="UpperEast"/>
      <sheetName val="SouthEast"/>
      <sheetName val="GulfCoast"/>
      <sheetName val="CentralTexas"/>
      <sheetName val="South"/>
      <sheetName val="West"/>
      <sheetName val="UpperRioGrande"/>
    </sheetNames>
    <sheetDataSet>
      <sheetData sheetId="0">
        <row r="12">
          <cell r="D12" t="str">
            <v>6-year</v>
          </cell>
        </row>
        <row r="13">
          <cell r="A13" t="str">
            <v>Statewide</v>
          </cell>
          <cell r="B13" t="str">
            <v>White</v>
          </cell>
          <cell r="C13" t="str">
            <v>F</v>
          </cell>
          <cell r="D13">
            <v>0.76154357950765139</v>
          </cell>
        </row>
        <row r="14">
          <cell r="A14"/>
          <cell r="B14"/>
          <cell r="C14" t="str">
            <v>M</v>
          </cell>
          <cell r="D14">
            <v>0.64204985291840844</v>
          </cell>
        </row>
        <row r="15">
          <cell r="A15"/>
          <cell r="B15"/>
          <cell r="C15"/>
          <cell r="D15"/>
        </row>
        <row r="16">
          <cell r="A16"/>
          <cell r="B16" t="str">
            <v>Hispanic</v>
          </cell>
          <cell r="C16" t="str">
            <v>F</v>
          </cell>
          <cell r="D16">
            <v>0.60012294452128478</v>
          </cell>
        </row>
        <row r="17">
          <cell r="A17"/>
          <cell r="B17"/>
          <cell r="C17" t="str">
            <v>M</v>
          </cell>
          <cell r="D17">
            <v>0.48619151561165419</v>
          </cell>
        </row>
        <row r="18">
          <cell r="A18"/>
          <cell r="B18"/>
          <cell r="C18"/>
          <cell r="D18"/>
        </row>
        <row r="19">
          <cell r="A19"/>
          <cell r="B19" t="str">
            <v>African American</v>
          </cell>
          <cell r="C19" t="str">
            <v>F</v>
          </cell>
          <cell r="D19">
            <v>0.48243082668477338</v>
          </cell>
        </row>
        <row r="20">
          <cell r="A20"/>
          <cell r="B20"/>
          <cell r="C20" t="str">
            <v>M</v>
          </cell>
          <cell r="D20">
            <v>0.37108869925006466</v>
          </cell>
        </row>
        <row r="21">
          <cell r="A21"/>
          <cell r="B21"/>
          <cell r="C21"/>
          <cell r="D21"/>
        </row>
        <row r="22">
          <cell r="A22"/>
          <cell r="B22" t="str">
            <v>Other</v>
          </cell>
          <cell r="C22" t="str">
            <v>F</v>
          </cell>
          <cell r="D22">
            <v>0.767208413001912</v>
          </cell>
        </row>
        <row r="23">
          <cell r="A23"/>
          <cell r="B23"/>
          <cell r="C23" t="str">
            <v>M</v>
          </cell>
          <cell r="D23">
            <v>0.65746606334841629</v>
          </cell>
        </row>
      </sheetData>
      <sheetData sheetId="1">
        <row r="43">
          <cell r="D43" t="str">
            <v>6-year</v>
          </cell>
        </row>
        <row r="44">
          <cell r="A44" t="str">
            <v>Statewide</v>
          </cell>
          <cell r="B44" t="str">
            <v>White</v>
          </cell>
          <cell r="C44" t="str">
            <v>F</v>
          </cell>
          <cell r="D44">
            <v>0.4507182595698746</v>
          </cell>
        </row>
        <row r="45">
          <cell r="A45"/>
          <cell r="B45"/>
          <cell r="C45" t="str">
            <v>M</v>
          </cell>
          <cell r="D45">
            <v>0.39887984597882209</v>
          </cell>
        </row>
        <row r="46">
          <cell r="A46"/>
          <cell r="B46"/>
          <cell r="C46"/>
          <cell r="D46"/>
        </row>
        <row r="47">
          <cell r="A47"/>
          <cell r="B47" t="str">
            <v>Hispanic</v>
          </cell>
          <cell r="C47" t="str">
            <v>F</v>
          </cell>
          <cell r="D47">
            <v>0.38687182596831654</v>
          </cell>
        </row>
        <row r="48">
          <cell r="A48"/>
          <cell r="B48"/>
          <cell r="C48" t="str">
            <v>M</v>
          </cell>
          <cell r="D48">
            <v>0.32577777777777778</v>
          </cell>
        </row>
        <row r="49">
          <cell r="A49"/>
          <cell r="B49"/>
          <cell r="C49"/>
          <cell r="D49"/>
        </row>
        <row r="50">
          <cell r="A50"/>
          <cell r="B50" t="str">
            <v>African American</v>
          </cell>
          <cell r="C50" t="str">
            <v>F</v>
          </cell>
          <cell r="D50">
            <v>0.24807430901676483</v>
          </cell>
        </row>
        <row r="51">
          <cell r="A51"/>
          <cell r="B51"/>
          <cell r="C51" t="str">
            <v>M</v>
          </cell>
          <cell r="D51">
            <v>0.19813302217036172</v>
          </cell>
        </row>
        <row r="52">
          <cell r="A52"/>
          <cell r="B52"/>
          <cell r="C52"/>
          <cell r="D52"/>
        </row>
        <row r="53">
          <cell r="A53"/>
          <cell r="B53" t="str">
            <v>Other</v>
          </cell>
          <cell r="C53" t="str">
            <v>F</v>
          </cell>
          <cell r="D53">
            <v>0.44185126582278483</v>
          </cell>
        </row>
        <row r="54">
          <cell r="A54"/>
          <cell r="B54"/>
          <cell r="C54" t="str">
            <v>M</v>
          </cell>
          <cell r="D54">
            <v>0.37034383954154726</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2017"/>
      <sheetName val="High Plains"/>
      <sheetName val="Northwest"/>
      <sheetName val="Metroplex"/>
      <sheetName val="UpperEast"/>
      <sheetName val="Southeast"/>
      <sheetName val="GulfCoast"/>
      <sheetName val="CentralTX"/>
      <sheetName val="SouthTx"/>
      <sheetName val="URGV"/>
      <sheetName val="West TX"/>
      <sheetName val="Sheet11"/>
      <sheetName val="Sheet10"/>
      <sheetName val="Sheet9"/>
      <sheetName val="Sheet8"/>
      <sheetName val="Sheet7"/>
      <sheetName val="Sheet6"/>
      <sheetName val="Sheet5"/>
      <sheetName val="Sheet4"/>
      <sheetName val="Sheet2"/>
      <sheetName val="Sheet3"/>
    </sheetNames>
    <sheetDataSet>
      <sheetData sheetId="0"/>
      <sheetData sheetId="1"/>
      <sheetData sheetId="2">
        <row r="2">
          <cell r="B2" t="str">
            <v>All areas</v>
          </cell>
        </row>
      </sheetData>
      <sheetData sheetId="3">
        <row r="2">
          <cell r="B2" t="str">
            <v>All areas</v>
          </cell>
        </row>
      </sheetData>
      <sheetData sheetId="4">
        <row r="2">
          <cell r="B2" t="str">
            <v>All areas</v>
          </cell>
        </row>
      </sheetData>
      <sheetData sheetId="5">
        <row r="2">
          <cell r="B2" t="str">
            <v>All areas</v>
          </cell>
          <cell r="C2" t="str">
            <v>Math</v>
          </cell>
          <cell r="D2" t="str">
            <v>Writing</v>
          </cell>
          <cell r="E2" t="str">
            <v>Reading</v>
          </cell>
        </row>
        <row r="3">
          <cell r="A3" t="str">
            <v>Upper East Tx</v>
          </cell>
          <cell r="B3">
            <v>0.55154168947272397</v>
          </cell>
          <cell r="C3">
            <v>0.59040321109286631</v>
          </cell>
          <cell r="D3">
            <v>0.8721036307243204</v>
          </cell>
          <cell r="E3">
            <v>0.75041050903119866</v>
          </cell>
        </row>
        <row r="4">
          <cell r="A4" t="str">
            <v>Statewide</v>
          </cell>
          <cell r="B4">
            <v>0.61657016940163278</v>
          </cell>
          <cell r="C4">
            <v>0.65129024314785233</v>
          </cell>
          <cell r="D4">
            <v>0.88040232098547178</v>
          </cell>
          <cell r="E4">
            <v>0.78861100763349135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All areas</v>
          </cell>
        </row>
      </sheetData>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tabSelected="1" zoomScaleNormal="100" workbookViewId="0">
      <selection sqref="A1:H1"/>
    </sheetView>
  </sheetViews>
  <sheetFormatPr defaultRowHeight="15" x14ac:dyDescent="0.25"/>
  <cols>
    <col min="1" max="1" width="33" style="8" customWidth="1"/>
    <col min="2" max="2" width="20.7109375" style="8" customWidth="1"/>
    <col min="3" max="4" width="9.140625" style="8"/>
    <col min="5" max="5" width="9.140625" style="8" customWidth="1"/>
    <col min="6" max="6" width="21.85546875" style="8" customWidth="1"/>
    <col min="7" max="7" width="14.28515625" style="8" customWidth="1"/>
    <col min="8" max="10" width="9.140625" style="8"/>
    <col min="11" max="11" width="9.140625" style="1"/>
  </cols>
  <sheetData>
    <row r="1" spans="1:13" s="20" customFormat="1" ht="15" customHeight="1" x14ac:dyDescent="0.25">
      <c r="A1" s="519" t="s">
        <v>313</v>
      </c>
      <c r="B1" s="520"/>
      <c r="C1" s="520"/>
      <c r="D1" s="520"/>
      <c r="E1" s="520"/>
      <c r="F1" s="520"/>
      <c r="G1" s="520"/>
      <c r="H1" s="521"/>
      <c r="I1" s="10"/>
      <c r="J1" s="11"/>
      <c r="K1" s="1"/>
    </row>
    <row r="2" spans="1:13" s="20" customFormat="1" ht="15" customHeight="1" x14ac:dyDescent="0.25">
      <c r="A2" s="522"/>
      <c r="B2" s="523"/>
      <c r="C2" s="523"/>
      <c r="D2" s="523"/>
      <c r="E2" s="523"/>
      <c r="F2" s="523"/>
      <c r="G2" s="523"/>
      <c r="H2" s="524"/>
      <c r="I2" s="12"/>
      <c r="J2" s="75"/>
      <c r="K2" s="1"/>
    </row>
    <row r="3" spans="1:13" s="20" customFormat="1" ht="15" customHeight="1" x14ac:dyDescent="0.25">
      <c r="A3" s="519" t="s">
        <v>200</v>
      </c>
      <c r="B3" s="520"/>
      <c r="C3" s="520"/>
      <c r="D3" s="520"/>
      <c r="E3" s="520"/>
      <c r="F3" s="520"/>
      <c r="G3" s="520"/>
      <c r="H3" s="521"/>
      <c r="I3" s="12"/>
      <c r="J3" s="75"/>
      <c r="K3" s="1"/>
    </row>
    <row r="4" spans="1:13" s="20" customFormat="1" ht="15" customHeight="1" x14ac:dyDescent="0.25">
      <c r="A4" s="525" t="s">
        <v>395</v>
      </c>
      <c r="B4" s="526"/>
      <c r="C4" s="526"/>
      <c r="D4" s="526"/>
      <c r="E4" s="526"/>
      <c r="F4" s="526"/>
      <c r="G4" s="526"/>
      <c r="H4" s="527"/>
      <c r="I4" s="12"/>
      <c r="J4" s="75"/>
      <c r="K4" s="1"/>
    </row>
    <row r="5" spans="1:13" s="20" customFormat="1" ht="15" customHeight="1" x14ac:dyDescent="0.25">
      <c r="A5" s="528"/>
      <c r="B5" s="529"/>
      <c r="C5" s="529"/>
      <c r="D5" s="529"/>
      <c r="E5" s="529"/>
      <c r="F5" s="529"/>
      <c r="G5" s="529"/>
      <c r="H5" s="530"/>
      <c r="I5" s="12"/>
      <c r="J5" s="75"/>
      <c r="K5" s="1"/>
    </row>
    <row r="6" spans="1:13" s="7" customFormat="1" ht="15" customHeight="1" x14ac:dyDescent="0.25">
      <c r="A6" s="528"/>
      <c r="B6" s="529"/>
      <c r="C6" s="529"/>
      <c r="D6" s="529"/>
      <c r="E6" s="529"/>
      <c r="F6" s="529"/>
      <c r="G6" s="529"/>
      <c r="H6" s="530"/>
      <c r="I6" s="12"/>
      <c r="J6" s="75"/>
      <c r="K6" s="74"/>
    </row>
    <row r="7" spans="1:13" s="7" customFormat="1" ht="15" customHeight="1" x14ac:dyDescent="0.25">
      <c r="A7" s="528"/>
      <c r="B7" s="529"/>
      <c r="C7" s="529"/>
      <c r="D7" s="529"/>
      <c r="E7" s="529"/>
      <c r="F7" s="529"/>
      <c r="G7" s="529"/>
      <c r="H7" s="530"/>
      <c r="I7" s="12"/>
      <c r="J7" s="75"/>
      <c r="K7" s="74"/>
    </row>
    <row r="8" spans="1:13" x14ac:dyDescent="0.25">
      <c r="A8" s="531"/>
      <c r="B8" s="532"/>
      <c r="C8" s="532"/>
      <c r="D8" s="532"/>
      <c r="E8" s="532"/>
      <c r="F8" s="532"/>
      <c r="G8" s="532"/>
      <c r="H8" s="533"/>
    </row>
    <row r="9" spans="1:13" s="20" customFormat="1" x14ac:dyDescent="0.25">
      <c r="A9" s="492"/>
      <c r="B9" s="492"/>
      <c r="C9" s="492"/>
      <c r="D9" s="492"/>
      <c r="E9" s="492"/>
      <c r="F9" s="492"/>
      <c r="G9" s="492"/>
      <c r="H9" s="492"/>
      <c r="I9" s="8"/>
      <c r="J9" s="8"/>
      <c r="K9" s="1"/>
    </row>
    <row r="10" spans="1:13" x14ac:dyDescent="0.25">
      <c r="E10" s="21"/>
    </row>
    <row r="11" spans="1:13" x14ac:dyDescent="0.25">
      <c r="C11" s="21"/>
      <c r="L11" s="1"/>
      <c r="M11" s="1"/>
    </row>
    <row r="12" spans="1:13" x14ac:dyDescent="0.25">
      <c r="F12" s="21"/>
      <c r="L12" s="1"/>
      <c r="M12" s="1"/>
    </row>
    <row r="13" spans="1:13" x14ac:dyDescent="0.25">
      <c r="B13" s="273"/>
      <c r="C13" s="21"/>
      <c r="L13" s="1"/>
      <c r="M13" s="1"/>
    </row>
    <row r="14" spans="1:13" x14ac:dyDescent="0.25">
      <c r="B14" s="273"/>
      <c r="F14" s="21"/>
      <c r="G14" s="21"/>
      <c r="H14" s="21"/>
      <c r="I14" s="21"/>
      <c r="L14" s="1"/>
      <c r="M14" s="1"/>
    </row>
    <row r="15" spans="1:13" x14ac:dyDescent="0.25">
      <c r="A15" s="273"/>
      <c r="B15" s="273"/>
      <c r="G15" s="21"/>
      <c r="K15" s="8"/>
      <c r="L15" s="2"/>
      <c r="M15" s="2"/>
    </row>
    <row r="16" spans="1:13" x14ac:dyDescent="0.25">
      <c r="A16" s="469" t="s">
        <v>27</v>
      </c>
      <c r="B16" s="273"/>
      <c r="L16" s="1"/>
      <c r="M16" s="1"/>
    </row>
    <row r="17" spans="1:13" x14ac:dyDescent="0.25">
      <c r="A17" s="469"/>
      <c r="B17" s="273"/>
      <c r="F17" s="493"/>
      <c r="G17" s="494"/>
      <c r="H17" s="495"/>
      <c r="I17" s="495"/>
      <c r="J17" s="495"/>
      <c r="K17" s="3"/>
      <c r="L17" s="3"/>
      <c r="M17" s="3"/>
    </row>
    <row r="18" spans="1:13" x14ac:dyDescent="0.25">
      <c r="A18" s="273"/>
      <c r="B18" s="273"/>
    </row>
    <row r="19" spans="1:13" ht="15" customHeight="1" x14ac:dyDescent="0.25">
      <c r="A19" s="9" t="s">
        <v>314</v>
      </c>
      <c r="B19" s="535" t="s">
        <v>14</v>
      </c>
      <c r="C19" s="535"/>
      <c r="D19" s="535"/>
      <c r="E19" s="535"/>
      <c r="F19" s="535"/>
      <c r="G19" s="535"/>
      <c r="H19" s="535"/>
    </row>
    <row r="20" spans="1:13" ht="15" customHeight="1" x14ac:dyDescent="0.25">
      <c r="A20" s="10" t="s">
        <v>41</v>
      </c>
      <c r="B20" s="537" t="s">
        <v>221</v>
      </c>
      <c r="C20" s="537"/>
      <c r="D20" s="537"/>
      <c r="E20" s="537"/>
      <c r="F20" s="537"/>
      <c r="G20" s="537"/>
      <c r="H20" s="537"/>
    </row>
    <row r="21" spans="1:13" ht="15" customHeight="1" x14ac:dyDescent="0.25">
      <c r="A21" s="10" t="s">
        <v>319</v>
      </c>
      <c r="B21" s="534" t="s">
        <v>386</v>
      </c>
      <c r="C21" s="534"/>
      <c r="D21" s="534"/>
      <c r="E21" s="534"/>
      <c r="F21" s="534"/>
      <c r="G21" s="534"/>
      <c r="H21" s="534"/>
    </row>
    <row r="22" spans="1:13" ht="15" customHeight="1" x14ac:dyDescent="0.25">
      <c r="A22" s="10" t="s">
        <v>315</v>
      </c>
      <c r="B22" s="534" t="s">
        <v>218</v>
      </c>
      <c r="C22" s="534"/>
      <c r="D22" s="534"/>
      <c r="E22" s="534"/>
      <c r="F22" s="534"/>
      <c r="G22" s="534"/>
      <c r="H22" s="534"/>
    </row>
    <row r="23" spans="1:13" ht="15" customHeight="1" x14ac:dyDescent="0.25">
      <c r="A23" s="10" t="s">
        <v>201</v>
      </c>
      <c r="B23" s="536" t="s">
        <v>219</v>
      </c>
      <c r="C23" s="536"/>
      <c r="D23" s="536"/>
      <c r="E23" s="536"/>
      <c r="F23" s="536"/>
      <c r="G23" s="536"/>
      <c r="H23" s="536"/>
      <c r="M23" s="1"/>
    </row>
    <row r="24" spans="1:13" s="20" customFormat="1" ht="15" customHeight="1" x14ac:dyDescent="0.25">
      <c r="A24" s="10" t="s">
        <v>222</v>
      </c>
      <c r="B24" s="536" t="s">
        <v>250</v>
      </c>
      <c r="C24" s="536"/>
      <c r="D24" s="536"/>
      <c r="E24" s="536"/>
      <c r="F24" s="536"/>
      <c r="G24" s="536"/>
      <c r="H24" s="536"/>
      <c r="I24" s="8"/>
      <c r="J24" s="8"/>
      <c r="K24" s="1"/>
      <c r="M24" s="1"/>
    </row>
    <row r="25" spans="1:13" s="20" customFormat="1" ht="15" customHeight="1" x14ac:dyDescent="0.25">
      <c r="A25" s="10" t="s">
        <v>223</v>
      </c>
      <c r="B25" s="536" t="s">
        <v>251</v>
      </c>
      <c r="C25" s="536"/>
      <c r="D25" s="536"/>
      <c r="E25" s="536"/>
      <c r="F25" s="536"/>
      <c r="G25" s="536"/>
      <c r="H25" s="536"/>
      <c r="I25" s="8"/>
      <c r="J25" s="8"/>
      <c r="K25" s="1"/>
      <c r="M25" s="1"/>
    </row>
    <row r="26" spans="1:13" ht="15" customHeight="1" x14ac:dyDescent="0.25">
      <c r="A26" s="10" t="s">
        <v>177</v>
      </c>
      <c r="B26" s="534" t="s">
        <v>238</v>
      </c>
      <c r="C26" s="534"/>
      <c r="D26" s="534"/>
      <c r="E26" s="534"/>
      <c r="F26" s="534"/>
      <c r="G26" s="534"/>
      <c r="H26" s="534"/>
      <c r="M26" s="1"/>
    </row>
    <row r="27" spans="1:13" ht="15" customHeight="1" x14ac:dyDescent="0.25">
      <c r="A27" s="10" t="s">
        <v>237</v>
      </c>
      <c r="B27" s="536" t="s">
        <v>220</v>
      </c>
      <c r="C27" s="536"/>
      <c r="D27" s="536"/>
      <c r="E27" s="536"/>
      <c r="F27" s="536"/>
      <c r="G27" s="536"/>
      <c r="H27" s="536"/>
      <c r="M27" s="1"/>
    </row>
    <row r="28" spans="1:13" s="20" customFormat="1" ht="15" customHeight="1" x14ac:dyDescent="0.25">
      <c r="A28" s="10" t="s">
        <v>224</v>
      </c>
      <c r="B28" s="536" t="s">
        <v>239</v>
      </c>
      <c r="C28" s="536"/>
      <c r="D28" s="536"/>
      <c r="E28" s="536"/>
      <c r="F28" s="536"/>
      <c r="G28" s="536"/>
      <c r="H28" s="536"/>
      <c r="I28" s="8"/>
      <c r="J28" s="8"/>
      <c r="K28" s="1"/>
      <c r="M28" s="1"/>
    </row>
    <row r="29" spans="1:13" ht="15" customHeight="1" x14ac:dyDescent="0.25">
      <c r="A29" s="10" t="s">
        <v>316</v>
      </c>
      <c r="B29" s="534" t="s">
        <v>340</v>
      </c>
      <c r="C29" s="534"/>
      <c r="D29" s="534"/>
      <c r="E29" s="534"/>
      <c r="F29" s="534"/>
      <c r="G29" s="534"/>
      <c r="H29" s="534"/>
    </row>
    <row r="30" spans="1:13" s="20" customFormat="1" ht="15" customHeight="1" x14ac:dyDescent="0.25">
      <c r="A30" s="10" t="s">
        <v>317</v>
      </c>
      <c r="B30" s="534" t="s">
        <v>262</v>
      </c>
      <c r="C30" s="534"/>
      <c r="D30" s="534"/>
      <c r="E30" s="534"/>
      <c r="F30" s="534"/>
      <c r="G30" s="534"/>
      <c r="H30" s="534"/>
      <c r="I30" s="8"/>
      <c r="J30" s="8"/>
      <c r="K30" s="1"/>
    </row>
    <row r="31" spans="1:13" s="20" customFormat="1" ht="15" customHeight="1" x14ac:dyDescent="0.25">
      <c r="A31" s="10" t="s">
        <v>318</v>
      </c>
      <c r="B31" s="534" t="s">
        <v>252</v>
      </c>
      <c r="C31" s="534"/>
      <c r="D31" s="534"/>
      <c r="E31" s="534"/>
      <c r="F31" s="534"/>
      <c r="G31" s="534"/>
      <c r="H31" s="534"/>
      <c r="I31" s="8"/>
      <c r="J31" s="8"/>
      <c r="K31" s="1"/>
    </row>
    <row r="32" spans="1:13" ht="12" customHeight="1" x14ac:dyDescent="0.25">
      <c r="A32" s="10"/>
      <c r="B32" s="112"/>
      <c r="C32" s="112"/>
      <c r="D32" s="112"/>
      <c r="E32" s="112"/>
      <c r="F32" s="112"/>
    </row>
  </sheetData>
  <mergeCells count="17">
    <mergeCell ref="B26:H26"/>
    <mergeCell ref="B27:H27"/>
    <mergeCell ref="B29:H29"/>
    <mergeCell ref="B31:H31"/>
    <mergeCell ref="B20:H20"/>
    <mergeCell ref="B22:H22"/>
    <mergeCell ref="B23:H23"/>
    <mergeCell ref="B24:H24"/>
    <mergeCell ref="B25:H25"/>
    <mergeCell ref="B28:H28"/>
    <mergeCell ref="B30:H30"/>
    <mergeCell ref="A1:H1"/>
    <mergeCell ref="A2:H2"/>
    <mergeCell ref="A3:H3"/>
    <mergeCell ref="A4:H8"/>
    <mergeCell ref="B21:H21"/>
    <mergeCell ref="B19:H19"/>
  </mergeCells>
  <hyperlinks>
    <hyperlink ref="A22" location="'Pop. Proj.'!A1" display="Pop. Proj."/>
    <hyperlink ref="A23" location="Attainment!A1" display="Attainment"/>
    <hyperlink ref="A26" location="'6-Year Grad Rates'!A1" display="6-Year Grad Rates"/>
    <hyperlink ref="A21" location="'Occ. Growth'!A1" display="Occ. Growth"/>
    <hyperlink ref="A20" location="Map!A1" display="Map"/>
    <hyperlink ref="A27" location="'HS to Coll. '!A1" display="HS to College - 60x30TX Target"/>
    <hyperlink ref="A24" location="'Comp by Inst Reg-counts'!A1" display="Comp by Inst Reg-counts"/>
    <hyperlink ref="A25" location="'Comp by Inst Reg-percent'!A1" display="Comp by Inst Reg-percent"/>
    <hyperlink ref="A28" location="'HS to Coll - College Readiness'!A1" display="HS to College - College Readiness"/>
    <hyperlink ref="A30" location="'Enrollment at Inst in Region'!A1" display="Enrollment at Institutions in Region"/>
    <hyperlink ref="A29" location="'Enrollment-Region of Residence'!A1" display="Enrollment - Region of Residence"/>
    <hyperlink ref="A31" location="'Enrollment In&amp;Out'!A1" display="Enrollment In and Out"/>
  </hyperlinks>
  <pageMargins left="0.7" right="0.7" top="0.75" bottom="0.75" header="0.3" footer="0.3"/>
  <pageSetup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3"/>
  <sheetViews>
    <sheetView zoomScaleNormal="100" zoomScaleSheetLayoutView="100" workbookViewId="0">
      <selection activeCell="A4" sqref="A4:H8"/>
    </sheetView>
  </sheetViews>
  <sheetFormatPr defaultColWidth="9.140625" defaultRowHeight="12.75" x14ac:dyDescent="0.2"/>
  <cols>
    <col min="1" max="1" width="12.5703125" style="8" bestFit="1" customWidth="1"/>
    <col min="2" max="2" width="33.42578125" style="8" customWidth="1"/>
    <col min="3" max="6" width="14.85546875" style="8" customWidth="1"/>
    <col min="7" max="7" width="13.140625" style="8" customWidth="1"/>
    <col min="8" max="8" width="17.85546875" style="8" customWidth="1"/>
    <col min="9" max="9" width="8.5703125" style="8" bestFit="1" customWidth="1"/>
    <col min="10" max="10" width="11.140625" style="8" customWidth="1"/>
    <col min="11" max="11" width="22.140625" style="8" customWidth="1"/>
    <col min="12" max="12" width="35.42578125" style="8" customWidth="1"/>
    <col min="13" max="13" width="11.140625" style="8" customWidth="1"/>
    <col min="14" max="15" width="9.140625" style="8"/>
    <col min="16" max="16" width="12.7109375" style="8" customWidth="1"/>
    <col min="17" max="17" width="13.7109375" style="8" customWidth="1"/>
    <col min="18" max="24" width="9.140625" style="8"/>
    <col min="25" max="25" width="9.140625" style="8" customWidth="1"/>
    <col min="26" max="16384" width="9.140625" style="8"/>
  </cols>
  <sheetData>
    <row r="1" spans="1:14" ht="15" customHeight="1" x14ac:dyDescent="0.2">
      <c r="A1" s="519" t="s">
        <v>27</v>
      </c>
      <c r="B1" s="520"/>
      <c r="C1" s="520"/>
      <c r="D1" s="520"/>
      <c r="E1" s="520"/>
      <c r="F1" s="520"/>
      <c r="G1" s="520"/>
      <c r="H1" s="521"/>
      <c r="J1" s="173"/>
      <c r="K1" s="173"/>
    </row>
    <row r="2" spans="1:14" ht="15" customHeight="1" x14ac:dyDescent="0.2">
      <c r="A2" s="621"/>
      <c r="B2" s="622"/>
      <c r="C2" s="622"/>
      <c r="D2" s="622"/>
      <c r="E2" s="622"/>
      <c r="F2" s="622"/>
      <c r="G2" s="622"/>
      <c r="H2" s="623"/>
      <c r="I2" s="75"/>
      <c r="J2" s="75"/>
      <c r="K2" s="75"/>
      <c r="L2" s="75"/>
      <c r="M2" s="75"/>
      <c r="N2" s="75"/>
    </row>
    <row r="3" spans="1:14" s="112" customFormat="1" ht="30" customHeight="1" x14ac:dyDescent="0.2">
      <c r="A3" s="703" t="s">
        <v>239</v>
      </c>
      <c r="B3" s="704"/>
      <c r="C3" s="704"/>
      <c r="D3" s="704"/>
      <c r="E3" s="704"/>
      <c r="F3" s="704"/>
      <c r="G3" s="704"/>
      <c r="H3" s="705"/>
    </row>
    <row r="4" spans="1:14" s="112" customFormat="1" ht="18.75" customHeight="1" x14ac:dyDescent="0.2">
      <c r="A4" s="544" t="s">
        <v>393</v>
      </c>
      <c r="B4" s="670"/>
      <c r="C4" s="670"/>
      <c r="D4" s="670"/>
      <c r="E4" s="670"/>
      <c r="F4" s="670"/>
      <c r="G4" s="670"/>
      <c r="H4" s="706"/>
    </row>
    <row r="5" spans="1:14" s="112" customFormat="1" ht="18.75" customHeight="1" x14ac:dyDescent="0.2">
      <c r="A5" s="671"/>
      <c r="B5" s="672"/>
      <c r="C5" s="672"/>
      <c r="D5" s="672"/>
      <c r="E5" s="672"/>
      <c r="F5" s="672"/>
      <c r="G5" s="672"/>
      <c r="H5" s="707"/>
    </row>
    <row r="6" spans="1:14" s="112" customFormat="1" ht="18.75" customHeight="1" x14ac:dyDescent="0.2">
      <c r="A6" s="671"/>
      <c r="B6" s="672"/>
      <c r="C6" s="672"/>
      <c r="D6" s="672"/>
      <c r="E6" s="672"/>
      <c r="F6" s="672"/>
      <c r="G6" s="672"/>
      <c r="H6" s="707"/>
    </row>
    <row r="7" spans="1:14" s="112" customFormat="1" ht="18.75" customHeight="1" x14ac:dyDescent="0.2">
      <c r="A7" s="671"/>
      <c r="B7" s="672"/>
      <c r="C7" s="672"/>
      <c r="D7" s="672"/>
      <c r="E7" s="672"/>
      <c r="F7" s="672"/>
      <c r="G7" s="672"/>
      <c r="H7" s="707"/>
    </row>
    <row r="8" spans="1:14" s="112" customFormat="1" ht="18.75" customHeight="1" x14ac:dyDescent="0.2">
      <c r="A8" s="673"/>
      <c r="B8" s="674"/>
      <c r="C8" s="674"/>
      <c r="D8" s="674"/>
      <c r="E8" s="674"/>
      <c r="F8" s="674"/>
      <c r="G8" s="674"/>
      <c r="H8" s="708"/>
    </row>
    <row r="9" spans="1:14" s="112" customFormat="1" ht="15" customHeight="1" x14ac:dyDescent="0.2">
      <c r="A9" s="75"/>
      <c r="B9" s="75"/>
      <c r="C9" s="75"/>
      <c r="D9" s="75"/>
      <c r="E9" s="75"/>
      <c r="F9" s="75"/>
      <c r="G9" s="75"/>
      <c r="H9" s="75"/>
    </row>
    <row r="10" spans="1:14" ht="15" customHeight="1" x14ac:dyDescent="0.2">
      <c r="A10" s="174"/>
      <c r="B10" s="76"/>
      <c r="C10" s="76"/>
      <c r="D10" s="76"/>
      <c r="E10" s="76"/>
      <c r="F10" s="132"/>
      <c r="G10" s="58"/>
    </row>
    <row r="11" spans="1:14" x14ac:dyDescent="0.2">
      <c r="A11" s="473"/>
      <c r="B11" s="76"/>
      <c r="C11" s="76"/>
      <c r="D11" s="76"/>
      <c r="E11" s="76"/>
      <c r="F11" s="132"/>
      <c r="G11" s="13"/>
    </row>
    <row r="12" spans="1:14" x14ac:dyDescent="0.2">
      <c r="F12" s="112"/>
      <c r="G12" s="13"/>
    </row>
    <row r="13" spans="1:14" ht="60" customHeight="1" x14ac:dyDescent="0.2">
      <c r="F13" s="112"/>
      <c r="G13" s="13"/>
    </row>
    <row r="14" spans="1:14" x14ac:dyDescent="0.2">
      <c r="F14" s="112"/>
      <c r="G14" s="13"/>
    </row>
    <row r="15" spans="1:14" x14ac:dyDescent="0.2">
      <c r="F15" s="112"/>
      <c r="G15" s="57"/>
    </row>
    <row r="16" spans="1:14" x14ac:dyDescent="0.2">
      <c r="F16" s="112"/>
      <c r="G16" s="57"/>
    </row>
    <row r="17" spans="5:19" x14ac:dyDescent="0.2">
      <c r="F17" s="112"/>
      <c r="G17" s="57"/>
    </row>
    <row r="18" spans="5:19" ht="30" customHeight="1" x14ac:dyDescent="0.2">
      <c r="F18" s="112"/>
      <c r="G18" s="57"/>
    </row>
    <row r="21" spans="5:19" x14ac:dyDescent="0.2">
      <c r="E21" s="175"/>
      <c r="J21" s="112"/>
      <c r="K21" s="112"/>
      <c r="L21" s="112"/>
      <c r="M21" s="112"/>
      <c r="N21" s="112"/>
      <c r="O21" s="166"/>
      <c r="P21" s="166"/>
      <c r="R21" s="112"/>
      <c r="S21" s="112"/>
    </row>
    <row r="54" spans="1:12" x14ac:dyDescent="0.2">
      <c r="A54" s="713" t="s">
        <v>363</v>
      </c>
      <c r="B54" s="711"/>
      <c r="C54" s="711"/>
      <c r="D54" s="712"/>
    </row>
    <row r="55" spans="1:12" ht="38.25" x14ac:dyDescent="0.2">
      <c r="A55" s="424"/>
      <c r="B55" s="513" t="s">
        <v>364</v>
      </c>
      <c r="C55" s="513" t="s">
        <v>365</v>
      </c>
      <c r="D55" s="513" t="s">
        <v>366</v>
      </c>
    </row>
    <row r="56" spans="1:12" x14ac:dyDescent="0.2">
      <c r="A56" s="513" t="s">
        <v>3</v>
      </c>
      <c r="B56" s="425">
        <v>0.7938315539739027</v>
      </c>
      <c r="C56" s="425">
        <v>0.55705812574139979</v>
      </c>
      <c r="D56" s="425">
        <v>0.27022538552787662</v>
      </c>
    </row>
    <row r="57" spans="1:12" x14ac:dyDescent="0.2">
      <c r="A57" s="514" t="s">
        <v>5</v>
      </c>
      <c r="B57" s="426">
        <v>0.76933333333333331</v>
      </c>
      <c r="C57" s="426">
        <v>0.38133333333333336</v>
      </c>
      <c r="D57" s="426">
        <v>0.15555555555555556</v>
      </c>
    </row>
    <row r="58" spans="1:12" ht="25.5" x14ac:dyDescent="0.2">
      <c r="A58" s="513" t="s">
        <v>4</v>
      </c>
      <c r="B58" s="426">
        <v>0.80847953216374269</v>
      </c>
      <c r="C58" s="426">
        <v>0.57200292397660824</v>
      </c>
      <c r="D58" s="426">
        <v>0.16776315789473684</v>
      </c>
    </row>
    <row r="59" spans="1:12" x14ac:dyDescent="0.2">
      <c r="A59" s="514" t="s">
        <v>154</v>
      </c>
      <c r="B59" s="426">
        <v>0.81927710843373491</v>
      </c>
      <c r="C59" s="426">
        <v>0.60843373493975905</v>
      </c>
      <c r="D59" s="426">
        <v>0.37349397590361444</v>
      </c>
    </row>
    <row r="60" spans="1:12" x14ac:dyDescent="0.2">
      <c r="A60" s="489"/>
      <c r="B60" s="427"/>
      <c r="C60" s="427"/>
      <c r="D60" s="427"/>
    </row>
    <row r="61" spans="1:12" x14ac:dyDescent="0.2">
      <c r="A61" s="710" t="s">
        <v>210</v>
      </c>
      <c r="B61" s="711"/>
      <c r="C61" s="711"/>
      <c r="D61" s="711"/>
      <c r="E61" s="712"/>
      <c r="F61" s="50"/>
      <c r="G61" s="50"/>
      <c r="H61" s="50"/>
    </row>
    <row r="62" spans="1:12" ht="24.75" customHeight="1" x14ac:dyDescent="0.2">
      <c r="A62" s="122"/>
      <c r="B62" s="76"/>
      <c r="C62" s="555" t="s">
        <v>325</v>
      </c>
      <c r="D62" s="555"/>
      <c r="E62" s="555"/>
    </row>
    <row r="63" spans="1:12" ht="15" x14ac:dyDescent="0.25">
      <c r="A63" s="350" t="s">
        <v>209</v>
      </c>
      <c r="B63" s="351"/>
      <c r="C63" s="471">
        <v>2016</v>
      </c>
      <c r="D63" s="471">
        <v>2017</v>
      </c>
      <c r="E63" s="471">
        <v>2018</v>
      </c>
      <c r="L63" s="177"/>
    </row>
    <row r="64" spans="1:12" ht="15" x14ac:dyDescent="0.25">
      <c r="A64" s="587" t="s">
        <v>205</v>
      </c>
      <c r="B64" s="467" t="s">
        <v>11</v>
      </c>
      <c r="C64" s="148">
        <v>0.58025570107649338</v>
      </c>
      <c r="D64" s="148">
        <v>0.61031989341198101</v>
      </c>
      <c r="E64" s="148">
        <v>0.61657016940163278</v>
      </c>
      <c r="I64" s="515"/>
      <c r="J64" s="515"/>
      <c r="K64" s="515"/>
      <c r="L64" s="377"/>
    </row>
    <row r="65" spans="1:12" ht="15" x14ac:dyDescent="0.25">
      <c r="A65" s="709"/>
      <c r="B65" s="467" t="s">
        <v>27</v>
      </c>
      <c r="C65" s="148">
        <v>0.53037285295349812</v>
      </c>
      <c r="D65" s="148">
        <v>0.54225092250922502</v>
      </c>
      <c r="E65" s="148">
        <v>0.55154168947272397</v>
      </c>
      <c r="I65" s="515"/>
      <c r="J65" s="515"/>
      <c r="K65" s="515"/>
      <c r="L65" s="377"/>
    </row>
    <row r="66" spans="1:12" x14ac:dyDescent="0.2">
      <c r="A66" s="587" t="s">
        <v>206</v>
      </c>
      <c r="B66" s="467" t="s">
        <v>11</v>
      </c>
      <c r="C66" s="148">
        <v>0.63255511266574471</v>
      </c>
      <c r="D66" s="148">
        <v>0.65267052142755499</v>
      </c>
      <c r="E66" s="148">
        <v>0.65129024314785233</v>
      </c>
    </row>
    <row r="67" spans="1:12" x14ac:dyDescent="0.2">
      <c r="A67" s="709"/>
      <c r="B67" s="467" t="s">
        <v>27</v>
      </c>
      <c r="C67" s="148">
        <v>0.59069962295768752</v>
      </c>
      <c r="D67" s="148">
        <v>0.58468634686346899</v>
      </c>
      <c r="E67" s="148">
        <v>0.59040321109286631</v>
      </c>
    </row>
    <row r="68" spans="1:12" x14ac:dyDescent="0.2">
      <c r="A68" s="587" t="s">
        <v>207</v>
      </c>
      <c r="B68" s="467" t="s">
        <v>11</v>
      </c>
      <c r="C68" s="148">
        <v>0.77828845684535919</v>
      </c>
      <c r="D68" s="148">
        <v>0.85554995019855895</v>
      </c>
      <c r="E68" s="148">
        <v>0.88040232098547178</v>
      </c>
    </row>
    <row r="69" spans="1:12" x14ac:dyDescent="0.2">
      <c r="A69" s="709"/>
      <c r="B69" s="467" t="s">
        <v>27</v>
      </c>
      <c r="C69" s="148">
        <v>0.73355676581483031</v>
      </c>
      <c r="D69" s="148">
        <v>0.84372693726937298</v>
      </c>
      <c r="E69" s="148">
        <v>0.8721036307243204</v>
      </c>
    </row>
    <row r="70" spans="1:12" x14ac:dyDescent="0.2">
      <c r="A70" s="587" t="s">
        <v>208</v>
      </c>
      <c r="B70" s="467" t="s">
        <v>11</v>
      </c>
      <c r="C70" s="148">
        <v>0.75913799181105779</v>
      </c>
      <c r="D70" s="148">
        <v>0.78695978371945596</v>
      </c>
      <c r="E70" s="148">
        <v>0.78861100763349135</v>
      </c>
    </row>
    <row r="71" spans="1:12" x14ac:dyDescent="0.2">
      <c r="A71" s="709"/>
      <c r="B71" s="467" t="s">
        <v>27</v>
      </c>
      <c r="C71" s="148">
        <v>0.7293674067867616</v>
      </c>
      <c r="D71" s="148">
        <v>0.73450184501844995</v>
      </c>
      <c r="E71" s="148">
        <v>0.75041050903119866</v>
      </c>
    </row>
    <row r="72" spans="1:12" x14ac:dyDescent="0.2">
      <c r="A72" s="8" t="s">
        <v>204</v>
      </c>
    </row>
    <row r="73" spans="1:12" x14ac:dyDescent="0.2">
      <c r="A73" s="8" t="s">
        <v>248</v>
      </c>
      <c r="G73" s="10" t="s">
        <v>31</v>
      </c>
    </row>
  </sheetData>
  <mergeCells count="11">
    <mergeCell ref="A1:H1"/>
    <mergeCell ref="A2:H2"/>
    <mergeCell ref="A3:H3"/>
    <mergeCell ref="A4:H8"/>
    <mergeCell ref="A70:A71"/>
    <mergeCell ref="A61:E61"/>
    <mergeCell ref="C62:E62"/>
    <mergeCell ref="A64:A65"/>
    <mergeCell ref="A66:A67"/>
    <mergeCell ref="A68:A69"/>
    <mergeCell ref="A54:D54"/>
  </mergeCells>
  <hyperlinks>
    <hyperlink ref="G73" location="Contents!A1" display="Back to Contents"/>
  </hyperlinks>
  <pageMargins left="0.25" right="0.25" top="0.75" bottom="0.75" header="0.3" footer="0.3"/>
  <pageSetup scale="70"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zoomScaleSheetLayoutView="100" workbookViewId="0">
      <selection activeCell="N24" sqref="N24"/>
    </sheetView>
  </sheetViews>
  <sheetFormatPr defaultColWidth="9.140625" defaultRowHeight="12.75" x14ac:dyDescent="0.2"/>
  <cols>
    <col min="1" max="1" width="11.7109375" style="8" customWidth="1"/>
    <col min="2" max="2" width="11.5703125" style="8" customWidth="1"/>
    <col min="3" max="3" width="10.140625" style="8" customWidth="1"/>
    <col min="4" max="5" width="11.28515625" style="8" bestFit="1" customWidth="1"/>
    <col min="6" max="6" width="10.7109375" style="8" customWidth="1"/>
    <col min="7" max="7" width="9.140625" style="8"/>
    <col min="8" max="8" width="9.140625" style="8" customWidth="1"/>
    <col min="9" max="9" width="9.140625" style="8"/>
    <col min="10" max="10" width="11.140625" style="8" customWidth="1"/>
    <col min="11" max="16384" width="9.140625" style="8"/>
  </cols>
  <sheetData>
    <row r="1" spans="1:15" ht="15" customHeight="1" x14ac:dyDescent="0.2">
      <c r="A1" s="519" t="s">
        <v>27</v>
      </c>
      <c r="B1" s="520"/>
      <c r="C1" s="520"/>
      <c r="D1" s="520"/>
      <c r="E1" s="520"/>
      <c r="F1" s="520"/>
      <c r="G1" s="520"/>
      <c r="H1" s="520"/>
      <c r="I1" s="520"/>
      <c r="J1" s="520"/>
      <c r="K1" s="520"/>
      <c r="L1" s="520"/>
      <c r="M1" s="521"/>
    </row>
    <row r="2" spans="1:15" ht="15" customHeight="1" x14ac:dyDescent="0.2">
      <c r="A2" s="668"/>
      <c r="B2" s="669"/>
      <c r="C2" s="669"/>
      <c r="D2" s="669"/>
      <c r="E2" s="669"/>
      <c r="F2" s="669"/>
      <c r="G2" s="669"/>
      <c r="H2" s="669"/>
      <c r="I2" s="669"/>
      <c r="J2" s="669"/>
      <c r="K2" s="669"/>
      <c r="L2" s="669"/>
      <c r="M2" s="718"/>
      <c r="N2" s="75"/>
      <c r="O2" s="75"/>
    </row>
    <row r="3" spans="1:15" s="112" customFormat="1" ht="15" customHeight="1" x14ac:dyDescent="0.2">
      <c r="A3" s="519" t="s">
        <v>340</v>
      </c>
      <c r="B3" s="520"/>
      <c r="C3" s="520"/>
      <c r="D3" s="520"/>
      <c r="E3" s="520"/>
      <c r="F3" s="520"/>
      <c r="G3" s="520"/>
      <c r="H3" s="520"/>
      <c r="I3" s="520"/>
      <c r="J3" s="520"/>
      <c r="K3" s="520"/>
      <c r="L3" s="520"/>
      <c r="M3" s="521"/>
      <c r="N3" s="75"/>
    </row>
    <row r="4" spans="1:15" s="112" customFormat="1" ht="15" customHeight="1" x14ac:dyDescent="0.2">
      <c r="A4" s="544" t="s">
        <v>361</v>
      </c>
      <c r="B4" s="670"/>
      <c r="C4" s="670"/>
      <c r="D4" s="670"/>
      <c r="E4" s="670"/>
      <c r="F4" s="670"/>
      <c r="G4" s="670"/>
      <c r="H4" s="670"/>
      <c r="I4" s="670"/>
      <c r="J4" s="670"/>
      <c r="K4" s="670"/>
      <c r="L4" s="670"/>
      <c r="M4" s="706"/>
      <c r="N4" s="75"/>
    </row>
    <row r="5" spans="1:15" s="112" customFormat="1" ht="15" customHeight="1" x14ac:dyDescent="0.2">
      <c r="A5" s="671"/>
      <c r="B5" s="672"/>
      <c r="C5" s="672"/>
      <c r="D5" s="672"/>
      <c r="E5" s="672"/>
      <c r="F5" s="672"/>
      <c r="G5" s="672"/>
      <c r="H5" s="672"/>
      <c r="I5" s="672"/>
      <c r="J5" s="672"/>
      <c r="K5" s="672"/>
      <c r="L5" s="672"/>
      <c r="M5" s="707"/>
      <c r="N5" s="75"/>
    </row>
    <row r="6" spans="1:15" s="112" customFormat="1" ht="15" customHeight="1" x14ac:dyDescent="0.2">
      <c r="A6" s="671"/>
      <c r="B6" s="672"/>
      <c r="C6" s="672"/>
      <c r="D6" s="672"/>
      <c r="E6" s="672"/>
      <c r="F6" s="672"/>
      <c r="G6" s="672"/>
      <c r="H6" s="672"/>
      <c r="I6" s="672"/>
      <c r="J6" s="672"/>
      <c r="K6" s="672"/>
      <c r="L6" s="672"/>
      <c r="M6" s="707"/>
      <c r="N6" s="75"/>
    </row>
    <row r="7" spans="1:15" s="112" customFormat="1" ht="15" customHeight="1" x14ac:dyDescent="0.2">
      <c r="A7" s="671"/>
      <c r="B7" s="672"/>
      <c r="C7" s="672"/>
      <c r="D7" s="672"/>
      <c r="E7" s="672"/>
      <c r="F7" s="672"/>
      <c r="G7" s="672"/>
      <c r="H7" s="672"/>
      <c r="I7" s="672"/>
      <c r="J7" s="672"/>
      <c r="K7" s="672"/>
      <c r="L7" s="672"/>
      <c r="M7" s="707"/>
      <c r="N7" s="75"/>
    </row>
    <row r="8" spans="1:15" s="112" customFormat="1" ht="15" customHeight="1" x14ac:dyDescent="0.2">
      <c r="A8" s="673"/>
      <c r="B8" s="674"/>
      <c r="C8" s="674"/>
      <c r="D8" s="674"/>
      <c r="E8" s="674"/>
      <c r="F8" s="674"/>
      <c r="G8" s="674"/>
      <c r="H8" s="674"/>
      <c r="I8" s="674"/>
      <c r="J8" s="674"/>
      <c r="K8" s="674"/>
      <c r="L8" s="674"/>
      <c r="M8" s="708"/>
      <c r="N8" s="75"/>
    </row>
    <row r="9" spans="1:15" ht="15" customHeight="1" thickBot="1" x14ac:dyDescent="0.25">
      <c r="I9" s="45"/>
    </row>
    <row r="10" spans="1:15" ht="15" customHeight="1" thickBot="1" x14ac:dyDescent="0.25">
      <c r="C10" s="717" t="s">
        <v>213</v>
      </c>
      <c r="D10" s="717"/>
      <c r="E10" s="717"/>
      <c r="F10" s="717"/>
      <c r="G10" s="717"/>
      <c r="H10" s="717" t="s">
        <v>37</v>
      </c>
      <c r="I10" s="717"/>
      <c r="J10" s="717"/>
      <c r="K10" s="717"/>
    </row>
    <row r="11" spans="1:15" ht="25.5" customHeight="1" x14ac:dyDescent="0.2">
      <c r="A11" s="491" t="s">
        <v>6</v>
      </c>
      <c r="B11" s="286" t="s">
        <v>249</v>
      </c>
      <c r="C11" s="288" t="s">
        <v>15</v>
      </c>
      <c r="D11" s="284" t="s">
        <v>3</v>
      </c>
      <c r="E11" s="285" t="s">
        <v>5</v>
      </c>
      <c r="F11" s="516" t="s">
        <v>4</v>
      </c>
      <c r="G11" s="284" t="s">
        <v>16</v>
      </c>
      <c r="H11" s="292" t="s">
        <v>3</v>
      </c>
      <c r="I11" s="293" t="s">
        <v>5</v>
      </c>
      <c r="J11" s="517" t="s">
        <v>4</v>
      </c>
      <c r="K11" s="294" t="s">
        <v>16</v>
      </c>
    </row>
    <row r="12" spans="1:15" x14ac:dyDescent="0.2">
      <c r="A12" s="715">
        <v>2000</v>
      </c>
      <c r="B12" s="196" t="s">
        <v>17</v>
      </c>
      <c r="C12" s="289">
        <v>13462</v>
      </c>
      <c r="D12" s="80">
        <v>11096</v>
      </c>
      <c r="E12" s="80">
        <v>383</v>
      </c>
      <c r="F12" s="80">
        <v>1637</v>
      </c>
      <c r="G12" s="401">
        <v>346</v>
      </c>
      <c r="H12" s="295">
        <v>0.8242460258505423</v>
      </c>
      <c r="I12" s="290">
        <v>2.8450453127321348E-2</v>
      </c>
      <c r="J12" s="290">
        <v>0.12160154508988263</v>
      </c>
      <c r="K12" s="272">
        <v>2.5701975932253752E-2</v>
      </c>
    </row>
    <row r="13" spans="1:15" ht="15" customHeight="1" x14ac:dyDescent="0.2">
      <c r="A13" s="716"/>
      <c r="B13" s="197" t="s">
        <v>18</v>
      </c>
      <c r="C13" s="258">
        <v>23408</v>
      </c>
      <c r="D13" s="404">
        <v>18160</v>
      </c>
      <c r="E13" s="404">
        <v>1084</v>
      </c>
      <c r="F13" s="404">
        <v>3856</v>
      </c>
      <c r="G13" s="405">
        <v>308</v>
      </c>
      <c r="H13" s="296">
        <v>0.77580314422419683</v>
      </c>
      <c r="I13" s="291">
        <v>4.6308954203691043E-2</v>
      </c>
      <c r="J13" s="291">
        <v>0.16473000683527</v>
      </c>
      <c r="K13" s="274">
        <v>1.3157894736842105E-2</v>
      </c>
    </row>
    <row r="14" spans="1:15" x14ac:dyDescent="0.2">
      <c r="A14" s="714">
        <v>2018</v>
      </c>
      <c r="B14" s="287" t="s">
        <v>17</v>
      </c>
      <c r="C14" s="244">
        <v>16308</v>
      </c>
      <c r="D14" s="80">
        <v>11039</v>
      </c>
      <c r="E14" s="80">
        <v>2334</v>
      </c>
      <c r="F14" s="80">
        <v>2220</v>
      </c>
      <c r="G14" s="401">
        <v>1215</v>
      </c>
      <c r="H14" s="295">
        <v>0.67225360954174518</v>
      </c>
      <c r="I14" s="290">
        <v>0.12140615191462649</v>
      </c>
      <c r="J14" s="290">
        <v>0.13622096672944131</v>
      </c>
      <c r="K14" s="272">
        <v>7.0119271814187062E-2</v>
      </c>
      <c r="L14" s="101"/>
    </row>
    <row r="15" spans="1:15" ht="13.5" thickBot="1" x14ac:dyDescent="0.25">
      <c r="A15" s="714"/>
      <c r="B15" s="197" t="s">
        <v>18</v>
      </c>
      <c r="C15" s="260">
        <v>28880</v>
      </c>
      <c r="D15" s="402">
        <v>16645</v>
      </c>
      <c r="E15" s="402">
        <v>6153</v>
      </c>
      <c r="F15" s="402">
        <v>4794</v>
      </c>
      <c r="G15" s="403">
        <v>1612</v>
      </c>
      <c r="H15" s="297">
        <v>0.60096947194719474</v>
      </c>
      <c r="I15" s="298">
        <v>0.1789397689768977</v>
      </c>
      <c r="J15" s="298">
        <v>0.17034515951595158</v>
      </c>
      <c r="K15" s="299">
        <v>4.9745599559955993E-2</v>
      </c>
    </row>
    <row r="16" spans="1:15" x14ac:dyDescent="0.2">
      <c r="H16" s="76"/>
    </row>
    <row r="19" ht="12.75" customHeight="1" x14ac:dyDescent="0.2"/>
    <row r="35" spans="1:12" x14ac:dyDescent="0.2">
      <c r="A35" s="8" t="s">
        <v>198</v>
      </c>
      <c r="K35" s="21"/>
      <c r="L35" s="10" t="s">
        <v>31</v>
      </c>
    </row>
  </sheetData>
  <mergeCells count="8">
    <mergeCell ref="A14:A15"/>
    <mergeCell ref="A12:A13"/>
    <mergeCell ref="C10:G10"/>
    <mergeCell ref="H10:K10"/>
    <mergeCell ref="A1:M1"/>
    <mergeCell ref="A2:M2"/>
    <mergeCell ref="A3:M3"/>
    <mergeCell ref="A4:M8"/>
  </mergeCells>
  <hyperlinks>
    <hyperlink ref="L35" location="Contents!A1" display="Back to Contents"/>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zoomScaleNormal="100" zoomScaleSheetLayoutView="100" workbookViewId="0">
      <selection activeCell="L35" sqref="L35"/>
    </sheetView>
  </sheetViews>
  <sheetFormatPr defaultColWidth="9.140625" defaultRowHeight="15" x14ac:dyDescent="0.25"/>
  <cols>
    <col min="1" max="9" width="11.7109375" style="8" customWidth="1"/>
    <col min="10" max="13" width="9.140625" style="8"/>
    <col min="14" max="14" width="10.85546875" style="8" customWidth="1"/>
    <col min="15" max="16384" width="9.140625" style="177"/>
  </cols>
  <sheetData>
    <row r="1" spans="1:16" ht="15" customHeight="1" x14ac:dyDescent="0.25">
      <c r="A1" s="519" t="s">
        <v>27</v>
      </c>
      <c r="B1" s="520"/>
      <c r="C1" s="520"/>
      <c r="D1" s="520"/>
      <c r="E1" s="520"/>
      <c r="F1" s="520"/>
      <c r="G1" s="520"/>
      <c r="H1" s="520"/>
      <c r="I1" s="521"/>
      <c r="K1" s="112"/>
    </row>
    <row r="2" spans="1:16" ht="15" customHeight="1" x14ac:dyDescent="0.25">
      <c r="A2" s="621"/>
      <c r="B2" s="622"/>
      <c r="C2" s="622"/>
      <c r="D2" s="622"/>
      <c r="E2" s="622"/>
      <c r="F2" s="622"/>
      <c r="G2" s="622"/>
      <c r="H2" s="622"/>
      <c r="I2" s="623"/>
      <c r="J2" s="200"/>
      <c r="K2" s="200"/>
    </row>
    <row r="3" spans="1:16" s="7" customFormat="1" ht="15" customHeight="1" x14ac:dyDescent="0.25">
      <c r="A3" s="519" t="s">
        <v>261</v>
      </c>
      <c r="B3" s="520"/>
      <c r="C3" s="520"/>
      <c r="D3" s="520"/>
      <c r="E3" s="520"/>
      <c r="F3" s="520"/>
      <c r="G3" s="520"/>
      <c r="H3" s="520"/>
      <c r="I3" s="521"/>
      <c r="J3" s="348"/>
      <c r="K3" s="75"/>
      <c r="L3" s="75"/>
      <c r="M3" s="75"/>
      <c r="N3" s="75"/>
    </row>
    <row r="4" spans="1:16" s="7" customFormat="1" ht="15" customHeight="1" x14ac:dyDescent="0.25">
      <c r="A4" s="544" t="s">
        <v>324</v>
      </c>
      <c r="B4" s="670"/>
      <c r="C4" s="670"/>
      <c r="D4" s="670"/>
      <c r="E4" s="670"/>
      <c r="F4" s="670"/>
      <c r="G4" s="670"/>
      <c r="H4" s="670"/>
      <c r="I4" s="706"/>
      <c r="J4" s="198"/>
      <c r="K4" s="75"/>
      <c r="L4" s="112"/>
      <c r="M4" s="112"/>
      <c r="N4" s="112"/>
    </row>
    <row r="5" spans="1:16" s="7" customFormat="1" ht="15" customHeight="1" x14ac:dyDescent="0.25">
      <c r="A5" s="671"/>
      <c r="B5" s="672"/>
      <c r="C5" s="672"/>
      <c r="D5" s="672"/>
      <c r="E5" s="672"/>
      <c r="F5" s="672"/>
      <c r="G5" s="672"/>
      <c r="H5" s="672"/>
      <c r="I5" s="707"/>
      <c r="J5" s="198"/>
      <c r="K5" s="75"/>
      <c r="L5" s="112"/>
      <c r="M5" s="112"/>
      <c r="N5" s="112"/>
    </row>
    <row r="6" spans="1:16" s="7" customFormat="1" ht="15" customHeight="1" x14ac:dyDescent="0.25">
      <c r="A6" s="671"/>
      <c r="B6" s="672"/>
      <c r="C6" s="672"/>
      <c r="D6" s="672"/>
      <c r="E6" s="672"/>
      <c r="F6" s="672"/>
      <c r="G6" s="672"/>
      <c r="H6" s="672"/>
      <c r="I6" s="707"/>
      <c r="J6" s="198"/>
      <c r="K6" s="75"/>
      <c r="L6" s="112"/>
      <c r="M6" s="112"/>
      <c r="N6" s="112"/>
    </row>
    <row r="7" spans="1:16" s="7" customFormat="1" ht="15" customHeight="1" x14ac:dyDescent="0.25">
      <c r="A7" s="671"/>
      <c r="B7" s="672"/>
      <c r="C7" s="672"/>
      <c r="D7" s="672"/>
      <c r="E7" s="672"/>
      <c r="F7" s="672"/>
      <c r="G7" s="672"/>
      <c r="H7" s="672"/>
      <c r="I7" s="707"/>
      <c r="J7" s="198"/>
      <c r="K7" s="75"/>
      <c r="L7" s="8"/>
      <c r="M7" s="8"/>
      <c r="N7" s="8"/>
      <c r="O7" s="177"/>
      <c r="P7" s="177"/>
    </row>
    <row r="8" spans="1:16" s="7" customFormat="1" ht="15" customHeight="1" x14ac:dyDescent="0.25">
      <c r="A8" s="673"/>
      <c r="B8" s="674"/>
      <c r="C8" s="674"/>
      <c r="D8" s="674"/>
      <c r="E8" s="674"/>
      <c r="F8" s="674"/>
      <c r="G8" s="674"/>
      <c r="H8" s="674"/>
      <c r="I8" s="708"/>
      <c r="J8" s="198"/>
      <c r="K8" s="75"/>
      <c r="L8" s="8"/>
      <c r="M8" s="8"/>
      <c r="N8" s="8"/>
      <c r="O8" s="177"/>
      <c r="P8" s="177"/>
    </row>
    <row r="9" spans="1:16" s="112" customFormat="1" ht="15" customHeight="1" thickBot="1" x14ac:dyDescent="0.25"/>
    <row r="10" spans="1:16" s="8" customFormat="1" ht="26.25" customHeight="1" x14ac:dyDescent="0.2">
      <c r="A10" s="726" t="s">
        <v>6</v>
      </c>
      <c r="B10" s="727" t="s">
        <v>249</v>
      </c>
      <c r="C10" s="728" t="s">
        <v>15</v>
      </c>
      <c r="D10" s="730" t="s">
        <v>15</v>
      </c>
      <c r="E10" s="731"/>
      <c r="F10" s="730" t="s">
        <v>3</v>
      </c>
      <c r="G10" s="731"/>
      <c r="H10" s="730" t="s">
        <v>5</v>
      </c>
      <c r="I10" s="731"/>
      <c r="J10" s="730" t="s">
        <v>4</v>
      </c>
      <c r="K10" s="731"/>
      <c r="L10" s="730" t="s">
        <v>16</v>
      </c>
      <c r="M10" s="731"/>
    </row>
    <row r="11" spans="1:16" s="8" customFormat="1" ht="12.75" x14ac:dyDescent="0.2">
      <c r="A11" s="726"/>
      <c r="B11" s="727"/>
      <c r="C11" s="729"/>
      <c r="D11" s="72" t="s">
        <v>2</v>
      </c>
      <c r="E11" s="73" t="s">
        <v>1</v>
      </c>
      <c r="F11" s="72" t="s">
        <v>2</v>
      </c>
      <c r="G11" s="73" t="s">
        <v>1</v>
      </c>
      <c r="H11" s="72" t="s">
        <v>2</v>
      </c>
      <c r="I11" s="73" t="s">
        <v>1</v>
      </c>
      <c r="J11" s="72" t="s">
        <v>2</v>
      </c>
      <c r="K11" s="73" t="s">
        <v>1</v>
      </c>
      <c r="L11" s="72" t="s">
        <v>2</v>
      </c>
      <c r="M11" s="73" t="s">
        <v>1</v>
      </c>
    </row>
    <row r="12" spans="1:16" s="8" customFormat="1" ht="12.75" x14ac:dyDescent="0.2">
      <c r="A12" s="725">
        <v>2016</v>
      </c>
      <c r="B12" s="196" t="s">
        <v>17</v>
      </c>
      <c r="C12" s="181">
        <v>11421</v>
      </c>
      <c r="D12" s="181">
        <v>6811</v>
      </c>
      <c r="E12" s="182">
        <v>4610</v>
      </c>
      <c r="F12" s="183">
        <v>4093</v>
      </c>
      <c r="G12" s="184">
        <v>2693</v>
      </c>
      <c r="H12" s="183">
        <v>1064</v>
      </c>
      <c r="I12" s="184">
        <v>768</v>
      </c>
      <c r="J12" s="183">
        <v>1003</v>
      </c>
      <c r="K12" s="184">
        <v>478</v>
      </c>
      <c r="L12" s="181">
        <v>651</v>
      </c>
      <c r="M12" s="182">
        <v>671</v>
      </c>
    </row>
    <row r="13" spans="1:16" s="8" customFormat="1" ht="12.75" x14ac:dyDescent="0.2">
      <c r="A13" s="725"/>
      <c r="B13" s="197" t="s">
        <v>18</v>
      </c>
      <c r="C13" s="180">
        <v>37615</v>
      </c>
      <c r="D13" s="180">
        <v>22079</v>
      </c>
      <c r="E13" s="185">
        <v>15536</v>
      </c>
      <c r="F13" s="186">
        <v>12887</v>
      </c>
      <c r="G13" s="187">
        <v>8924</v>
      </c>
      <c r="H13" s="186">
        <v>3818</v>
      </c>
      <c r="I13" s="187">
        <v>2782</v>
      </c>
      <c r="J13" s="186">
        <v>4290</v>
      </c>
      <c r="K13" s="187">
        <v>2845</v>
      </c>
      <c r="L13" s="188">
        <v>1084</v>
      </c>
      <c r="M13" s="189">
        <v>985</v>
      </c>
    </row>
    <row r="14" spans="1:16" s="8" customFormat="1" ht="12.75" x14ac:dyDescent="0.2">
      <c r="A14" s="714">
        <v>2017</v>
      </c>
      <c r="B14" s="196" t="s">
        <v>17</v>
      </c>
      <c r="C14" s="181">
        <v>12008</v>
      </c>
      <c r="D14" s="181">
        <v>7113</v>
      </c>
      <c r="E14" s="182">
        <v>4895</v>
      </c>
      <c r="F14" s="183">
        <v>4309</v>
      </c>
      <c r="G14" s="184">
        <v>2777</v>
      </c>
      <c r="H14" s="183">
        <v>1167</v>
      </c>
      <c r="I14" s="184">
        <v>909</v>
      </c>
      <c r="J14" s="183">
        <v>992</v>
      </c>
      <c r="K14" s="184">
        <v>500</v>
      </c>
      <c r="L14" s="181">
        <v>431</v>
      </c>
      <c r="M14" s="182">
        <v>505</v>
      </c>
      <c r="O14" s="406"/>
      <c r="P14" s="406"/>
    </row>
    <row r="15" spans="1:16" s="8" customFormat="1" ht="13.5" thickBot="1" x14ac:dyDescent="0.25">
      <c r="A15" s="714"/>
      <c r="B15" s="197" t="s">
        <v>18</v>
      </c>
      <c r="C15" s="190">
        <v>36961</v>
      </c>
      <c r="D15" s="190">
        <v>22140</v>
      </c>
      <c r="E15" s="191">
        <v>14821</v>
      </c>
      <c r="F15" s="192">
        <v>12641</v>
      </c>
      <c r="G15" s="193">
        <v>8240</v>
      </c>
      <c r="H15" s="192">
        <v>4101</v>
      </c>
      <c r="I15" s="193">
        <v>2931</v>
      </c>
      <c r="J15" s="192">
        <v>4238</v>
      </c>
      <c r="K15" s="193">
        <v>2716</v>
      </c>
      <c r="L15" s="194">
        <v>930</v>
      </c>
      <c r="M15" s="195">
        <v>727</v>
      </c>
      <c r="O15" s="407"/>
      <c r="P15" s="407"/>
    </row>
    <row r="16" spans="1:16" s="8" customFormat="1" ht="12.75" x14ac:dyDescent="0.2">
      <c r="A16" s="714">
        <v>2018</v>
      </c>
      <c r="B16" s="196" t="s">
        <v>17</v>
      </c>
      <c r="C16" s="181">
        <v>11827</v>
      </c>
      <c r="D16" s="181">
        <v>7030</v>
      </c>
      <c r="E16" s="182">
        <v>4797</v>
      </c>
      <c r="F16" s="183">
        <v>4200</v>
      </c>
      <c r="G16" s="184">
        <v>2716</v>
      </c>
      <c r="H16" s="183">
        <v>1237</v>
      </c>
      <c r="I16" s="184">
        <v>884</v>
      </c>
      <c r="J16" s="183">
        <v>939</v>
      </c>
      <c r="K16" s="184">
        <v>454</v>
      </c>
      <c r="L16" s="181">
        <v>431</v>
      </c>
      <c r="M16" s="182">
        <v>535</v>
      </c>
    </row>
    <row r="17" spans="1:13" s="8" customFormat="1" ht="13.5" thickBot="1" x14ac:dyDescent="0.25">
      <c r="A17" s="714"/>
      <c r="B17" s="197" t="s">
        <v>18</v>
      </c>
      <c r="C17" s="190">
        <v>37515</v>
      </c>
      <c r="D17" s="190">
        <v>22653</v>
      </c>
      <c r="E17" s="191">
        <v>14862</v>
      </c>
      <c r="F17" s="192">
        <v>12513</v>
      </c>
      <c r="G17" s="193">
        <v>8124</v>
      </c>
      <c r="H17" s="192">
        <v>4603</v>
      </c>
      <c r="I17" s="193">
        <v>3264</v>
      </c>
      <c r="J17" s="192">
        <v>4323</v>
      </c>
      <c r="K17" s="193">
        <v>2519</v>
      </c>
      <c r="L17" s="194">
        <v>998</v>
      </c>
      <c r="M17" s="195">
        <v>747</v>
      </c>
    </row>
    <row r="18" spans="1:13" s="8" customFormat="1" ht="12.75" x14ac:dyDescent="0.2">
      <c r="A18" s="365"/>
      <c r="B18" s="366"/>
      <c r="C18" s="367"/>
      <c r="D18" s="367"/>
      <c r="E18" s="367"/>
      <c r="F18" s="368"/>
      <c r="G18" s="368"/>
      <c r="H18" s="368"/>
      <c r="I18" s="368"/>
      <c r="J18" s="368"/>
      <c r="K18" s="368"/>
      <c r="L18" s="369"/>
      <c r="M18" s="369"/>
    </row>
    <row r="27" spans="1:13" ht="15" customHeight="1" x14ac:dyDescent="0.25"/>
    <row r="34" spans="1:11" ht="15" customHeight="1" x14ac:dyDescent="0.25"/>
    <row r="35" spans="1:11" x14ac:dyDescent="0.25">
      <c r="A35" s="723" t="s">
        <v>27</v>
      </c>
      <c r="B35" s="724"/>
      <c r="C35" s="490" t="s">
        <v>2</v>
      </c>
      <c r="D35" s="490" t="s">
        <v>1</v>
      </c>
    </row>
    <row r="36" spans="1:11" x14ac:dyDescent="0.25">
      <c r="A36" s="719" t="s">
        <v>3</v>
      </c>
      <c r="B36" s="300" t="s">
        <v>59</v>
      </c>
      <c r="C36" s="451">
        <f>$F16/(F16+G16)</f>
        <v>0.60728744939271251</v>
      </c>
      <c r="D36" s="452">
        <f>$G16/(F16+G16)</f>
        <v>0.39271255060728744</v>
      </c>
      <c r="E36" s="204"/>
    </row>
    <row r="37" spans="1:11" x14ac:dyDescent="0.25">
      <c r="A37" s="720"/>
      <c r="B37" s="301" t="s">
        <v>60</v>
      </c>
      <c r="C37" s="451">
        <f>$F17/(F17+G17)</f>
        <v>0.60633813054222996</v>
      </c>
      <c r="D37" s="452">
        <f>$G17/(F17+G17)</f>
        <v>0.39366186945777004</v>
      </c>
      <c r="E37" s="204"/>
    </row>
    <row r="38" spans="1:11" x14ac:dyDescent="0.25">
      <c r="A38" s="732" t="s">
        <v>5</v>
      </c>
      <c r="B38" s="300" t="s">
        <v>59</v>
      </c>
      <c r="C38" s="451">
        <f>$H16/(H16+I16)</f>
        <v>0.58321546440358318</v>
      </c>
      <c r="D38" s="452">
        <f>$I16/(H16+I16)</f>
        <v>0.41678453559641676</v>
      </c>
      <c r="E38" s="204"/>
    </row>
    <row r="39" spans="1:11" x14ac:dyDescent="0.25">
      <c r="A39" s="733"/>
      <c r="B39" s="301" t="s">
        <v>60</v>
      </c>
      <c r="C39" s="451">
        <f>$H17/(H17+I17)</f>
        <v>0.58510232617261981</v>
      </c>
      <c r="D39" s="452">
        <f>$I17/(H17+I17)</f>
        <v>0.41489767382738019</v>
      </c>
      <c r="E39" s="204"/>
    </row>
    <row r="40" spans="1:11" ht="15" customHeight="1" x14ac:dyDescent="0.25">
      <c r="A40" s="719" t="s">
        <v>4</v>
      </c>
      <c r="B40" s="300" t="s">
        <v>59</v>
      </c>
      <c r="C40" s="451">
        <f>$J16/(J16+K16)</f>
        <v>0.67408470926058861</v>
      </c>
      <c r="D40" s="452">
        <f>$K16/(J16+K16)</f>
        <v>0.32591529073941133</v>
      </c>
      <c r="E40" s="204"/>
    </row>
    <row r="41" spans="1:11" x14ac:dyDescent="0.25">
      <c r="A41" s="720"/>
      <c r="B41" s="301" t="s">
        <v>60</v>
      </c>
      <c r="C41" s="451">
        <f>$J17/(J17+K17)</f>
        <v>0.63183279742765275</v>
      </c>
      <c r="D41" s="452">
        <f>$K17/(J17+K17)</f>
        <v>0.36816720257234725</v>
      </c>
      <c r="E41" s="204"/>
      <c r="I41" s="76"/>
      <c r="J41" s="76"/>
      <c r="K41" s="76"/>
    </row>
    <row r="42" spans="1:11" x14ac:dyDescent="0.25">
      <c r="A42" s="721" t="s">
        <v>154</v>
      </c>
      <c r="B42" s="300" t="s">
        <v>59</v>
      </c>
      <c r="C42" s="452">
        <f>$L16/(L16+M16)</f>
        <v>0.44616977225672877</v>
      </c>
      <c r="D42" s="452">
        <f>$M16/(L16+M16)</f>
        <v>0.55383022774327118</v>
      </c>
      <c r="E42" s="204"/>
      <c r="I42" s="76"/>
      <c r="J42" s="76"/>
      <c r="K42" s="76"/>
    </row>
    <row r="43" spans="1:11" x14ac:dyDescent="0.25">
      <c r="A43" s="722"/>
      <c r="B43" s="302" t="s">
        <v>60</v>
      </c>
      <c r="C43" s="346">
        <f>$L17/(L17+M17)</f>
        <v>0.57191977077363898</v>
      </c>
      <c r="D43" s="346">
        <f>$M17/(L17+M17)</f>
        <v>0.42808022922636102</v>
      </c>
      <c r="E43" s="204"/>
    </row>
    <row r="45" spans="1:11" x14ac:dyDescent="0.25">
      <c r="A45" s="8" t="s">
        <v>198</v>
      </c>
      <c r="K45" s="347" t="s">
        <v>31</v>
      </c>
    </row>
    <row r="49" spans="1:1" x14ac:dyDescent="0.25">
      <c r="A49" s="326"/>
    </row>
  </sheetData>
  <mergeCells count="20">
    <mergeCell ref="L10:M10"/>
    <mergeCell ref="F10:G10"/>
    <mergeCell ref="J10:K10"/>
    <mergeCell ref="H10:I10"/>
    <mergeCell ref="A38:A39"/>
    <mergeCell ref="A16:A17"/>
    <mergeCell ref="A40:A41"/>
    <mergeCell ref="A42:A43"/>
    <mergeCell ref="A1:I1"/>
    <mergeCell ref="A2:I2"/>
    <mergeCell ref="A3:I3"/>
    <mergeCell ref="A4:I8"/>
    <mergeCell ref="A35:B35"/>
    <mergeCell ref="A36:A37"/>
    <mergeCell ref="A12:A13"/>
    <mergeCell ref="A14:A15"/>
    <mergeCell ref="A10:A11"/>
    <mergeCell ref="B10:B11"/>
    <mergeCell ref="C10:C11"/>
    <mergeCell ref="D10:E10"/>
  </mergeCells>
  <hyperlinks>
    <hyperlink ref="K45" location="Contents!A1" display="Back to Contents"/>
    <hyperlink ref="N8" location="Contents!A1" display="Back to Contents"/>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7"/>
  <sheetViews>
    <sheetView zoomScaleNormal="100" zoomScaleSheetLayoutView="100" workbookViewId="0">
      <selection activeCell="K19" sqref="K19"/>
    </sheetView>
  </sheetViews>
  <sheetFormatPr defaultRowHeight="15" x14ac:dyDescent="0.25"/>
  <cols>
    <col min="1" max="1" width="38.28515625" style="8" customWidth="1"/>
    <col min="2" max="2" width="12.85546875" style="8" customWidth="1"/>
    <col min="3" max="3" width="14.28515625" style="8" customWidth="1"/>
    <col min="4" max="4" width="15.42578125" style="8" customWidth="1"/>
    <col min="5" max="5" width="13.28515625" style="8" customWidth="1"/>
    <col min="6" max="6" width="14.140625" style="8" customWidth="1"/>
    <col min="7" max="7" width="14.7109375" style="8" customWidth="1"/>
    <col min="8" max="8" width="14" style="8" customWidth="1"/>
    <col min="9" max="9" width="14.7109375" style="8" customWidth="1"/>
    <col min="10"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34" t="s">
        <v>27</v>
      </c>
      <c r="B1" s="735"/>
      <c r="C1" s="735"/>
      <c r="D1" s="735"/>
      <c r="E1" s="735"/>
      <c r="F1" s="735"/>
      <c r="G1" s="736"/>
      <c r="I1" s="11"/>
      <c r="J1" s="4"/>
      <c r="K1" s="4"/>
      <c r="L1" s="4"/>
    </row>
    <row r="2" spans="1:22" ht="15" customHeight="1" x14ac:dyDescent="0.25">
      <c r="A2" s="621"/>
      <c r="B2" s="622"/>
      <c r="C2" s="622"/>
      <c r="D2" s="622"/>
      <c r="E2" s="622"/>
      <c r="F2" s="622"/>
      <c r="G2" s="623"/>
      <c r="H2" s="75"/>
      <c r="I2" s="75"/>
      <c r="J2" s="5"/>
      <c r="K2" s="5"/>
      <c r="L2" s="5"/>
    </row>
    <row r="3" spans="1:22" s="7" customFormat="1" ht="15" customHeight="1" x14ac:dyDescent="0.25">
      <c r="A3" s="734" t="s">
        <v>309</v>
      </c>
      <c r="B3" s="735"/>
      <c r="C3" s="735"/>
      <c r="D3" s="735"/>
      <c r="E3" s="735"/>
      <c r="F3" s="735"/>
      <c r="G3" s="736"/>
      <c r="H3" s="199"/>
      <c r="I3" s="75"/>
      <c r="J3" s="5"/>
      <c r="K3" s="5"/>
      <c r="L3" s="5"/>
    </row>
    <row r="4" spans="1:22" s="7" customFormat="1" ht="15" customHeight="1" x14ac:dyDescent="0.25">
      <c r="A4" s="639" t="s">
        <v>341</v>
      </c>
      <c r="B4" s="639"/>
      <c r="C4" s="639"/>
      <c r="D4" s="639"/>
      <c r="E4" s="639"/>
      <c r="F4" s="639"/>
      <c r="G4" s="639"/>
      <c r="H4" s="198"/>
      <c r="I4" s="75"/>
      <c r="J4" s="5"/>
      <c r="K4" s="5"/>
      <c r="L4" s="5"/>
    </row>
    <row r="5" spans="1:22" s="7" customFormat="1" ht="15" customHeight="1" x14ac:dyDescent="0.25">
      <c r="A5" s="639"/>
      <c r="B5" s="639"/>
      <c r="C5" s="639"/>
      <c r="D5" s="639"/>
      <c r="E5" s="639"/>
      <c r="F5" s="639"/>
      <c r="G5" s="639"/>
      <c r="H5" s="198"/>
      <c r="I5" s="75"/>
      <c r="J5" s="5"/>
      <c r="K5" s="5"/>
      <c r="L5" s="5"/>
    </row>
    <row r="6" spans="1:22" s="7" customFormat="1" ht="15" customHeight="1" x14ac:dyDescent="0.25">
      <c r="A6" s="639"/>
      <c r="B6" s="639"/>
      <c r="C6" s="639"/>
      <c r="D6" s="639"/>
      <c r="E6" s="639"/>
      <c r="F6" s="639"/>
      <c r="G6" s="639"/>
      <c r="H6" s="198"/>
      <c r="I6" s="75"/>
      <c r="J6" s="5"/>
      <c r="K6" s="5"/>
      <c r="L6" s="5"/>
    </row>
    <row r="7" spans="1:22" s="7" customFormat="1" ht="15" customHeight="1" x14ac:dyDescent="0.25">
      <c r="A7" s="639"/>
      <c r="B7" s="639"/>
      <c r="C7" s="639"/>
      <c r="D7" s="639"/>
      <c r="E7" s="639"/>
      <c r="F7" s="639"/>
      <c r="G7" s="639"/>
      <c r="H7" s="198"/>
      <c r="I7" s="75"/>
      <c r="J7" s="5"/>
      <c r="K7" s="5"/>
      <c r="L7" s="5"/>
    </row>
    <row r="8" spans="1:22" s="7" customFormat="1" ht="15" customHeight="1" x14ac:dyDescent="0.25">
      <c r="A8" s="639"/>
      <c r="B8" s="639"/>
      <c r="C8" s="639"/>
      <c r="D8" s="639"/>
      <c r="E8" s="639"/>
      <c r="F8" s="639"/>
      <c r="G8" s="639"/>
      <c r="H8" s="198"/>
      <c r="I8" s="75"/>
      <c r="J8" s="5"/>
      <c r="K8" s="5"/>
      <c r="L8" s="5"/>
    </row>
    <row r="9" spans="1:22" s="7" customFormat="1" ht="15" customHeight="1" x14ac:dyDescent="0.25">
      <c r="A9" s="200"/>
      <c r="B9" s="200"/>
      <c r="C9" s="200"/>
      <c r="D9" s="200"/>
      <c r="E9" s="200"/>
      <c r="F9" s="200"/>
      <c r="G9" s="166"/>
      <c r="H9" s="75"/>
      <c r="I9" s="75"/>
      <c r="J9" s="5"/>
      <c r="K9" s="5"/>
      <c r="L9" s="5"/>
    </row>
    <row r="10" spans="1:22" x14ac:dyDescent="0.25">
      <c r="A10" s="21" t="s">
        <v>362</v>
      </c>
    </row>
    <row r="11" spans="1:22" x14ac:dyDescent="0.25">
      <c r="A11" s="422" t="s">
        <v>64</v>
      </c>
      <c r="B11" s="419"/>
      <c r="D11" s="423" t="s">
        <v>65</v>
      </c>
      <c r="E11" s="420"/>
      <c r="F11" s="421"/>
      <c r="J11" s="464"/>
      <c r="K11" s="464"/>
      <c r="L11" s="464"/>
      <c r="M11" s="464"/>
      <c r="O11" s="20"/>
      <c r="P11" s="20"/>
      <c r="Q11" s="46"/>
      <c r="S11" s="45"/>
      <c r="T11" s="45"/>
      <c r="U11" s="45"/>
      <c r="V11" s="45"/>
    </row>
    <row r="12" spans="1:22" x14ac:dyDescent="0.25">
      <c r="A12" s="33" t="s">
        <v>27</v>
      </c>
      <c r="B12" s="34"/>
      <c r="D12" s="18" t="s">
        <v>310</v>
      </c>
      <c r="E12" s="70" t="s">
        <v>19</v>
      </c>
      <c r="F12" s="61" t="s">
        <v>170</v>
      </c>
      <c r="G12" s="112"/>
      <c r="I12" s="518"/>
      <c r="J12" s="466"/>
      <c r="K12" s="466"/>
      <c r="L12" s="465"/>
      <c r="M12" s="465"/>
      <c r="O12" s="20"/>
      <c r="P12" s="20"/>
      <c r="Q12" s="46"/>
      <c r="S12" s="45"/>
      <c r="T12" s="45"/>
      <c r="U12" s="45"/>
      <c r="V12" s="45"/>
    </row>
    <row r="13" spans="1:22" x14ac:dyDescent="0.25">
      <c r="A13" s="225" t="s">
        <v>20</v>
      </c>
      <c r="B13" s="34"/>
      <c r="D13" s="39" t="s">
        <v>21</v>
      </c>
      <c r="E13" s="115">
        <v>4368</v>
      </c>
      <c r="F13" s="327">
        <v>498</v>
      </c>
      <c r="G13" s="112"/>
      <c r="I13" s="518"/>
      <c r="J13" s="466"/>
      <c r="K13" s="466"/>
      <c r="L13" s="465"/>
      <c r="M13" s="465"/>
      <c r="O13" s="20"/>
      <c r="P13" s="20"/>
      <c r="Q13" s="46"/>
      <c r="S13" s="45"/>
      <c r="T13" s="45"/>
      <c r="U13" s="45"/>
      <c r="V13" s="45"/>
    </row>
    <row r="14" spans="1:22" x14ac:dyDescent="0.25">
      <c r="A14" s="122" t="s">
        <v>143</v>
      </c>
      <c r="B14" s="201">
        <v>8206</v>
      </c>
      <c r="D14" s="40" t="s">
        <v>267</v>
      </c>
      <c r="E14" s="115">
        <v>2940</v>
      </c>
      <c r="F14" s="327">
        <v>487</v>
      </c>
      <c r="I14" s="518"/>
      <c r="J14" s="466"/>
      <c r="K14" s="466"/>
      <c r="L14" s="465"/>
      <c r="M14" s="465"/>
      <c r="O14" s="20"/>
      <c r="P14" s="20"/>
      <c r="Q14" s="46"/>
      <c r="S14" s="45"/>
      <c r="T14" s="45"/>
      <c r="U14" s="45"/>
      <c r="V14" s="45"/>
    </row>
    <row r="15" spans="1:22" x14ac:dyDescent="0.25">
      <c r="A15" s="122" t="s">
        <v>129</v>
      </c>
      <c r="B15" s="201">
        <v>4780</v>
      </c>
      <c r="D15" s="40" t="s">
        <v>26</v>
      </c>
      <c r="E15" s="115">
        <v>1978</v>
      </c>
      <c r="F15" s="327"/>
      <c r="I15" s="518"/>
      <c r="J15" s="466"/>
      <c r="K15" s="466"/>
      <c r="L15" s="465"/>
      <c r="M15" s="465"/>
      <c r="O15" s="20"/>
      <c r="P15" s="20"/>
      <c r="Q15" s="46"/>
      <c r="S15" s="45"/>
      <c r="T15" s="45"/>
      <c r="U15" s="45"/>
      <c r="V15" s="45"/>
    </row>
    <row r="16" spans="1:22" x14ac:dyDescent="0.25">
      <c r="A16" s="122" t="s">
        <v>142</v>
      </c>
      <c r="B16" s="201">
        <v>3655</v>
      </c>
      <c r="D16" s="40" t="s">
        <v>24</v>
      </c>
      <c r="E16" s="115">
        <v>854</v>
      </c>
      <c r="F16" s="327">
        <v>69</v>
      </c>
      <c r="I16" s="518"/>
      <c r="J16" s="466"/>
      <c r="K16" s="466"/>
      <c r="L16" s="465"/>
      <c r="M16" s="465"/>
      <c r="O16" s="20"/>
      <c r="P16" s="20"/>
      <c r="Q16" s="46"/>
      <c r="S16" s="45"/>
      <c r="T16" s="45"/>
      <c r="U16" s="45"/>
      <c r="V16" s="45"/>
    </row>
    <row r="17" spans="1:24" x14ac:dyDescent="0.25">
      <c r="A17" s="122" t="s">
        <v>300</v>
      </c>
      <c r="B17" s="201">
        <v>3634</v>
      </c>
      <c r="D17" s="40" t="s">
        <v>0</v>
      </c>
      <c r="E17" s="115">
        <v>1041</v>
      </c>
      <c r="F17" s="327">
        <v>12</v>
      </c>
      <c r="I17" s="518"/>
      <c r="J17" s="466"/>
      <c r="K17" s="466"/>
      <c r="L17" s="465"/>
      <c r="M17" s="465"/>
      <c r="O17" s="20"/>
      <c r="P17" s="20"/>
      <c r="Q17" s="46"/>
    </row>
    <row r="18" spans="1:24" x14ac:dyDescent="0.25">
      <c r="A18" s="122" t="s">
        <v>297</v>
      </c>
      <c r="B18" s="201">
        <v>2846</v>
      </c>
      <c r="D18" s="40" t="s">
        <v>23</v>
      </c>
      <c r="E18" s="115">
        <v>198</v>
      </c>
      <c r="F18" s="327">
        <v>81</v>
      </c>
      <c r="I18" s="518"/>
      <c r="J18" s="466"/>
      <c r="K18" s="466"/>
      <c r="L18" s="465"/>
      <c r="M18" s="465"/>
      <c r="O18" s="20"/>
      <c r="P18" s="20"/>
      <c r="Q18" s="46"/>
    </row>
    <row r="19" spans="1:24" x14ac:dyDescent="0.25">
      <c r="A19" s="122" t="s">
        <v>133</v>
      </c>
      <c r="B19" s="201">
        <v>2601</v>
      </c>
      <c r="D19" s="40" t="s">
        <v>268</v>
      </c>
      <c r="E19" s="115">
        <v>213</v>
      </c>
      <c r="F19" s="327"/>
      <c r="I19" s="518"/>
      <c r="J19" s="466"/>
      <c r="K19" s="466"/>
      <c r="L19" s="465"/>
      <c r="M19" s="465"/>
      <c r="O19" s="20"/>
      <c r="P19" s="20"/>
      <c r="Q19" s="46"/>
    </row>
    <row r="20" spans="1:24" x14ac:dyDescent="0.25">
      <c r="A20" s="122" t="s">
        <v>298</v>
      </c>
      <c r="B20" s="201">
        <v>1512</v>
      </c>
      <c r="D20" s="39" t="s">
        <v>22</v>
      </c>
      <c r="E20" s="115">
        <v>180</v>
      </c>
      <c r="F20" s="327">
        <v>183</v>
      </c>
      <c r="I20" s="518"/>
      <c r="J20" s="466"/>
      <c r="K20" s="466"/>
      <c r="L20" s="465"/>
      <c r="M20" s="465"/>
    </row>
    <row r="21" spans="1:24" x14ac:dyDescent="0.25">
      <c r="A21" s="122" t="s">
        <v>301</v>
      </c>
      <c r="B21" s="201">
        <v>492</v>
      </c>
      <c r="D21" s="40" t="s">
        <v>28</v>
      </c>
      <c r="E21" s="115">
        <v>31</v>
      </c>
      <c r="F21" s="327"/>
      <c r="N21" s="20"/>
      <c r="O21" s="20"/>
      <c r="P21" s="20"/>
      <c r="Q21" s="20"/>
      <c r="R21" s="20"/>
      <c r="S21" s="20"/>
      <c r="T21" s="20"/>
      <c r="U21" s="20"/>
      <c r="V21" s="20"/>
      <c r="W21" s="20"/>
      <c r="X21" s="20"/>
    </row>
    <row r="22" spans="1:24" x14ac:dyDescent="0.25">
      <c r="A22" s="122"/>
      <c r="B22" s="201"/>
      <c r="D22" s="41" t="s">
        <v>61</v>
      </c>
      <c r="E22" s="42">
        <f>SUM(E13:E21)</f>
        <v>11803</v>
      </c>
      <c r="F22" s="43">
        <f>SUM(F13:F21)</f>
        <v>1330</v>
      </c>
      <c r="G22" s="328"/>
      <c r="N22" s="20"/>
      <c r="O22" s="20"/>
      <c r="P22" s="20"/>
      <c r="Q22" s="20"/>
      <c r="R22" s="20"/>
      <c r="S22" s="20"/>
      <c r="T22" s="20"/>
      <c r="U22" s="20"/>
      <c r="V22" s="20"/>
      <c r="W22" s="20"/>
      <c r="X22" s="20"/>
    </row>
    <row r="23" spans="1:24" s="20" customFormat="1" x14ac:dyDescent="0.25">
      <c r="A23" s="226" t="s">
        <v>171</v>
      </c>
      <c r="B23" s="202">
        <f>SUM(B14:B22)</f>
        <v>27726</v>
      </c>
      <c r="C23" s="8"/>
      <c r="D23" s="8"/>
      <c r="E23" s="8"/>
      <c r="F23" s="8"/>
      <c r="G23" s="8"/>
      <c r="H23" s="45"/>
      <c r="I23" s="8"/>
      <c r="J23"/>
      <c r="K23"/>
      <c r="L23"/>
      <c r="M23"/>
      <c r="O23" s="46"/>
      <c r="P23" s="46"/>
      <c r="Q23" s="47"/>
      <c r="R23" s="46"/>
      <c r="S23" s="46"/>
      <c r="T23" s="46"/>
      <c r="U23" s="46"/>
    </row>
    <row r="24" spans="1:24" x14ac:dyDescent="0.25">
      <c r="A24" s="60"/>
      <c r="B24" s="34"/>
      <c r="H24" s="45"/>
      <c r="N24" s="46"/>
    </row>
    <row r="25" spans="1:24" x14ac:dyDescent="0.25">
      <c r="A25" s="225" t="s">
        <v>25</v>
      </c>
      <c r="B25" s="34"/>
      <c r="H25" s="203"/>
      <c r="N25" s="46"/>
    </row>
    <row r="26" spans="1:24" x14ac:dyDescent="0.25">
      <c r="A26" s="122" t="s">
        <v>109</v>
      </c>
      <c r="B26" s="201">
        <v>5195</v>
      </c>
      <c r="H26" s="203"/>
      <c r="N26" s="46"/>
    </row>
    <row r="27" spans="1:24" s="177" customFormat="1" x14ac:dyDescent="0.25">
      <c r="A27" s="122" t="s">
        <v>265</v>
      </c>
      <c r="B27" s="201">
        <v>1288</v>
      </c>
      <c r="C27" s="8"/>
      <c r="D27" s="8"/>
      <c r="E27" s="8"/>
      <c r="F27" s="8"/>
      <c r="G27" s="8"/>
      <c r="H27" s="203"/>
      <c r="I27" s="8"/>
      <c r="J27"/>
      <c r="K27"/>
      <c r="L27"/>
      <c r="M27"/>
      <c r="N27" s="46"/>
    </row>
    <row r="28" spans="1:24" x14ac:dyDescent="0.25">
      <c r="A28" s="122"/>
      <c r="B28" s="201"/>
    </row>
    <row r="29" spans="1:24" s="20" customFormat="1" x14ac:dyDescent="0.25">
      <c r="A29" s="226" t="s">
        <v>172</v>
      </c>
      <c r="B29" s="202">
        <f>SUM(B26:B28)</f>
        <v>6483</v>
      </c>
      <c r="C29" s="8"/>
      <c r="D29" s="8"/>
      <c r="E29" s="8"/>
      <c r="F29" s="8"/>
      <c r="G29" s="8"/>
      <c r="H29" s="8"/>
      <c r="I29" s="8"/>
      <c r="J29"/>
      <c r="K29"/>
      <c r="L29"/>
      <c r="M29"/>
    </row>
    <row r="30" spans="1:24" x14ac:dyDescent="0.25">
      <c r="A30" s="35"/>
      <c r="B30" s="34"/>
    </row>
    <row r="31" spans="1:24" x14ac:dyDescent="0.25">
      <c r="A31" s="225" t="s">
        <v>29</v>
      </c>
      <c r="B31" s="34"/>
      <c r="D31" s="112"/>
    </row>
    <row r="32" spans="1:24" x14ac:dyDescent="0.25">
      <c r="A32" s="122" t="s">
        <v>81</v>
      </c>
      <c r="B32" s="201">
        <v>1139</v>
      </c>
    </row>
    <row r="33" spans="1:13" x14ac:dyDescent="0.25">
      <c r="A33" s="122" t="s">
        <v>77</v>
      </c>
      <c r="B33" s="201">
        <v>644</v>
      </c>
    </row>
    <row r="34" spans="1:13" x14ac:dyDescent="0.25">
      <c r="A34" s="122" t="s">
        <v>292</v>
      </c>
      <c r="B34" s="201">
        <v>402</v>
      </c>
    </row>
    <row r="35" spans="1:13" x14ac:dyDescent="0.25">
      <c r="A35" s="122" t="s">
        <v>285</v>
      </c>
      <c r="B35" s="201">
        <v>262</v>
      </c>
    </row>
    <row r="36" spans="1:13" s="177" customFormat="1" x14ac:dyDescent="0.25">
      <c r="A36" s="122" t="s">
        <v>289</v>
      </c>
      <c r="B36" s="201">
        <v>127</v>
      </c>
      <c r="C36" s="8"/>
      <c r="D36" s="8"/>
      <c r="E36" s="8"/>
      <c r="F36" s="8"/>
      <c r="G36" s="8"/>
      <c r="H36" s="8"/>
      <c r="I36" s="8"/>
      <c r="J36"/>
      <c r="K36"/>
      <c r="L36"/>
      <c r="M36"/>
    </row>
    <row r="37" spans="1:13" s="177" customFormat="1" x14ac:dyDescent="0.25">
      <c r="A37" s="122" t="s">
        <v>284</v>
      </c>
      <c r="B37" s="201">
        <v>170</v>
      </c>
      <c r="C37" s="8"/>
      <c r="D37" s="8"/>
      <c r="E37" s="8"/>
      <c r="F37" s="8"/>
      <c r="G37" s="8"/>
      <c r="H37" s="8"/>
      <c r="I37" s="8"/>
      <c r="J37"/>
      <c r="K37"/>
      <c r="L37"/>
      <c r="M37"/>
    </row>
    <row r="38" spans="1:13" s="20" customFormat="1" x14ac:dyDescent="0.25">
      <c r="A38" s="226" t="s">
        <v>173</v>
      </c>
      <c r="B38" s="202">
        <f>SUM(B32:B37)</f>
        <v>2744</v>
      </c>
      <c r="C38" s="8"/>
      <c r="D38" s="8"/>
      <c r="E38" s="8"/>
      <c r="F38" s="8"/>
      <c r="G38" s="8"/>
      <c r="H38" s="8"/>
      <c r="I38" s="8"/>
      <c r="J38"/>
      <c r="K38"/>
      <c r="L38"/>
      <c r="M38"/>
    </row>
    <row r="39" spans="1:13" x14ac:dyDescent="0.25">
      <c r="A39" s="36"/>
      <c r="B39" s="6"/>
    </row>
    <row r="40" spans="1:13" x14ac:dyDescent="0.25">
      <c r="A40" s="37" t="s">
        <v>62</v>
      </c>
      <c r="B40" s="38">
        <f>SUM(B23+B29+B38)</f>
        <v>36953</v>
      </c>
    </row>
    <row r="43" spans="1:13" x14ac:dyDescent="0.25">
      <c r="B43" s="556" t="s">
        <v>149</v>
      </c>
      <c r="C43" s="556"/>
      <c r="D43" s="556"/>
      <c r="E43" s="556" t="s">
        <v>196</v>
      </c>
      <c r="F43" s="556"/>
    </row>
    <row r="44" spans="1:13" x14ac:dyDescent="0.25">
      <c r="A44" s="107"/>
      <c r="B44" s="471" t="s">
        <v>174</v>
      </c>
      <c r="C44" s="471" t="s">
        <v>175</v>
      </c>
      <c r="D44" s="471" t="s">
        <v>15</v>
      </c>
      <c r="E44" s="471" t="s">
        <v>174</v>
      </c>
      <c r="F44" s="471" t="s">
        <v>175</v>
      </c>
    </row>
    <row r="45" spans="1:13" x14ac:dyDescent="0.25">
      <c r="A45" s="113" t="s">
        <v>195</v>
      </c>
      <c r="B45" s="116">
        <f>B29</f>
        <v>6483</v>
      </c>
      <c r="C45" s="205">
        <v>10325</v>
      </c>
      <c r="D45" s="205">
        <f>SUM(B45:C45)</f>
        <v>16808</v>
      </c>
      <c r="E45" s="148">
        <f>B45/D45</f>
        <v>0.38570918610185628</v>
      </c>
      <c r="F45" s="148">
        <f>C45/D45</f>
        <v>0.61429081389814377</v>
      </c>
    </row>
    <row r="46" spans="1:13" x14ac:dyDescent="0.25">
      <c r="A46" s="113" t="s">
        <v>194</v>
      </c>
      <c r="B46" s="116">
        <f>B23</f>
        <v>27726</v>
      </c>
      <c r="C46" s="205">
        <v>1478</v>
      </c>
      <c r="D46" s="205">
        <f t="shared" ref="D46:D48" si="0">SUM(B46:C46)</f>
        <v>29204</v>
      </c>
      <c r="E46" s="148">
        <f t="shared" ref="E46:E48" si="1">B46/D46</f>
        <v>0.94939049445281465</v>
      </c>
      <c r="F46" s="148">
        <f t="shared" ref="F46:F48" si="2">C46/D46</f>
        <v>5.0609505547185317E-2</v>
      </c>
    </row>
    <row r="47" spans="1:13" x14ac:dyDescent="0.25">
      <c r="A47" s="113" t="s">
        <v>170</v>
      </c>
      <c r="B47" s="116">
        <f>B38</f>
        <v>2744</v>
      </c>
      <c r="C47" s="205">
        <f>F22</f>
        <v>1330</v>
      </c>
      <c r="D47" s="205">
        <f t="shared" si="0"/>
        <v>4074</v>
      </c>
      <c r="E47" s="148">
        <f t="shared" si="1"/>
        <v>0.67353951890034369</v>
      </c>
      <c r="F47" s="148">
        <f t="shared" si="2"/>
        <v>0.32646048109965636</v>
      </c>
    </row>
    <row r="48" spans="1:13" x14ac:dyDescent="0.25">
      <c r="A48" s="113" t="s">
        <v>15</v>
      </c>
      <c r="B48" s="205">
        <f>SUM(B45:B47)</f>
        <v>36953</v>
      </c>
      <c r="C48" s="205">
        <f t="shared" ref="C48" si="3">SUM(C45:C47)</f>
        <v>13133</v>
      </c>
      <c r="D48" s="205">
        <f t="shared" si="0"/>
        <v>50086</v>
      </c>
      <c r="E48" s="148">
        <f t="shared" si="1"/>
        <v>0.73779099948089288</v>
      </c>
      <c r="F48" s="148">
        <f t="shared" si="2"/>
        <v>0.26220900051910712</v>
      </c>
    </row>
    <row r="49" spans="2:4" x14ac:dyDescent="0.25">
      <c r="B49" s="101"/>
      <c r="D49" s="101"/>
    </row>
    <row r="50" spans="2:4" x14ac:dyDescent="0.25">
      <c r="D50" s="101"/>
    </row>
    <row r="58" spans="2:4" x14ac:dyDescent="0.25">
      <c r="D58" s="206"/>
    </row>
    <row r="67" spans="1:6" x14ac:dyDescent="0.25">
      <c r="A67" s="8" t="s">
        <v>30</v>
      </c>
      <c r="F67" s="10" t="s">
        <v>31</v>
      </c>
    </row>
  </sheetData>
  <mergeCells count="6">
    <mergeCell ref="A2:G2"/>
    <mergeCell ref="A3:G3"/>
    <mergeCell ref="A4:G8"/>
    <mergeCell ref="A1:G1"/>
    <mergeCell ref="B43:D43"/>
    <mergeCell ref="E43:F43"/>
  </mergeCells>
  <hyperlinks>
    <hyperlink ref="F67" location="Contents!A1" display="Back to Contents"/>
  </hyperlinks>
  <pageMargins left="0.25" right="0.25" top="0.75" bottom="0.75" header="0.3" footer="0.3"/>
  <pageSetup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Normal="100" zoomScaleSheetLayoutView="100" workbookViewId="0">
      <selection activeCell="J27" sqref="J27"/>
    </sheetView>
  </sheetViews>
  <sheetFormatPr defaultRowHeight="15" x14ac:dyDescent="0.25"/>
  <cols>
    <col min="1" max="8" width="15.7109375" style="8" customWidth="1"/>
    <col min="9" max="9" width="14.7109375" style="8" customWidth="1"/>
    <col min="10" max="12" width="9.140625" style="8"/>
  </cols>
  <sheetData>
    <row r="1" spans="1:12" ht="15" customHeight="1" x14ac:dyDescent="0.25">
      <c r="A1" s="538" t="s">
        <v>27</v>
      </c>
      <c r="B1" s="539"/>
      <c r="C1" s="539"/>
      <c r="D1" s="539"/>
      <c r="E1" s="539"/>
      <c r="F1" s="539"/>
      <c r="G1" s="539"/>
      <c r="H1" s="540"/>
      <c r="I1" s="11"/>
    </row>
    <row r="2" spans="1:12" ht="15" customHeight="1" x14ac:dyDescent="0.25">
      <c r="A2" s="522"/>
      <c r="B2" s="523"/>
      <c r="C2" s="523"/>
      <c r="D2" s="523"/>
      <c r="E2" s="523"/>
      <c r="F2" s="523"/>
      <c r="G2" s="523"/>
      <c r="H2" s="524"/>
      <c r="I2" s="75"/>
      <c r="J2" s="75"/>
      <c r="K2" s="75"/>
      <c r="L2" s="75"/>
    </row>
    <row r="3" spans="1:12" ht="15" customHeight="1" x14ac:dyDescent="0.25">
      <c r="A3" s="541" t="s">
        <v>221</v>
      </c>
      <c r="B3" s="542"/>
      <c r="C3" s="542"/>
      <c r="D3" s="542"/>
      <c r="E3" s="542"/>
      <c r="F3" s="542"/>
      <c r="G3" s="542"/>
      <c r="H3" s="543"/>
      <c r="I3" s="76"/>
    </row>
    <row r="4" spans="1:12" ht="15" customHeight="1" x14ac:dyDescent="0.25">
      <c r="A4" s="525" t="s">
        <v>320</v>
      </c>
      <c r="B4" s="526"/>
      <c r="C4" s="526"/>
      <c r="D4" s="526"/>
      <c r="E4" s="526"/>
      <c r="F4" s="526"/>
      <c r="G4" s="526"/>
      <c r="H4" s="527"/>
    </row>
    <row r="5" spans="1:12" s="20" customFormat="1" x14ac:dyDescent="0.25">
      <c r="A5" s="528"/>
      <c r="B5" s="529"/>
      <c r="C5" s="529"/>
      <c r="D5" s="529"/>
      <c r="E5" s="529"/>
      <c r="F5" s="529"/>
      <c r="G5" s="529"/>
      <c r="H5" s="530"/>
      <c r="I5" s="8"/>
      <c r="J5" s="8"/>
      <c r="K5" s="8"/>
      <c r="L5" s="8"/>
    </row>
    <row r="6" spans="1:12" s="20" customFormat="1" x14ac:dyDescent="0.25">
      <c r="A6" s="528"/>
      <c r="B6" s="529"/>
      <c r="C6" s="529"/>
      <c r="D6" s="529"/>
      <c r="E6" s="529"/>
      <c r="F6" s="529"/>
      <c r="G6" s="529"/>
      <c r="H6" s="530"/>
      <c r="I6" s="8"/>
      <c r="J6" s="8"/>
      <c r="K6" s="8"/>
      <c r="L6" s="8"/>
    </row>
    <row r="7" spans="1:12" s="20" customFormat="1" x14ac:dyDescent="0.25">
      <c r="A7" s="528"/>
      <c r="B7" s="529"/>
      <c r="C7" s="529"/>
      <c r="D7" s="529"/>
      <c r="E7" s="529"/>
      <c r="F7" s="529"/>
      <c r="G7" s="529"/>
      <c r="H7" s="530"/>
      <c r="I7" s="8"/>
      <c r="J7" s="8"/>
      <c r="K7" s="8"/>
      <c r="L7" s="8"/>
    </row>
    <row r="8" spans="1:12" s="20" customFormat="1" x14ac:dyDescent="0.25">
      <c r="A8" s="531"/>
      <c r="B8" s="532"/>
      <c r="C8" s="532"/>
      <c r="D8" s="532"/>
      <c r="E8" s="532"/>
      <c r="F8" s="532"/>
      <c r="G8" s="532"/>
      <c r="H8" s="533"/>
      <c r="I8" s="8"/>
      <c r="J8" s="8"/>
      <c r="K8" s="8"/>
      <c r="L8" s="8"/>
    </row>
    <row r="44" spans="8:8" x14ac:dyDescent="0.25">
      <c r="H44" s="10" t="s">
        <v>31</v>
      </c>
    </row>
  </sheetData>
  <mergeCells count="4">
    <mergeCell ref="A4:H8"/>
    <mergeCell ref="A1:H1"/>
    <mergeCell ref="A2:H2"/>
    <mergeCell ref="A3:H3"/>
  </mergeCells>
  <hyperlinks>
    <hyperlink ref="H44" location="Contents!A1" display="Back to Contents"/>
  </hyperlinks>
  <pageMargins left="0.25" right="0.25" top="0.75" bottom="0.75" header="0.3" footer="0.3"/>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workbookViewId="0">
      <selection activeCell="H29" sqref="H29"/>
    </sheetView>
  </sheetViews>
  <sheetFormatPr defaultRowHeight="15" customHeight="1" x14ac:dyDescent="0.25"/>
  <cols>
    <col min="1" max="1" width="49.85546875" style="8" customWidth="1"/>
    <col min="2" max="2" width="14.42578125" customWidth="1"/>
    <col min="3" max="3" width="15.7109375" customWidth="1"/>
    <col min="4" max="4" width="16.5703125" style="8" customWidth="1"/>
    <col min="5" max="5" width="14.42578125" style="8" customWidth="1"/>
    <col min="6" max="6" width="13.42578125" style="8" customWidth="1"/>
    <col min="7" max="7" width="11.7109375" style="8" customWidth="1"/>
    <col min="8" max="8" width="14.7109375" style="8" customWidth="1"/>
    <col min="9" max="10" width="9.140625" style="8"/>
  </cols>
  <sheetData>
    <row r="1" spans="1:13" ht="15" customHeight="1" x14ac:dyDescent="0.25">
      <c r="A1" s="538" t="s">
        <v>27</v>
      </c>
      <c r="B1" s="539"/>
      <c r="C1" s="539"/>
      <c r="D1" s="539"/>
      <c r="E1" s="539"/>
      <c r="F1" s="539"/>
      <c r="G1" s="540"/>
    </row>
    <row r="2" spans="1:13" ht="15" customHeight="1" x14ac:dyDescent="0.25">
      <c r="A2" s="557"/>
      <c r="B2" s="558"/>
      <c r="C2" s="558"/>
      <c r="D2" s="558"/>
      <c r="E2" s="558"/>
      <c r="F2" s="558"/>
      <c r="G2" s="559"/>
      <c r="H2" s="112"/>
    </row>
    <row r="3" spans="1:13" s="7" customFormat="1" ht="15" customHeight="1" x14ac:dyDescent="0.25">
      <c r="A3" s="519" t="s">
        <v>344</v>
      </c>
      <c r="B3" s="520"/>
      <c r="C3" s="520"/>
      <c r="D3" s="520"/>
      <c r="E3" s="520"/>
      <c r="F3" s="520"/>
      <c r="G3" s="521"/>
      <c r="H3" s="50"/>
      <c r="I3" s="75"/>
      <c r="J3" s="75"/>
      <c r="K3" s="5"/>
      <c r="L3" s="5"/>
    </row>
    <row r="4" spans="1:13" s="7" customFormat="1" ht="15" customHeight="1" x14ac:dyDescent="0.25">
      <c r="A4" s="544" t="s">
        <v>345</v>
      </c>
      <c r="B4" s="545"/>
      <c r="C4" s="545"/>
      <c r="D4" s="545"/>
      <c r="E4" s="545"/>
      <c r="F4" s="545"/>
      <c r="G4" s="546"/>
      <c r="H4" s="198"/>
      <c r="I4" s="75"/>
      <c r="J4" s="75"/>
      <c r="K4" s="5"/>
      <c r="L4" s="5"/>
    </row>
    <row r="5" spans="1:13" s="7" customFormat="1" ht="15" customHeight="1" x14ac:dyDescent="0.25">
      <c r="A5" s="547"/>
      <c r="B5" s="548"/>
      <c r="C5" s="548"/>
      <c r="D5" s="548"/>
      <c r="E5" s="548"/>
      <c r="F5" s="548"/>
      <c r="G5" s="549"/>
      <c r="H5" s="198"/>
      <c r="I5" s="75"/>
      <c r="J5" s="75"/>
      <c r="K5" s="5"/>
      <c r="L5" s="5"/>
    </row>
    <row r="6" spans="1:13" s="7" customFormat="1" ht="15" customHeight="1" x14ac:dyDescent="0.25">
      <c r="A6" s="547"/>
      <c r="B6" s="548"/>
      <c r="C6" s="548"/>
      <c r="D6" s="548"/>
      <c r="E6" s="548"/>
      <c r="F6" s="548"/>
      <c r="G6" s="549"/>
      <c r="H6" s="198"/>
      <c r="I6" s="75"/>
      <c r="J6" s="75"/>
      <c r="K6" s="5"/>
      <c r="L6" s="5"/>
    </row>
    <row r="7" spans="1:13" s="7" customFormat="1" ht="15" customHeight="1" x14ac:dyDescent="0.25">
      <c r="A7" s="547"/>
      <c r="B7" s="548"/>
      <c r="C7" s="548"/>
      <c r="D7" s="548"/>
      <c r="E7" s="548"/>
      <c r="F7" s="548"/>
      <c r="G7" s="549"/>
      <c r="H7" s="198"/>
      <c r="I7" s="75"/>
      <c r="J7" s="75"/>
      <c r="K7" s="5"/>
      <c r="L7" s="5"/>
    </row>
    <row r="8" spans="1:13" s="7" customFormat="1" ht="15" customHeight="1" x14ac:dyDescent="0.25">
      <c r="A8" s="550"/>
      <c r="B8" s="551"/>
      <c r="C8" s="551"/>
      <c r="D8" s="551"/>
      <c r="E8" s="551"/>
      <c r="F8" s="551"/>
      <c r="G8" s="552"/>
      <c r="H8" s="198"/>
      <c r="I8" s="75"/>
      <c r="J8" s="75"/>
      <c r="K8" s="5"/>
      <c r="L8" s="5"/>
    </row>
    <row r="9" spans="1:13" s="7" customFormat="1" ht="15" customHeight="1" x14ac:dyDescent="0.25">
      <c r="A9" s="496"/>
      <c r="B9" s="63"/>
      <c r="C9" s="63"/>
      <c r="D9" s="480"/>
      <c r="E9" s="480"/>
      <c r="F9" s="480"/>
      <c r="G9" s="480"/>
      <c r="H9" s="480"/>
      <c r="I9" s="480"/>
      <c r="J9" s="75"/>
      <c r="K9" s="5"/>
      <c r="L9" s="5"/>
      <c r="M9" s="5"/>
    </row>
    <row r="10" spans="1:13" ht="15" customHeight="1" x14ac:dyDescent="0.25">
      <c r="A10" s="554" t="s">
        <v>346</v>
      </c>
      <c r="B10" s="554"/>
      <c r="C10" s="554"/>
      <c r="D10" s="554"/>
      <c r="E10" s="554"/>
      <c r="F10" s="554"/>
      <c r="G10" s="554"/>
    </row>
    <row r="11" spans="1:13" ht="15" customHeight="1" x14ac:dyDescent="0.25">
      <c r="A11" s="555" t="s">
        <v>32</v>
      </c>
      <c r="B11" s="556" t="s">
        <v>33</v>
      </c>
      <c r="C11" s="556"/>
      <c r="D11" s="555" t="s">
        <v>34</v>
      </c>
      <c r="E11" s="555"/>
      <c r="F11" s="555" t="s">
        <v>35</v>
      </c>
      <c r="G11" s="555" t="s">
        <v>36</v>
      </c>
    </row>
    <row r="12" spans="1:13" ht="15" customHeight="1" x14ac:dyDescent="0.25">
      <c r="A12" s="555"/>
      <c r="B12" s="472" t="s">
        <v>34</v>
      </c>
      <c r="C12" s="472" t="s">
        <v>37</v>
      </c>
      <c r="D12" s="472">
        <v>2016</v>
      </c>
      <c r="E12" s="472">
        <v>2026</v>
      </c>
      <c r="F12" s="555"/>
      <c r="G12" s="555"/>
    </row>
    <row r="13" spans="1:13" ht="15" customHeight="1" x14ac:dyDescent="0.25">
      <c r="A13" s="54" t="s">
        <v>58</v>
      </c>
      <c r="B13" s="54"/>
      <c r="C13" s="54"/>
      <c r="D13" s="55">
        <v>494832</v>
      </c>
      <c r="E13" s="55">
        <v>556410</v>
      </c>
      <c r="F13" s="55">
        <v>61578</v>
      </c>
      <c r="G13" s="56">
        <v>0.12</v>
      </c>
    </row>
    <row r="14" spans="1:13" ht="15" customHeight="1" x14ac:dyDescent="0.25">
      <c r="A14" s="553" t="s">
        <v>155</v>
      </c>
      <c r="B14" s="553"/>
      <c r="C14" s="553"/>
      <c r="D14" s="553"/>
      <c r="E14" s="553"/>
      <c r="F14" s="553"/>
      <c r="G14" s="553"/>
    </row>
    <row r="15" spans="1:13" ht="15" customHeight="1" x14ac:dyDescent="0.25">
      <c r="A15" s="54" t="s">
        <v>38</v>
      </c>
      <c r="B15" s="17" t="s">
        <v>42</v>
      </c>
      <c r="C15" s="17" t="s">
        <v>42</v>
      </c>
      <c r="D15" s="55">
        <v>9882</v>
      </c>
      <c r="E15" s="55">
        <v>12143</v>
      </c>
      <c r="F15" s="55">
        <v>2261</v>
      </c>
      <c r="G15" s="56">
        <v>0.23</v>
      </c>
    </row>
    <row r="16" spans="1:13" ht="15" customHeight="1" x14ac:dyDescent="0.25">
      <c r="A16" s="54" t="s">
        <v>348</v>
      </c>
      <c r="B16" s="17" t="s">
        <v>42</v>
      </c>
      <c r="C16" s="54"/>
      <c r="D16" s="55">
        <v>5737</v>
      </c>
      <c r="E16" s="55">
        <v>6635</v>
      </c>
      <c r="F16" s="55">
        <v>898</v>
      </c>
      <c r="G16" s="56">
        <v>0.16</v>
      </c>
    </row>
    <row r="17" spans="1:7" ht="15" customHeight="1" x14ac:dyDescent="0.25">
      <c r="A17" s="54" t="s">
        <v>349</v>
      </c>
      <c r="B17" s="17" t="s">
        <v>42</v>
      </c>
      <c r="C17" s="54"/>
      <c r="D17" s="55">
        <v>5837</v>
      </c>
      <c r="E17" s="55">
        <v>6564</v>
      </c>
      <c r="F17" s="55">
        <v>727</v>
      </c>
      <c r="G17" s="56">
        <v>0.12</v>
      </c>
    </row>
    <row r="18" spans="1:7" ht="15" customHeight="1" x14ac:dyDescent="0.25">
      <c r="A18" s="54" t="s">
        <v>350</v>
      </c>
      <c r="B18" s="17" t="s">
        <v>42</v>
      </c>
      <c r="C18" s="54"/>
      <c r="D18" s="55">
        <v>4387</v>
      </c>
      <c r="E18" s="55">
        <v>4948</v>
      </c>
      <c r="F18" s="54">
        <v>561</v>
      </c>
      <c r="G18" s="56">
        <v>0.13</v>
      </c>
    </row>
    <row r="19" spans="1:7" ht="15" customHeight="1" x14ac:dyDescent="0.25">
      <c r="A19" s="54" t="s">
        <v>351</v>
      </c>
      <c r="B19" s="17" t="s">
        <v>42</v>
      </c>
      <c r="C19" s="54"/>
      <c r="D19" s="55">
        <v>2649</v>
      </c>
      <c r="E19" s="55">
        <v>3054</v>
      </c>
      <c r="F19" s="54">
        <v>405</v>
      </c>
      <c r="G19" s="56">
        <v>0.15</v>
      </c>
    </row>
    <row r="20" spans="1:7" ht="15" customHeight="1" x14ac:dyDescent="0.25">
      <c r="A20" s="54" t="s">
        <v>352</v>
      </c>
      <c r="B20" s="54"/>
      <c r="C20" s="17" t="s">
        <v>42</v>
      </c>
      <c r="D20" s="54">
        <v>500</v>
      </c>
      <c r="E20" s="54">
        <v>649</v>
      </c>
      <c r="F20" s="54">
        <v>149</v>
      </c>
      <c r="G20" s="56">
        <v>0.3</v>
      </c>
    </row>
    <row r="21" spans="1:7" ht="15" customHeight="1" x14ac:dyDescent="0.25">
      <c r="A21" s="54" t="s">
        <v>353</v>
      </c>
      <c r="B21" s="54"/>
      <c r="C21" s="17" t="s">
        <v>42</v>
      </c>
      <c r="D21" s="54">
        <v>551</v>
      </c>
      <c r="E21" s="54">
        <v>699</v>
      </c>
      <c r="F21" s="54">
        <v>148</v>
      </c>
      <c r="G21" s="56">
        <v>0.27</v>
      </c>
    </row>
    <row r="22" spans="1:7" ht="15" customHeight="1" x14ac:dyDescent="0.25">
      <c r="A22" s="54" t="s">
        <v>311</v>
      </c>
      <c r="B22" s="54"/>
      <c r="C22" s="17" t="s">
        <v>42</v>
      </c>
      <c r="D22" s="54">
        <v>584</v>
      </c>
      <c r="E22" s="55">
        <v>733</v>
      </c>
      <c r="F22" s="54">
        <v>149</v>
      </c>
      <c r="G22" s="56">
        <v>0.26</v>
      </c>
    </row>
    <row r="23" spans="1:7" ht="15" customHeight="1" x14ac:dyDescent="0.25">
      <c r="A23" s="54" t="s">
        <v>354</v>
      </c>
      <c r="B23" s="54"/>
      <c r="C23" s="17" t="s">
        <v>42</v>
      </c>
      <c r="D23" s="54">
        <v>587</v>
      </c>
      <c r="E23" s="54">
        <v>709</v>
      </c>
      <c r="F23" s="54">
        <v>122</v>
      </c>
      <c r="G23" s="56">
        <v>0.21</v>
      </c>
    </row>
    <row r="24" spans="1:7" ht="15" customHeight="1" x14ac:dyDescent="0.25">
      <c r="A24" s="564" t="s">
        <v>347</v>
      </c>
      <c r="B24" s="565"/>
      <c r="C24" s="565"/>
      <c r="D24" s="565"/>
      <c r="E24" s="565"/>
      <c r="F24" s="565"/>
      <c r="G24" s="566"/>
    </row>
    <row r="25" spans="1:7" ht="18" customHeight="1" x14ac:dyDescent="0.25">
      <c r="A25" s="349" t="s">
        <v>43</v>
      </c>
      <c r="B25" s="112"/>
      <c r="C25" s="112"/>
      <c r="D25" s="112"/>
      <c r="E25" s="112"/>
      <c r="G25" s="112"/>
    </row>
    <row r="26" spans="1:7" ht="15" customHeight="1" x14ac:dyDescent="0.25">
      <c r="A26" s="112"/>
      <c r="B26" s="7"/>
      <c r="C26" s="7"/>
      <c r="D26" s="112"/>
      <c r="E26" s="112"/>
      <c r="F26" s="112"/>
      <c r="G26" s="112"/>
    </row>
    <row r="28" spans="1:7" ht="15" customHeight="1" x14ac:dyDescent="0.25">
      <c r="A28" s="560" t="s">
        <v>331</v>
      </c>
      <c r="B28" s="561"/>
      <c r="C28" s="561"/>
      <c r="D28" s="561"/>
      <c r="E28" s="561"/>
      <c r="F28" s="562"/>
    </row>
    <row r="29" spans="1:7" ht="15" customHeight="1" x14ac:dyDescent="0.25">
      <c r="A29" s="453"/>
      <c r="B29" s="556" t="s">
        <v>332</v>
      </c>
      <c r="C29" s="556"/>
      <c r="D29" s="556"/>
      <c r="E29" s="555" t="s">
        <v>333</v>
      </c>
      <c r="F29" s="563" t="s">
        <v>334</v>
      </c>
    </row>
    <row r="30" spans="1:7" ht="15" customHeight="1" x14ac:dyDescent="0.25">
      <c r="A30" s="454" t="s">
        <v>335</v>
      </c>
      <c r="B30" s="455" t="s">
        <v>369</v>
      </c>
      <c r="C30" s="455" t="s">
        <v>336</v>
      </c>
      <c r="D30" s="455" t="s">
        <v>337</v>
      </c>
      <c r="E30" s="555"/>
      <c r="F30" s="563"/>
    </row>
    <row r="31" spans="1:7" ht="15" customHeight="1" x14ac:dyDescent="0.25">
      <c r="A31" s="456" t="s">
        <v>39</v>
      </c>
      <c r="B31" s="457">
        <v>30720.1799701046</v>
      </c>
      <c r="C31" s="457">
        <v>38298.176880503197</v>
      </c>
      <c r="D31" s="457">
        <v>46887.843133680501</v>
      </c>
      <c r="E31" s="458">
        <v>1258</v>
      </c>
      <c r="F31" s="459">
        <v>0.70906200317965029</v>
      </c>
    </row>
    <row r="32" spans="1:7" ht="15" customHeight="1" x14ac:dyDescent="0.25">
      <c r="A32" s="456" t="s">
        <v>168</v>
      </c>
      <c r="B32" s="457">
        <v>35750.183120510803</v>
      </c>
      <c r="C32" s="457">
        <v>45659.9442119944</v>
      </c>
      <c r="D32" s="457">
        <v>55636.772496316</v>
      </c>
      <c r="E32" s="458">
        <v>1746</v>
      </c>
      <c r="F32" s="459">
        <v>0.71764032073310424</v>
      </c>
    </row>
    <row r="33" spans="1:6" ht="15" customHeight="1" x14ac:dyDescent="0.25">
      <c r="A33" s="456" t="s">
        <v>338</v>
      </c>
      <c r="B33" s="457">
        <v>39632.2416230366</v>
      </c>
      <c r="C33" s="457">
        <v>49998.510347907897</v>
      </c>
      <c r="D33" s="457">
        <v>65018.2732032032</v>
      </c>
      <c r="E33" s="458">
        <v>999</v>
      </c>
      <c r="F33" s="459">
        <v>0.76476476476476474</v>
      </c>
    </row>
    <row r="34" spans="1:6" ht="15" customHeight="1" x14ac:dyDescent="0.25">
      <c r="A34" s="460" t="s">
        <v>162</v>
      </c>
      <c r="B34" s="461">
        <v>53083.201522222203</v>
      </c>
      <c r="C34" s="461">
        <v>61382.332096530903</v>
      </c>
      <c r="D34" s="461">
        <v>73947.556616415401</v>
      </c>
      <c r="E34" s="462">
        <v>379</v>
      </c>
      <c r="F34" s="463">
        <v>0.79155672823218992</v>
      </c>
    </row>
    <row r="35" spans="1:6" ht="15" customHeight="1" x14ac:dyDescent="0.25">
      <c r="B35" s="8"/>
      <c r="C35" s="8"/>
    </row>
    <row r="36" spans="1:6" ht="15" customHeight="1" x14ac:dyDescent="0.25">
      <c r="B36" s="8"/>
      <c r="C36" s="8"/>
    </row>
    <row r="37" spans="1:6" ht="15" customHeight="1" x14ac:dyDescent="0.25">
      <c r="B37" s="8"/>
      <c r="C37" s="8"/>
    </row>
    <row r="38" spans="1:6" ht="15" customHeight="1" x14ac:dyDescent="0.25">
      <c r="B38" s="8"/>
      <c r="C38" s="8"/>
    </row>
    <row r="39" spans="1:6" ht="15" customHeight="1" x14ac:dyDescent="0.25">
      <c r="B39" s="8"/>
      <c r="C39" s="8"/>
    </row>
    <row r="40" spans="1:6" ht="15" customHeight="1" x14ac:dyDescent="0.25">
      <c r="B40" s="8"/>
      <c r="C40" s="8"/>
    </row>
    <row r="41" spans="1:6" ht="15" customHeight="1" x14ac:dyDescent="0.25">
      <c r="B41" s="8"/>
      <c r="C41" s="8"/>
    </row>
    <row r="42" spans="1:6" ht="15" customHeight="1" x14ac:dyDescent="0.25">
      <c r="B42" s="8"/>
      <c r="C42" s="8"/>
    </row>
    <row r="43" spans="1:6" ht="15" customHeight="1" x14ac:dyDescent="0.25">
      <c r="B43" s="8"/>
      <c r="C43" s="8"/>
    </row>
    <row r="44" spans="1:6" ht="15" customHeight="1" x14ac:dyDescent="0.25">
      <c r="B44" s="8"/>
      <c r="C44" s="8"/>
    </row>
    <row r="45" spans="1:6" ht="15" customHeight="1" x14ac:dyDescent="0.25">
      <c r="B45" s="8"/>
      <c r="C45" s="8"/>
    </row>
    <row r="46" spans="1:6" ht="15" customHeight="1" x14ac:dyDescent="0.25">
      <c r="B46" s="8"/>
      <c r="C46" s="8"/>
    </row>
    <row r="47" spans="1:6" ht="15" customHeight="1" x14ac:dyDescent="0.25">
      <c r="B47" s="8"/>
      <c r="C47" s="8"/>
    </row>
    <row r="48" spans="1:6" ht="15" customHeight="1" x14ac:dyDescent="0.25">
      <c r="B48" s="8"/>
      <c r="C48" s="8"/>
    </row>
    <row r="49" spans="1:5" ht="15" customHeight="1" x14ac:dyDescent="0.25">
      <c r="B49" s="8"/>
      <c r="C49" s="8"/>
    </row>
    <row r="50" spans="1:5" ht="15" customHeight="1" x14ac:dyDescent="0.25">
      <c r="B50" s="8"/>
      <c r="C50" s="8"/>
    </row>
    <row r="51" spans="1:5" ht="15" customHeight="1" x14ac:dyDescent="0.25">
      <c r="B51" s="8"/>
      <c r="C51" s="8"/>
    </row>
    <row r="52" spans="1:5" ht="15" customHeight="1" x14ac:dyDescent="0.25">
      <c r="B52" s="8"/>
      <c r="C52" s="8"/>
    </row>
    <row r="53" spans="1:5" ht="15" customHeight="1" x14ac:dyDescent="0.25">
      <c r="B53" s="8"/>
      <c r="C53" s="8"/>
    </row>
    <row r="54" spans="1:5" ht="15" customHeight="1" x14ac:dyDescent="0.25">
      <c r="B54" s="8"/>
      <c r="C54" s="8"/>
    </row>
    <row r="55" spans="1:5" ht="15" customHeight="1" x14ac:dyDescent="0.25">
      <c r="A55" s="8" t="s">
        <v>339</v>
      </c>
      <c r="B55" s="8"/>
      <c r="C55" s="8"/>
      <c r="E55" s="10" t="s">
        <v>31</v>
      </c>
    </row>
    <row r="56" spans="1:5" ht="15" customHeight="1" x14ac:dyDescent="0.25">
      <c r="B56" s="8"/>
      <c r="C56" s="8"/>
    </row>
  </sheetData>
  <mergeCells count="16">
    <mergeCell ref="A28:F28"/>
    <mergeCell ref="B29:D29"/>
    <mergeCell ref="E29:E30"/>
    <mergeCell ref="F29:F30"/>
    <mergeCell ref="A24:G24"/>
    <mergeCell ref="A1:G1"/>
    <mergeCell ref="A3:G3"/>
    <mergeCell ref="A4:G8"/>
    <mergeCell ref="A14:G14"/>
    <mergeCell ref="A10:G10"/>
    <mergeCell ref="A11:A12"/>
    <mergeCell ref="B11:C11"/>
    <mergeCell ref="D11:E11"/>
    <mergeCell ref="F11:F12"/>
    <mergeCell ref="G11:G12"/>
    <mergeCell ref="A2:G2"/>
  </mergeCells>
  <hyperlinks>
    <hyperlink ref="E55" location="Contents!A1" display="Back to Contents"/>
  </hyperlink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zoomScaleNormal="100" zoomScaleSheetLayoutView="100" workbookViewId="0">
      <selection activeCell="K13" sqref="K13"/>
    </sheetView>
  </sheetViews>
  <sheetFormatPr defaultRowHeight="15" x14ac:dyDescent="0.25"/>
  <cols>
    <col min="1" max="11" width="11.7109375" style="8" customWidth="1"/>
    <col min="12" max="12" width="10.5703125" style="8" bestFit="1" customWidth="1"/>
    <col min="13" max="22" width="9.140625" style="8"/>
  </cols>
  <sheetData>
    <row r="1" spans="1:24" ht="15" customHeight="1" x14ac:dyDescent="0.25">
      <c r="A1" s="571" t="s">
        <v>27</v>
      </c>
      <c r="B1" s="572"/>
      <c r="C1" s="572"/>
      <c r="D1" s="572"/>
      <c r="E1" s="572"/>
      <c r="F1" s="572"/>
      <c r="G1" s="572"/>
      <c r="H1" s="572"/>
      <c r="I1" s="572"/>
      <c r="J1" s="572"/>
      <c r="K1" s="573"/>
      <c r="M1" s="11"/>
      <c r="N1" s="11"/>
      <c r="O1" s="11"/>
      <c r="W1" s="8"/>
      <c r="X1" s="8"/>
    </row>
    <row r="2" spans="1:24" ht="15" customHeight="1" x14ac:dyDescent="0.25">
      <c r="A2" s="574"/>
      <c r="B2" s="575"/>
      <c r="C2" s="575"/>
      <c r="D2" s="575"/>
      <c r="E2" s="575"/>
      <c r="F2" s="575"/>
      <c r="G2" s="575"/>
      <c r="H2" s="575"/>
      <c r="I2" s="575"/>
      <c r="J2" s="575"/>
      <c r="K2" s="576"/>
      <c r="M2" s="75"/>
      <c r="N2" s="75"/>
      <c r="O2" s="75"/>
      <c r="W2" s="8"/>
      <c r="X2" s="8"/>
    </row>
    <row r="3" spans="1:24" s="20" customFormat="1" ht="15" customHeight="1" x14ac:dyDescent="0.25">
      <c r="A3" s="577" t="s">
        <v>218</v>
      </c>
      <c r="B3" s="578"/>
      <c r="C3" s="578"/>
      <c r="D3" s="578"/>
      <c r="E3" s="578"/>
      <c r="F3" s="578"/>
      <c r="G3" s="578"/>
      <c r="H3" s="578"/>
      <c r="I3" s="578"/>
      <c r="J3" s="578"/>
      <c r="K3" s="579"/>
      <c r="L3" s="8"/>
      <c r="M3" s="8"/>
      <c r="N3" s="8"/>
      <c r="O3" s="8"/>
      <c r="P3" s="8"/>
      <c r="Q3" s="8"/>
      <c r="R3" s="8"/>
      <c r="S3" s="8"/>
      <c r="T3" s="8"/>
      <c r="U3" s="8"/>
      <c r="V3" s="8"/>
      <c r="W3" s="8"/>
      <c r="X3" s="8"/>
    </row>
    <row r="4" spans="1:24" s="20" customFormat="1" ht="15" customHeight="1" x14ac:dyDescent="0.25">
      <c r="A4" s="580" t="s">
        <v>396</v>
      </c>
      <c r="B4" s="581"/>
      <c r="C4" s="581"/>
      <c r="D4" s="581"/>
      <c r="E4" s="581"/>
      <c r="F4" s="581"/>
      <c r="G4" s="581"/>
      <c r="H4" s="581"/>
      <c r="I4" s="581"/>
      <c r="J4" s="581"/>
      <c r="K4" s="582"/>
      <c r="L4" s="8"/>
      <c r="M4" s="8"/>
      <c r="N4" s="8"/>
      <c r="O4" s="8"/>
      <c r="P4" s="8"/>
      <c r="Q4" s="8"/>
      <c r="R4" s="8"/>
      <c r="S4" s="8"/>
      <c r="T4" s="8"/>
      <c r="U4" s="8"/>
      <c r="V4" s="8"/>
      <c r="W4" s="8"/>
      <c r="X4" s="8"/>
    </row>
    <row r="5" spans="1:24" s="20" customFormat="1" x14ac:dyDescent="0.25">
      <c r="A5" s="528"/>
      <c r="B5" s="529"/>
      <c r="C5" s="529"/>
      <c r="D5" s="529"/>
      <c r="E5" s="529"/>
      <c r="F5" s="529"/>
      <c r="G5" s="529"/>
      <c r="H5" s="529"/>
      <c r="I5" s="529"/>
      <c r="J5" s="529"/>
      <c r="K5" s="530"/>
      <c r="L5" s="8"/>
      <c r="M5" s="8"/>
      <c r="N5" s="8"/>
      <c r="O5" s="8"/>
      <c r="P5" s="8"/>
      <c r="Q5" s="8"/>
      <c r="R5" s="8"/>
      <c r="S5" s="8"/>
      <c r="T5" s="8"/>
      <c r="U5" s="8"/>
      <c r="V5" s="8"/>
      <c r="W5" s="8"/>
      <c r="X5" s="8"/>
    </row>
    <row r="6" spans="1:24" s="20" customFormat="1" x14ac:dyDescent="0.25">
      <c r="A6" s="528"/>
      <c r="B6" s="529"/>
      <c r="C6" s="529"/>
      <c r="D6" s="529"/>
      <c r="E6" s="529"/>
      <c r="F6" s="529"/>
      <c r="G6" s="529"/>
      <c r="H6" s="529"/>
      <c r="I6" s="529"/>
      <c r="J6" s="529"/>
      <c r="K6" s="530"/>
      <c r="L6" s="8"/>
      <c r="M6" s="8"/>
      <c r="N6" s="8"/>
      <c r="O6" s="8"/>
      <c r="P6" s="8"/>
      <c r="Q6" s="8"/>
      <c r="R6" s="8"/>
      <c r="S6" s="8"/>
      <c r="T6" s="8"/>
      <c r="U6" s="8"/>
      <c r="V6" s="8"/>
      <c r="W6" s="8"/>
      <c r="X6" s="8"/>
    </row>
    <row r="7" spans="1:24" s="20" customFormat="1" x14ac:dyDescent="0.25">
      <c r="A7" s="528"/>
      <c r="B7" s="529"/>
      <c r="C7" s="529"/>
      <c r="D7" s="529"/>
      <c r="E7" s="529"/>
      <c r="F7" s="529"/>
      <c r="G7" s="529"/>
      <c r="H7" s="529"/>
      <c r="I7" s="529"/>
      <c r="J7" s="529"/>
      <c r="K7" s="530"/>
      <c r="L7" s="8"/>
      <c r="M7" s="8"/>
      <c r="N7" s="8"/>
      <c r="O7" s="8"/>
      <c r="P7" s="8"/>
      <c r="Q7" s="8"/>
      <c r="R7" s="8"/>
      <c r="S7" s="8"/>
      <c r="T7" s="8"/>
      <c r="U7" s="8"/>
      <c r="V7" s="8"/>
      <c r="W7" s="8"/>
      <c r="X7" s="8"/>
    </row>
    <row r="8" spans="1:24" s="20" customFormat="1" x14ac:dyDescent="0.25">
      <c r="A8" s="531"/>
      <c r="B8" s="532"/>
      <c r="C8" s="532"/>
      <c r="D8" s="532"/>
      <c r="E8" s="532"/>
      <c r="F8" s="532"/>
      <c r="G8" s="532"/>
      <c r="H8" s="532"/>
      <c r="I8" s="532"/>
      <c r="J8" s="532"/>
      <c r="K8" s="533"/>
      <c r="L8" s="8"/>
      <c r="M8" s="8"/>
      <c r="N8" s="8"/>
      <c r="O8" s="8"/>
      <c r="P8" s="8"/>
      <c r="Q8" s="8"/>
      <c r="R8" s="8"/>
      <c r="S8" s="8"/>
      <c r="T8" s="8"/>
      <c r="U8" s="8"/>
      <c r="V8" s="8"/>
      <c r="W8" s="8"/>
      <c r="X8" s="8"/>
    </row>
    <row r="9" spans="1:24" s="20" customFormat="1" x14ac:dyDescent="0.25">
      <c r="A9" s="8"/>
      <c r="B9" s="8"/>
      <c r="C9" s="8"/>
      <c r="D9" s="8"/>
      <c r="E9" s="8"/>
      <c r="F9" s="8"/>
      <c r="G9" s="8"/>
      <c r="H9" s="8"/>
      <c r="I9" s="8"/>
      <c r="J9" s="8"/>
      <c r="K9" s="8"/>
      <c r="L9" s="8"/>
      <c r="M9" s="8"/>
      <c r="N9" s="8"/>
      <c r="O9" s="8"/>
      <c r="P9" s="8"/>
      <c r="Q9" s="8"/>
      <c r="R9" s="8"/>
      <c r="S9" s="8"/>
      <c r="T9" s="8"/>
      <c r="U9" s="8"/>
      <c r="V9" s="8"/>
    </row>
    <row r="22" spans="1:26" s="20" customFormat="1" x14ac:dyDescent="0.25">
      <c r="A22" s="8"/>
      <c r="B22" s="8"/>
      <c r="C22" s="8"/>
      <c r="D22" s="8"/>
      <c r="E22" s="8"/>
      <c r="F22" s="8"/>
      <c r="G22" s="8"/>
      <c r="H22" s="8"/>
      <c r="I22" s="8"/>
      <c r="J22" s="8"/>
      <c r="K22" s="8"/>
      <c r="L22" s="8"/>
      <c r="M22" s="8"/>
      <c r="N22" s="8"/>
      <c r="O22" s="8"/>
      <c r="P22" s="8"/>
      <c r="Q22" s="8"/>
      <c r="R22" s="8"/>
      <c r="S22" s="8"/>
      <c r="T22" s="8"/>
      <c r="U22" s="8"/>
      <c r="V22" s="8"/>
    </row>
    <row r="23" spans="1:26" s="20" customFormat="1" x14ac:dyDescent="0.25">
      <c r="A23" s="8"/>
      <c r="B23" s="8"/>
      <c r="C23" s="8"/>
      <c r="D23" s="8"/>
      <c r="E23" s="8"/>
      <c r="F23" s="8"/>
      <c r="G23" s="8"/>
      <c r="H23" s="8"/>
      <c r="I23" s="8"/>
      <c r="J23" s="8"/>
      <c r="K23" s="8"/>
      <c r="L23" s="8"/>
      <c r="M23" s="8"/>
      <c r="N23" s="8"/>
      <c r="O23" s="8"/>
      <c r="P23" s="8"/>
      <c r="Q23" s="8"/>
      <c r="R23" s="8"/>
      <c r="S23" s="8"/>
      <c r="T23" s="8"/>
      <c r="U23" s="8"/>
      <c r="V23" s="8"/>
    </row>
    <row r="24" spans="1:26" s="20" customFormat="1" x14ac:dyDescent="0.25">
      <c r="A24" s="8"/>
      <c r="B24" s="8"/>
      <c r="C24" s="8"/>
      <c r="D24" s="8"/>
      <c r="E24" s="8"/>
      <c r="F24" s="8"/>
      <c r="G24" s="8"/>
      <c r="H24" s="8"/>
      <c r="I24" s="8"/>
      <c r="J24" s="8"/>
      <c r="K24" s="8"/>
      <c r="L24" s="8"/>
      <c r="M24" s="8"/>
      <c r="N24" s="8"/>
      <c r="O24" s="8"/>
      <c r="P24" s="8"/>
      <c r="Q24" s="8"/>
      <c r="R24" s="8"/>
      <c r="S24" s="8"/>
      <c r="T24" s="8"/>
      <c r="U24" s="8"/>
      <c r="V24" s="8"/>
    </row>
    <row r="25" spans="1:26" s="20" customFormat="1" x14ac:dyDescent="0.25">
      <c r="A25" s="8"/>
      <c r="B25" s="8"/>
      <c r="C25" s="8"/>
      <c r="D25" s="8"/>
      <c r="E25" s="8"/>
      <c r="F25" s="8"/>
      <c r="G25" s="8"/>
      <c r="H25" s="8"/>
      <c r="I25" s="8"/>
      <c r="J25" s="8"/>
      <c r="K25" s="8"/>
      <c r="L25" s="8"/>
      <c r="M25" s="8"/>
      <c r="N25" s="8"/>
      <c r="O25" s="8"/>
      <c r="P25" s="8"/>
      <c r="Q25" s="8"/>
      <c r="R25" s="8"/>
      <c r="S25" s="8"/>
      <c r="T25" s="8"/>
      <c r="U25" s="8"/>
      <c r="V25" s="8"/>
    </row>
    <row r="26" spans="1:26" s="20" customFormat="1" x14ac:dyDescent="0.25">
      <c r="A26" s="8"/>
      <c r="B26" s="8"/>
      <c r="C26" s="8"/>
      <c r="D26" s="8"/>
      <c r="E26" s="8"/>
      <c r="F26" s="8"/>
      <c r="G26" s="8"/>
      <c r="H26" s="8"/>
      <c r="I26" s="8"/>
      <c r="J26" s="8"/>
      <c r="K26" s="8"/>
      <c r="L26" s="8"/>
      <c r="M26" s="8"/>
      <c r="N26" s="8"/>
      <c r="O26" s="8"/>
      <c r="P26" s="8"/>
      <c r="Q26" s="8"/>
      <c r="R26" s="8"/>
      <c r="S26" s="8"/>
      <c r="T26" s="8"/>
      <c r="U26" s="8"/>
      <c r="V26" s="8"/>
    </row>
    <row r="27" spans="1:26" s="20" customFormat="1" x14ac:dyDescent="0.25">
      <c r="A27" s="8"/>
      <c r="B27" s="8"/>
      <c r="C27" s="8"/>
      <c r="D27" s="8"/>
      <c r="E27" s="8"/>
      <c r="F27" s="8"/>
      <c r="G27" s="8"/>
      <c r="H27" s="8"/>
      <c r="I27" s="8"/>
      <c r="J27" s="8"/>
      <c r="K27" s="8"/>
      <c r="L27" s="8"/>
      <c r="M27" s="8"/>
      <c r="N27" s="8"/>
      <c r="O27" s="8"/>
      <c r="P27" s="8"/>
      <c r="Q27" s="8"/>
      <c r="R27" s="8"/>
      <c r="S27" s="8"/>
      <c r="T27" s="8"/>
      <c r="U27" s="8"/>
      <c r="V27" s="8"/>
    </row>
    <row r="28" spans="1:26" ht="15.75" thickBot="1" x14ac:dyDescent="0.3"/>
    <row r="29" spans="1:26" ht="26.25" customHeight="1" x14ac:dyDescent="0.25">
      <c r="A29" s="567" t="s">
        <v>182</v>
      </c>
      <c r="B29" s="569" t="s">
        <v>6</v>
      </c>
      <c r="C29" s="585" t="s">
        <v>3</v>
      </c>
      <c r="D29" s="586"/>
      <c r="E29" s="585" t="s">
        <v>5</v>
      </c>
      <c r="F29" s="586"/>
      <c r="G29" s="585" t="s">
        <v>4</v>
      </c>
      <c r="H29" s="586"/>
      <c r="I29" s="585" t="s">
        <v>181</v>
      </c>
      <c r="J29" s="586"/>
      <c r="K29" s="583" t="s">
        <v>15</v>
      </c>
      <c r="W29" s="8"/>
      <c r="X29" s="8"/>
      <c r="Y29" s="8"/>
    </row>
    <row r="30" spans="1:26" s="20" customFormat="1" ht="15" customHeight="1" thickBot="1" x14ac:dyDescent="0.3">
      <c r="A30" s="568"/>
      <c r="B30" s="570"/>
      <c r="C30" s="99" t="s">
        <v>225</v>
      </c>
      <c r="D30" s="100" t="s">
        <v>226</v>
      </c>
      <c r="E30" s="99" t="s">
        <v>225</v>
      </c>
      <c r="F30" s="100" t="s">
        <v>226</v>
      </c>
      <c r="G30" s="99" t="s">
        <v>225</v>
      </c>
      <c r="H30" s="100" t="s">
        <v>226</v>
      </c>
      <c r="I30" s="99" t="s">
        <v>225</v>
      </c>
      <c r="J30" s="100" t="s">
        <v>226</v>
      </c>
      <c r="K30" s="584"/>
      <c r="L30" s="8"/>
      <c r="M30" s="8"/>
      <c r="N30" s="8"/>
      <c r="O30" s="8"/>
      <c r="P30" s="8"/>
      <c r="Q30" s="8"/>
      <c r="R30" s="8"/>
      <c r="S30" s="8"/>
      <c r="T30" s="8"/>
      <c r="U30" s="8"/>
      <c r="V30" s="8"/>
      <c r="W30" s="8"/>
      <c r="X30" s="8"/>
      <c r="Y30" s="8"/>
      <c r="Z30" s="8"/>
    </row>
    <row r="31" spans="1:26" ht="15" customHeight="1" x14ac:dyDescent="0.25">
      <c r="A31" s="303" t="s">
        <v>178</v>
      </c>
      <c r="B31" s="304">
        <v>2018</v>
      </c>
      <c r="C31" s="334">
        <v>143841</v>
      </c>
      <c r="D31" s="335">
        <f>C31/K31</f>
        <v>0.53843792696850024</v>
      </c>
      <c r="E31" s="334">
        <v>68733</v>
      </c>
      <c r="F31" s="335">
        <f>E31/K31</f>
        <v>0.25728724101143574</v>
      </c>
      <c r="G31" s="336">
        <v>41679</v>
      </c>
      <c r="H31" s="335">
        <f>G31/K31</f>
        <v>0.1560163955904097</v>
      </c>
      <c r="I31" s="336">
        <v>12892</v>
      </c>
      <c r="J31" s="337">
        <f>I31/K31</f>
        <v>4.8258436429654307E-2</v>
      </c>
      <c r="K31" s="338">
        <f>C31+E31+G31+I31</f>
        <v>267145</v>
      </c>
      <c r="L31" s="101"/>
      <c r="M31" s="204"/>
      <c r="W31" s="8"/>
      <c r="X31" s="8"/>
      <c r="Y31" s="8"/>
      <c r="Z31" s="8"/>
    </row>
    <row r="32" spans="1:26" x14ac:dyDescent="0.25">
      <c r="A32" s="207"/>
      <c r="B32" s="96">
        <v>2020</v>
      </c>
      <c r="C32" s="209">
        <v>141572</v>
      </c>
      <c r="D32" s="210">
        <f>C32/K32</f>
        <v>0.52972034513466393</v>
      </c>
      <c r="E32" s="209">
        <v>70958</v>
      </c>
      <c r="F32" s="210">
        <f>E32/K32</f>
        <v>0.26550374544447686</v>
      </c>
      <c r="G32" s="211">
        <v>41381</v>
      </c>
      <c r="H32" s="210">
        <f>G32/K32</f>
        <v>0.15483540249496741</v>
      </c>
      <c r="I32" s="211">
        <v>13347</v>
      </c>
      <c r="J32" s="332">
        <f>I32/K32</f>
        <v>4.9940506925891838E-2</v>
      </c>
      <c r="K32" s="212">
        <f>C32+E32+G32+I32</f>
        <v>267258</v>
      </c>
      <c r="L32" s="101"/>
      <c r="M32" s="204"/>
      <c r="W32" s="8"/>
      <c r="X32" s="8"/>
      <c r="Y32" s="8"/>
      <c r="Z32" s="8"/>
    </row>
    <row r="33" spans="1:26" x14ac:dyDescent="0.25">
      <c r="A33" s="207"/>
      <c r="B33" s="97">
        <v>2025</v>
      </c>
      <c r="C33" s="103">
        <v>135901</v>
      </c>
      <c r="D33" s="104">
        <f>C33/K33</f>
        <v>0.50926144518266203</v>
      </c>
      <c r="E33" s="103">
        <v>76066</v>
      </c>
      <c r="F33" s="104">
        <f>E33/K33</f>
        <v>0.28504191351987379</v>
      </c>
      <c r="G33" s="102">
        <v>40550</v>
      </c>
      <c r="H33" s="104">
        <f>G33/K33</f>
        <v>0.15195290396801306</v>
      </c>
      <c r="I33" s="102">
        <v>14342</v>
      </c>
      <c r="J33" s="333">
        <f>I33/K33</f>
        <v>5.3743737329451133E-2</v>
      </c>
      <c r="K33" s="105">
        <f>C33+E33+G33+I33</f>
        <v>266859</v>
      </c>
      <c r="L33" s="101"/>
      <c r="M33" s="204"/>
      <c r="W33" s="8"/>
      <c r="X33" s="8"/>
      <c r="Y33" s="8"/>
      <c r="Z33" s="8"/>
    </row>
    <row r="34" spans="1:26" x14ac:dyDescent="0.25">
      <c r="A34" s="207"/>
      <c r="B34" s="97">
        <v>2030</v>
      </c>
      <c r="C34" s="209">
        <v>130416</v>
      </c>
      <c r="D34" s="210">
        <f>C34/K34</f>
        <v>0.48827936336781569</v>
      </c>
      <c r="E34" s="209">
        <v>81964</v>
      </c>
      <c r="F34" s="210">
        <f>E34/K34</f>
        <v>0.30687438457765648</v>
      </c>
      <c r="G34" s="211">
        <v>39450</v>
      </c>
      <c r="H34" s="210">
        <f>G34/K34</f>
        <v>0.14770136244678819</v>
      </c>
      <c r="I34" s="211">
        <v>15263</v>
      </c>
      <c r="J34" s="332">
        <f>I34/K34</f>
        <v>5.7144889607739627E-2</v>
      </c>
      <c r="K34" s="212">
        <f>C34+E34+G34+I34</f>
        <v>267093</v>
      </c>
      <c r="L34" s="101"/>
      <c r="M34" s="204"/>
      <c r="N34" s="77"/>
      <c r="W34" s="8"/>
      <c r="X34" s="8"/>
      <c r="Y34" s="8"/>
      <c r="Z34" s="8"/>
    </row>
    <row r="35" spans="1:26" x14ac:dyDescent="0.25">
      <c r="A35" s="207"/>
      <c r="B35" s="97"/>
      <c r="C35" s="103"/>
      <c r="D35" s="106"/>
      <c r="E35" s="103"/>
      <c r="F35" s="106"/>
      <c r="G35" s="102"/>
      <c r="H35" s="106"/>
      <c r="I35" s="102"/>
      <c r="J35" s="106"/>
      <c r="K35" s="105"/>
      <c r="L35" s="101"/>
      <c r="M35" s="204"/>
      <c r="W35" s="8"/>
      <c r="X35" s="8"/>
      <c r="Y35" s="8"/>
      <c r="Z35" s="8"/>
    </row>
    <row r="36" spans="1:26" x14ac:dyDescent="0.25">
      <c r="A36" s="207" t="s">
        <v>179</v>
      </c>
      <c r="B36" s="96">
        <v>2018</v>
      </c>
      <c r="C36" s="103">
        <v>52902</v>
      </c>
      <c r="D36" s="104">
        <f>C36/K36</f>
        <v>0.55250130548302867</v>
      </c>
      <c r="E36" s="103">
        <v>20589</v>
      </c>
      <c r="F36" s="104">
        <f>E36/K36</f>
        <v>0.21502872062663186</v>
      </c>
      <c r="G36" s="102">
        <v>18122</v>
      </c>
      <c r="H36" s="104">
        <f>G36/K36</f>
        <v>0.18926370757180155</v>
      </c>
      <c r="I36" s="102">
        <v>4137</v>
      </c>
      <c r="J36" s="104">
        <f>I36/K36</f>
        <v>4.3206266318537856E-2</v>
      </c>
      <c r="K36" s="105">
        <f>C36+E36+G36+I36</f>
        <v>95750</v>
      </c>
      <c r="L36" s="101"/>
      <c r="M36" s="204"/>
      <c r="W36" s="8"/>
      <c r="X36" s="8"/>
      <c r="Y36" s="8"/>
      <c r="Z36" s="8"/>
    </row>
    <row r="37" spans="1:26" x14ac:dyDescent="0.25">
      <c r="A37" s="207"/>
      <c r="B37" s="96">
        <v>2020</v>
      </c>
      <c r="C37" s="209">
        <v>51282</v>
      </c>
      <c r="D37" s="210">
        <f>C37/K37</f>
        <v>0.53873871981006205</v>
      </c>
      <c r="E37" s="209">
        <v>21642</v>
      </c>
      <c r="F37" s="210">
        <f>E37/K37</f>
        <v>0.22735820315372574</v>
      </c>
      <c r="G37" s="211">
        <v>17825</v>
      </c>
      <c r="H37" s="210">
        <f>G37/K37</f>
        <v>0.18725903203101199</v>
      </c>
      <c r="I37" s="211">
        <v>4440</v>
      </c>
      <c r="J37" s="210">
        <f>I37/K37</f>
        <v>4.6644045005200183E-2</v>
      </c>
      <c r="K37" s="212">
        <f>C37+E37+G37+I37</f>
        <v>95189</v>
      </c>
      <c r="L37" s="101"/>
      <c r="M37" s="204"/>
      <c r="W37" s="8"/>
      <c r="X37" s="8"/>
      <c r="Y37" s="8"/>
      <c r="Z37" s="8"/>
    </row>
    <row r="38" spans="1:26" x14ac:dyDescent="0.25">
      <c r="A38" s="207"/>
      <c r="B38" s="97">
        <v>2025</v>
      </c>
      <c r="C38" s="103">
        <v>48577</v>
      </c>
      <c r="D38" s="104">
        <f>C38/K38</f>
        <v>0.50463318858947459</v>
      </c>
      <c r="E38" s="103">
        <v>25318</v>
      </c>
      <c r="F38" s="104">
        <f>E38/K38</f>
        <v>0.263011364816854</v>
      </c>
      <c r="G38" s="102">
        <v>17391</v>
      </c>
      <c r="H38" s="104">
        <f>G38/K38</f>
        <v>0.18066319004383868</v>
      </c>
      <c r="I38" s="102">
        <v>4976</v>
      </c>
      <c r="J38" s="104">
        <f>I38/K38</f>
        <v>5.1692256549832748E-2</v>
      </c>
      <c r="K38" s="105">
        <f>C38+E38+G38+I38</f>
        <v>96262</v>
      </c>
      <c r="L38" s="101"/>
      <c r="M38" s="204"/>
      <c r="W38" s="8"/>
      <c r="X38" s="8"/>
      <c r="Y38" s="8"/>
      <c r="Z38" s="8"/>
    </row>
    <row r="39" spans="1:26" x14ac:dyDescent="0.25">
      <c r="A39" s="207"/>
      <c r="B39" s="97">
        <v>2030</v>
      </c>
      <c r="C39" s="209">
        <v>45340</v>
      </c>
      <c r="D39" s="210">
        <f>C39/K39</f>
        <v>0.47718279026690241</v>
      </c>
      <c r="E39" s="209">
        <v>27369</v>
      </c>
      <c r="F39" s="210">
        <f>E39/K39</f>
        <v>0.28804622379388733</v>
      </c>
      <c r="G39" s="211">
        <v>16854</v>
      </c>
      <c r="H39" s="210">
        <f>G39/K39</f>
        <v>0.17738065167971709</v>
      </c>
      <c r="I39" s="211">
        <v>5453</v>
      </c>
      <c r="J39" s="210">
        <f>I39/K39</f>
        <v>5.7390334259493136E-2</v>
      </c>
      <c r="K39" s="212">
        <f>C39+E39+G39+I39</f>
        <v>95016</v>
      </c>
      <c r="L39" s="101"/>
      <c r="M39" s="204"/>
      <c r="W39" s="8"/>
      <c r="X39" s="8"/>
      <c r="Y39" s="8"/>
      <c r="Z39" s="8"/>
    </row>
    <row r="40" spans="1:26" x14ac:dyDescent="0.25">
      <c r="A40" s="207"/>
      <c r="B40" s="97"/>
      <c r="C40" s="103"/>
      <c r="D40" s="106"/>
      <c r="E40" s="103"/>
      <c r="F40" s="106"/>
      <c r="G40" s="102"/>
      <c r="H40" s="106"/>
      <c r="I40" s="102"/>
      <c r="J40" s="106"/>
      <c r="K40" s="105"/>
      <c r="L40" s="101"/>
      <c r="M40" s="204"/>
      <c r="W40" s="8"/>
      <c r="X40" s="8"/>
      <c r="Y40" s="8"/>
      <c r="Z40" s="8"/>
    </row>
    <row r="41" spans="1:26" x14ac:dyDescent="0.25">
      <c r="A41" s="207" t="s">
        <v>180</v>
      </c>
      <c r="B41" s="96">
        <v>2018</v>
      </c>
      <c r="C41" s="103">
        <v>94198</v>
      </c>
      <c r="D41" s="104">
        <f>C41/K41</f>
        <v>0.61783360115436325</v>
      </c>
      <c r="E41" s="103">
        <v>26672</v>
      </c>
      <c r="F41" s="104">
        <f>E41/K41</f>
        <v>0.17493851047781458</v>
      </c>
      <c r="G41" s="102">
        <v>27485</v>
      </c>
      <c r="H41" s="104">
        <f>G41/K41</f>
        <v>0.18027088184173418</v>
      </c>
      <c r="I41" s="102">
        <v>4110</v>
      </c>
      <c r="J41" s="104">
        <f>I41/K41</f>
        <v>2.6957006526087953E-2</v>
      </c>
      <c r="K41" s="105">
        <f>C41+E41+G41+I41</f>
        <v>152465</v>
      </c>
      <c r="L41" s="101"/>
      <c r="M41" s="204"/>
      <c r="W41" s="8"/>
      <c r="X41" s="8"/>
      <c r="Y41" s="8"/>
      <c r="Z41" s="8"/>
    </row>
    <row r="42" spans="1:26" x14ac:dyDescent="0.25">
      <c r="A42" s="207"/>
      <c r="B42" s="96">
        <v>2020</v>
      </c>
      <c r="C42" s="209">
        <v>94655</v>
      </c>
      <c r="D42" s="210">
        <f>C42/K42</f>
        <v>0.61181025511754017</v>
      </c>
      <c r="E42" s="209">
        <v>27200</v>
      </c>
      <c r="F42" s="210">
        <f>E42/K42</f>
        <v>0.17580940192485442</v>
      </c>
      <c r="G42" s="211">
        <v>28332</v>
      </c>
      <c r="H42" s="210">
        <f>G42/K42</f>
        <v>0.18312617556378585</v>
      </c>
      <c r="I42" s="211">
        <v>4526</v>
      </c>
      <c r="J42" s="210">
        <f>I42/K42</f>
        <v>2.9254167393819523E-2</v>
      </c>
      <c r="K42" s="212">
        <f>C42+E42+G42+I42</f>
        <v>154713</v>
      </c>
      <c r="L42" s="101"/>
      <c r="M42" s="204"/>
      <c r="W42" s="8"/>
      <c r="X42" s="8"/>
      <c r="Y42" s="8"/>
      <c r="Z42" s="8"/>
    </row>
    <row r="43" spans="1:26" x14ac:dyDescent="0.25">
      <c r="A43" s="207"/>
      <c r="B43" s="97">
        <v>2025</v>
      </c>
      <c r="C43" s="103">
        <v>88324</v>
      </c>
      <c r="D43" s="104">
        <f>C43/K43</f>
        <v>0.58372491094500734</v>
      </c>
      <c r="E43" s="103">
        <v>28815</v>
      </c>
      <c r="F43" s="104">
        <f>E43/K43</f>
        <v>0.19043559291789758</v>
      </c>
      <c r="G43" s="102">
        <v>28200</v>
      </c>
      <c r="H43" s="104">
        <f>G43/K43</f>
        <v>0.18637111644229434</v>
      </c>
      <c r="I43" s="102">
        <v>5972</v>
      </c>
      <c r="J43" s="104">
        <f>I43/K43</f>
        <v>3.9468379694800777E-2</v>
      </c>
      <c r="K43" s="105">
        <f>C43+E43+G43+I43</f>
        <v>151311</v>
      </c>
      <c r="L43" s="101"/>
      <c r="M43" s="204"/>
      <c r="W43" s="8"/>
      <c r="X43" s="8"/>
      <c r="Y43" s="8"/>
      <c r="Z43" s="8"/>
    </row>
    <row r="44" spans="1:26" ht="15.75" thickBot="1" x14ac:dyDescent="0.3">
      <c r="A44" s="208"/>
      <c r="B44" s="98">
        <v>2030</v>
      </c>
      <c r="C44" s="213">
        <v>80712</v>
      </c>
      <c r="D44" s="214">
        <f>C44/K44</f>
        <v>0.55305298789220159</v>
      </c>
      <c r="E44" s="213">
        <v>32076</v>
      </c>
      <c r="F44" s="214">
        <f>E44/K44</f>
        <v>0.21979046039783745</v>
      </c>
      <c r="G44" s="215">
        <v>26025</v>
      </c>
      <c r="H44" s="214">
        <f>G44/K44</f>
        <v>0.17832793153303778</v>
      </c>
      <c r="I44" s="215">
        <v>7126</v>
      </c>
      <c r="J44" s="214">
        <f>I44/K44</f>
        <v>4.8828620176923236E-2</v>
      </c>
      <c r="K44" s="345">
        <f>C44+E44+G44+I44</f>
        <v>145939</v>
      </c>
      <c r="L44" s="101"/>
      <c r="M44" s="204"/>
      <c r="W44" s="8"/>
      <c r="X44" s="8"/>
      <c r="Y44" s="8"/>
      <c r="Z44" s="8"/>
    </row>
    <row r="46" spans="1:26" x14ac:dyDescent="0.25">
      <c r="A46" s="8" t="s">
        <v>391</v>
      </c>
    </row>
    <row r="47" spans="1:26" x14ac:dyDescent="0.25">
      <c r="A47" s="8" t="s">
        <v>234</v>
      </c>
      <c r="J47" s="10" t="s">
        <v>31</v>
      </c>
    </row>
  </sheetData>
  <mergeCells count="11">
    <mergeCell ref="A29:A30"/>
    <mergeCell ref="B29:B30"/>
    <mergeCell ref="A1:K1"/>
    <mergeCell ref="A2:K2"/>
    <mergeCell ref="A3:K3"/>
    <mergeCell ref="A4:K8"/>
    <mergeCell ref="K29:K30"/>
    <mergeCell ref="C29:D29"/>
    <mergeCell ref="E29:F29"/>
    <mergeCell ref="G29:H29"/>
    <mergeCell ref="I29:J29"/>
  </mergeCells>
  <hyperlinks>
    <hyperlink ref="J47" location="Contents!A1" display="Back to Contents"/>
  </hyperlinks>
  <pageMargins left="0.25" right="0.25"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zoomScaleSheetLayoutView="100" workbookViewId="0">
      <selection activeCell="F19" sqref="F19"/>
    </sheetView>
  </sheetViews>
  <sheetFormatPr defaultColWidth="9.140625" defaultRowHeight="14.25" x14ac:dyDescent="0.2"/>
  <cols>
    <col min="1" max="1" width="9.140625" style="8"/>
    <col min="2" max="2" width="6.7109375" style="8" customWidth="1"/>
    <col min="3" max="3" width="67" style="8" customWidth="1"/>
    <col min="4" max="9" width="12.28515625" style="8" customWidth="1"/>
    <col min="10" max="10" width="9.140625" style="8"/>
    <col min="11" max="16384" width="9.140625" style="1"/>
  </cols>
  <sheetData>
    <row r="1" spans="1:10" ht="15" customHeight="1" x14ac:dyDescent="0.2">
      <c r="A1" s="598" t="s">
        <v>27</v>
      </c>
      <c r="B1" s="598"/>
      <c r="C1" s="598"/>
      <c r="D1" s="598"/>
      <c r="E1" s="598"/>
      <c r="F1" s="598"/>
      <c r="J1" s="1"/>
    </row>
    <row r="2" spans="1:10" ht="15" customHeight="1" x14ac:dyDescent="0.2">
      <c r="A2" s="603"/>
      <c r="B2" s="603"/>
      <c r="C2" s="603"/>
      <c r="D2" s="603"/>
      <c r="E2" s="603"/>
      <c r="F2" s="603"/>
      <c r="J2" s="1"/>
    </row>
    <row r="3" spans="1:10" ht="15" customHeight="1" x14ac:dyDescent="0.2">
      <c r="A3" s="598" t="s">
        <v>219</v>
      </c>
      <c r="B3" s="598"/>
      <c r="C3" s="598"/>
      <c r="D3" s="598"/>
      <c r="E3" s="598"/>
      <c r="F3" s="598"/>
      <c r="J3" s="1"/>
    </row>
    <row r="4" spans="1:10" ht="15" customHeight="1" x14ac:dyDescent="0.2">
      <c r="A4" s="604" t="s">
        <v>321</v>
      </c>
      <c r="B4" s="604"/>
      <c r="C4" s="604"/>
      <c r="D4" s="604"/>
      <c r="E4" s="604"/>
      <c r="F4" s="604"/>
      <c r="J4" s="1"/>
    </row>
    <row r="5" spans="1:10" x14ac:dyDescent="0.2">
      <c r="A5" s="604"/>
      <c r="B5" s="604"/>
      <c r="C5" s="604"/>
      <c r="D5" s="604"/>
      <c r="E5" s="604"/>
      <c r="F5" s="604"/>
      <c r="J5" s="1"/>
    </row>
    <row r="6" spans="1:10" x14ac:dyDescent="0.2">
      <c r="A6" s="604"/>
      <c r="B6" s="604"/>
      <c r="C6" s="604"/>
      <c r="D6" s="604"/>
      <c r="E6" s="604"/>
      <c r="F6" s="604"/>
      <c r="J6" s="1"/>
    </row>
    <row r="7" spans="1:10" x14ac:dyDescent="0.2">
      <c r="A7" s="604"/>
      <c r="B7" s="604"/>
      <c r="C7" s="604"/>
      <c r="D7" s="604"/>
      <c r="E7" s="604"/>
      <c r="F7" s="604"/>
      <c r="J7" s="1"/>
    </row>
    <row r="8" spans="1:10" x14ac:dyDescent="0.2">
      <c r="A8" s="604"/>
      <c r="B8" s="604"/>
      <c r="C8" s="604"/>
      <c r="D8" s="604"/>
      <c r="E8" s="604"/>
      <c r="F8" s="604"/>
      <c r="J8" s="1"/>
    </row>
    <row r="9" spans="1:10" x14ac:dyDescent="0.2">
      <c r="I9" s="1"/>
      <c r="J9" s="1"/>
    </row>
    <row r="10" spans="1:10" x14ac:dyDescent="0.2">
      <c r="I10" s="1"/>
      <c r="J10" s="1"/>
    </row>
    <row r="11" spans="1:10" ht="75" customHeight="1" x14ac:dyDescent="0.2">
      <c r="B11" s="595" t="s">
        <v>387</v>
      </c>
      <c r="C11" s="596"/>
      <c r="D11" s="596"/>
      <c r="E11" s="597"/>
      <c r="I11" s="1"/>
      <c r="J11" s="1"/>
    </row>
    <row r="12" spans="1:10" x14ac:dyDescent="0.2">
      <c r="B12" s="599"/>
      <c r="C12" s="600"/>
      <c r="D12" s="354"/>
      <c r="E12" s="415" t="s">
        <v>151</v>
      </c>
      <c r="I12" s="1"/>
      <c r="J12" s="1"/>
    </row>
    <row r="13" spans="1:10" ht="25.5" x14ac:dyDescent="0.2">
      <c r="B13" s="601"/>
      <c r="C13" s="602"/>
      <c r="D13" s="355" t="s">
        <v>11</v>
      </c>
      <c r="E13" s="416" t="s">
        <v>150</v>
      </c>
      <c r="I13" s="1"/>
      <c r="J13" s="1"/>
    </row>
    <row r="14" spans="1:10" x14ac:dyDescent="0.2">
      <c r="B14" s="587">
        <v>2017</v>
      </c>
      <c r="C14" s="78" t="s">
        <v>152</v>
      </c>
      <c r="D14" s="79">
        <v>1792409.1708961008</v>
      </c>
      <c r="E14" s="79">
        <v>50021.499937182678</v>
      </c>
      <c r="I14" s="1"/>
      <c r="J14" s="1"/>
    </row>
    <row r="15" spans="1:10" x14ac:dyDescent="0.2">
      <c r="B15" s="588"/>
      <c r="C15" s="78" t="s">
        <v>153</v>
      </c>
      <c r="D15" s="80">
        <v>4116522</v>
      </c>
      <c r="E15" s="80">
        <v>138750</v>
      </c>
      <c r="I15" s="1"/>
      <c r="J15" s="1"/>
    </row>
    <row r="16" spans="1:10" x14ac:dyDescent="0.2">
      <c r="B16" s="588"/>
      <c r="C16" s="78" t="s">
        <v>163</v>
      </c>
      <c r="D16" s="81">
        <v>0.43541833880545294</v>
      </c>
      <c r="E16" s="81">
        <v>0.36051531486257787</v>
      </c>
      <c r="I16" s="1"/>
      <c r="J16" s="1"/>
    </row>
    <row r="17" spans="2:10" s="8" customFormat="1" ht="15" thickBot="1" x14ac:dyDescent="0.25">
      <c r="B17" s="588"/>
      <c r="C17" s="82"/>
      <c r="D17" s="83"/>
      <c r="E17" s="83"/>
      <c r="I17" s="1"/>
      <c r="J17" s="1"/>
    </row>
    <row r="18" spans="2:10" s="8" customFormat="1" x14ac:dyDescent="0.2">
      <c r="B18" s="589">
        <v>2020</v>
      </c>
      <c r="C18" s="356" t="s">
        <v>240</v>
      </c>
      <c r="D18" s="357">
        <v>1897087.4171666331</v>
      </c>
      <c r="E18" s="358">
        <v>54887.927849952968</v>
      </c>
      <c r="I18" s="1"/>
      <c r="J18" s="1"/>
    </row>
    <row r="19" spans="2:10" s="8" customFormat="1" x14ac:dyDescent="0.2">
      <c r="B19" s="590"/>
      <c r="C19" s="84" t="s">
        <v>183</v>
      </c>
      <c r="D19" s="85">
        <v>3976856</v>
      </c>
      <c r="E19" s="359">
        <v>159931</v>
      </c>
      <c r="I19" s="1"/>
      <c r="J19" s="1"/>
    </row>
    <row r="20" spans="2:10" s="8" customFormat="1" x14ac:dyDescent="0.2">
      <c r="B20" s="590"/>
      <c r="C20" s="84" t="s">
        <v>326</v>
      </c>
      <c r="D20" s="86">
        <v>0.47703196121927299</v>
      </c>
      <c r="E20" s="360">
        <v>0.34319755300694027</v>
      </c>
      <c r="I20" s="1"/>
      <c r="J20" s="1"/>
    </row>
    <row r="21" spans="2:10" s="8" customFormat="1" x14ac:dyDescent="0.2">
      <c r="B21" s="591"/>
      <c r="C21" s="87"/>
      <c r="D21" s="86"/>
      <c r="E21" s="360"/>
      <c r="I21" s="1"/>
      <c r="J21" s="1"/>
    </row>
    <row r="22" spans="2:10" s="8" customFormat="1" x14ac:dyDescent="0.2">
      <c r="B22" s="592">
        <v>2025</v>
      </c>
      <c r="C22" s="88" t="s">
        <v>241</v>
      </c>
      <c r="D22" s="85">
        <v>2262464.9595403941</v>
      </c>
      <c r="E22" s="359">
        <v>66263.547988559745</v>
      </c>
      <c r="I22" s="1"/>
      <c r="J22" s="1"/>
    </row>
    <row r="23" spans="2:10" s="8" customFormat="1" x14ac:dyDescent="0.2">
      <c r="B23" s="590"/>
      <c r="C23" s="84" t="s">
        <v>183</v>
      </c>
      <c r="D23" s="85">
        <v>4225965</v>
      </c>
      <c r="E23" s="359">
        <v>164812</v>
      </c>
      <c r="I23" s="1"/>
      <c r="J23" s="1"/>
    </row>
    <row r="24" spans="2:10" s="8" customFormat="1" x14ac:dyDescent="0.2">
      <c r="B24" s="590"/>
      <c r="C24" s="84" t="s">
        <v>326</v>
      </c>
      <c r="D24" s="86">
        <v>0.53537238466016501</v>
      </c>
      <c r="E24" s="360">
        <v>0.40205535997718456</v>
      </c>
      <c r="I24" s="1"/>
      <c r="J24" s="1"/>
    </row>
    <row r="25" spans="2:10" s="8" customFormat="1" x14ac:dyDescent="0.2">
      <c r="B25" s="591"/>
      <c r="C25" s="84"/>
      <c r="D25" s="86"/>
      <c r="E25" s="360"/>
      <c r="I25" s="1"/>
      <c r="J25" s="1"/>
    </row>
    <row r="26" spans="2:10" s="8" customFormat="1" x14ac:dyDescent="0.2">
      <c r="B26" s="593">
        <v>2030</v>
      </c>
      <c r="C26" s="84" t="s">
        <v>184</v>
      </c>
      <c r="D26" s="85">
        <v>2690822.1421688553</v>
      </c>
      <c r="E26" s="359">
        <v>78837.599508472311</v>
      </c>
      <c r="I26" s="1"/>
      <c r="J26" s="1"/>
    </row>
    <row r="27" spans="2:10" s="8" customFormat="1" x14ac:dyDescent="0.2">
      <c r="B27" s="593"/>
      <c r="C27" s="84" t="s">
        <v>183</v>
      </c>
      <c r="D27" s="89">
        <v>4484352</v>
      </c>
      <c r="E27" s="359">
        <v>164175</v>
      </c>
      <c r="I27" s="1"/>
      <c r="J27" s="1"/>
    </row>
    <row r="28" spans="2:10" s="8" customFormat="1" ht="15" thickBot="1" x14ac:dyDescent="0.25">
      <c r="B28" s="594"/>
      <c r="C28" s="361" t="s">
        <v>326</v>
      </c>
      <c r="D28" s="362">
        <v>0.600047039609927</v>
      </c>
      <c r="E28" s="363">
        <v>0.48020465666802076</v>
      </c>
      <c r="I28" s="1"/>
      <c r="J28" s="1"/>
    </row>
    <row r="29" spans="2:10" s="8" customFormat="1" ht="12.75" x14ac:dyDescent="0.2">
      <c r="C29" s="76"/>
    </row>
    <row r="52" spans="3:9" s="8" customFormat="1" ht="12.75" x14ac:dyDescent="0.2">
      <c r="C52" s="8" t="s">
        <v>197</v>
      </c>
      <c r="I52" s="10" t="s">
        <v>31</v>
      </c>
    </row>
    <row r="53" spans="3:9" s="8" customFormat="1" ht="12.75" x14ac:dyDescent="0.2">
      <c r="C53" s="10" t="s">
        <v>343</v>
      </c>
    </row>
  </sheetData>
  <mergeCells count="10">
    <mergeCell ref="A1:F1"/>
    <mergeCell ref="B12:C13"/>
    <mergeCell ref="A2:F2"/>
    <mergeCell ref="A3:F3"/>
    <mergeCell ref="A4:F8"/>
    <mergeCell ref="B14:B17"/>
    <mergeCell ref="B18:B21"/>
    <mergeCell ref="B22:B25"/>
    <mergeCell ref="B26:B28"/>
    <mergeCell ref="B11:E11"/>
  </mergeCells>
  <hyperlinks>
    <hyperlink ref="I52" location="Contents!A1" display="Back to Contents"/>
  </hyperlinks>
  <pageMargins left="0.25" right="0.25" top="0.75" bottom="0.75" header="0.3" footer="0.3"/>
  <pageSetup scale="6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1"/>
  <sheetViews>
    <sheetView zoomScaleNormal="100" zoomScaleSheetLayoutView="100" workbookViewId="0">
      <selection activeCell="H19" sqref="H18:H19"/>
    </sheetView>
  </sheetViews>
  <sheetFormatPr defaultColWidth="9.140625" defaultRowHeight="12.75" x14ac:dyDescent="0.2"/>
  <cols>
    <col min="1" max="1" width="40" style="8" customWidth="1"/>
    <col min="2" max="8" width="11.5703125" style="8" customWidth="1"/>
    <col min="9" max="9" width="4.28515625" style="8" customWidth="1"/>
    <col min="10" max="10" width="15.7109375" style="8" customWidth="1"/>
    <col min="11" max="11" width="4.28515625" style="8" customWidth="1"/>
    <col min="12" max="14" width="11.5703125" style="8" customWidth="1"/>
    <col min="15" max="16" width="9.140625" style="8"/>
    <col min="17" max="16384" width="9.140625" style="19"/>
  </cols>
  <sheetData>
    <row r="1" spans="1:14" ht="15" customHeight="1" x14ac:dyDescent="0.2">
      <c r="A1" s="578" t="s">
        <v>27</v>
      </c>
      <c r="B1" s="578"/>
      <c r="C1" s="578"/>
      <c r="D1" s="578"/>
      <c r="E1" s="578"/>
      <c r="F1" s="578"/>
      <c r="G1" s="578"/>
      <c r="H1" s="578"/>
      <c r="I1" s="578"/>
      <c r="J1" s="578"/>
      <c r="K1" s="578"/>
      <c r="L1" s="578"/>
      <c r="M1" s="578"/>
      <c r="N1" s="578"/>
    </row>
    <row r="2" spans="1:14" ht="15" customHeight="1" x14ac:dyDescent="0.2">
      <c r="A2" s="608"/>
      <c r="B2" s="608"/>
      <c r="C2" s="608"/>
      <c r="D2" s="608"/>
      <c r="E2" s="608"/>
      <c r="F2" s="608"/>
      <c r="G2" s="608"/>
      <c r="H2" s="608"/>
      <c r="I2" s="608"/>
      <c r="J2" s="608"/>
      <c r="K2" s="608"/>
      <c r="L2" s="608"/>
      <c r="M2" s="608"/>
      <c r="N2" s="608"/>
    </row>
    <row r="3" spans="1:14" ht="28.5" customHeight="1" x14ac:dyDescent="0.2">
      <c r="A3" s="578" t="s">
        <v>253</v>
      </c>
      <c r="B3" s="578"/>
      <c r="C3" s="578"/>
      <c r="D3" s="578"/>
      <c r="E3" s="578"/>
      <c r="F3" s="578"/>
      <c r="G3" s="578"/>
      <c r="H3" s="578"/>
      <c r="I3" s="578"/>
      <c r="J3" s="578"/>
      <c r="K3" s="578"/>
      <c r="L3" s="578"/>
      <c r="M3" s="578"/>
      <c r="N3" s="578"/>
    </row>
    <row r="4" spans="1:14" ht="15" customHeight="1" x14ac:dyDescent="0.2">
      <c r="A4" s="528" t="s">
        <v>355</v>
      </c>
      <c r="B4" s="529"/>
      <c r="C4" s="529"/>
      <c r="D4" s="529"/>
      <c r="E4" s="529"/>
      <c r="F4" s="529"/>
      <c r="G4" s="529"/>
      <c r="H4" s="529"/>
      <c r="I4" s="529"/>
      <c r="J4" s="529"/>
      <c r="K4" s="529"/>
      <c r="L4" s="529"/>
      <c r="M4" s="529"/>
      <c r="N4" s="529"/>
    </row>
    <row r="5" spans="1:14" x14ac:dyDescent="0.2">
      <c r="A5" s="528"/>
      <c r="B5" s="529"/>
      <c r="C5" s="529"/>
      <c r="D5" s="529"/>
      <c r="E5" s="529"/>
      <c r="F5" s="529"/>
      <c r="G5" s="529"/>
      <c r="H5" s="529"/>
      <c r="I5" s="529"/>
      <c r="J5" s="529"/>
      <c r="K5" s="529"/>
      <c r="L5" s="529"/>
      <c r="M5" s="529"/>
      <c r="N5" s="529"/>
    </row>
    <row r="6" spans="1:14" x14ac:dyDescent="0.2">
      <c r="A6" s="528"/>
      <c r="B6" s="529"/>
      <c r="C6" s="529"/>
      <c r="D6" s="529"/>
      <c r="E6" s="529"/>
      <c r="F6" s="529"/>
      <c r="G6" s="529"/>
      <c r="H6" s="529"/>
      <c r="I6" s="529"/>
      <c r="J6" s="529"/>
      <c r="K6" s="529"/>
      <c r="L6" s="529"/>
      <c r="M6" s="529"/>
      <c r="N6" s="529"/>
    </row>
    <row r="7" spans="1:14" x14ac:dyDescent="0.2">
      <c r="A7" s="528"/>
      <c r="B7" s="529"/>
      <c r="C7" s="529"/>
      <c r="D7" s="529"/>
      <c r="E7" s="529"/>
      <c r="F7" s="529"/>
      <c r="G7" s="529"/>
      <c r="H7" s="529"/>
      <c r="I7" s="529"/>
      <c r="J7" s="529"/>
      <c r="K7" s="529"/>
      <c r="L7" s="529"/>
      <c r="M7" s="529"/>
      <c r="N7" s="529"/>
    </row>
    <row r="8" spans="1:14" ht="51.75" customHeight="1" x14ac:dyDescent="0.2">
      <c r="A8" s="528"/>
      <c r="B8" s="529"/>
      <c r="C8" s="529"/>
      <c r="D8" s="529"/>
      <c r="E8" s="529"/>
      <c r="F8" s="529"/>
      <c r="G8" s="529"/>
      <c r="H8" s="529"/>
      <c r="I8" s="529"/>
      <c r="J8" s="529"/>
      <c r="K8" s="529"/>
      <c r="L8" s="529"/>
      <c r="M8" s="529"/>
      <c r="N8" s="529"/>
    </row>
    <row r="9" spans="1:14" x14ac:dyDescent="0.2">
      <c r="A9" s="468"/>
      <c r="B9" s="468"/>
      <c r="C9" s="468"/>
      <c r="D9" s="468"/>
      <c r="E9" s="468"/>
      <c r="F9" s="468"/>
      <c r="G9" s="468"/>
      <c r="H9" s="468"/>
      <c r="I9" s="468"/>
      <c r="L9" s="101"/>
    </row>
    <row r="10" spans="1:14" x14ac:dyDescent="0.2">
      <c r="A10" s="380" t="s">
        <v>254</v>
      </c>
      <c r="B10" s="381"/>
      <c r="C10" s="381"/>
      <c r="D10" s="381"/>
      <c r="E10" s="382"/>
      <c r="F10" s="468"/>
      <c r="G10" s="468"/>
      <c r="H10" s="468"/>
      <c r="I10" s="468"/>
      <c r="L10" s="101"/>
    </row>
    <row r="11" spans="1:14" x14ac:dyDescent="0.2">
      <c r="A11" s="476" t="s">
        <v>188</v>
      </c>
      <c r="B11" s="383"/>
      <c r="C11" s="383"/>
      <c r="D11" s="383"/>
      <c r="E11" s="384"/>
      <c r="F11" s="468"/>
      <c r="G11" s="468"/>
      <c r="H11" s="468"/>
      <c r="I11" s="468"/>
      <c r="L11" s="101"/>
    </row>
    <row r="12" spans="1:14" ht="13.5" thickBot="1" x14ac:dyDescent="0.25">
      <c r="A12" s="385"/>
      <c r="B12" s="386"/>
      <c r="C12" s="386"/>
      <c r="D12" s="386"/>
      <c r="E12" s="387"/>
      <c r="F12" s="468"/>
      <c r="G12" s="468"/>
      <c r="H12" s="468"/>
      <c r="I12" s="468"/>
      <c r="L12" s="101"/>
    </row>
    <row r="13" spans="1:14" ht="13.5" thickTop="1" x14ac:dyDescent="0.2">
      <c r="A13" s="107"/>
      <c r="B13" s="108">
        <v>2018</v>
      </c>
      <c r="C13" s="276">
        <v>2020</v>
      </c>
      <c r="D13" s="277">
        <v>2025</v>
      </c>
      <c r="E13" s="278">
        <v>2030</v>
      </c>
      <c r="F13" s="468"/>
      <c r="G13" s="468"/>
      <c r="H13" s="468"/>
      <c r="I13" s="468"/>
      <c r="J13" s="468"/>
      <c r="L13" s="101"/>
    </row>
    <row r="14" spans="1:14" ht="16.5" customHeight="1" x14ac:dyDescent="0.2">
      <c r="A14" s="113" t="s">
        <v>263</v>
      </c>
      <c r="B14" s="109">
        <f>B55</f>
        <v>13214</v>
      </c>
      <c r="C14" s="279">
        <v>14206.116153418472</v>
      </c>
      <c r="D14" s="110">
        <v>17191.761786781815</v>
      </c>
      <c r="E14" s="280">
        <v>20784.060023798294</v>
      </c>
      <c r="F14" s="468"/>
      <c r="G14" s="468"/>
      <c r="H14" s="468"/>
      <c r="I14" s="468"/>
      <c r="J14" s="468"/>
    </row>
    <row r="15" spans="1:14" ht="16.5" customHeight="1" x14ac:dyDescent="0.2">
      <c r="A15" s="113" t="s">
        <v>242</v>
      </c>
      <c r="B15" s="109">
        <v>341307</v>
      </c>
      <c r="C15" s="279">
        <v>376000</v>
      </c>
      <c r="D15" s="110">
        <v>455000</v>
      </c>
      <c r="E15" s="280">
        <v>550000</v>
      </c>
      <c r="F15" s="468"/>
      <c r="G15" s="468"/>
      <c r="H15" s="468"/>
      <c r="I15" s="468"/>
      <c r="J15" s="468"/>
    </row>
    <row r="16" spans="1:14" ht="16.5" customHeight="1" x14ac:dyDescent="0.2">
      <c r="A16" s="237" t="s">
        <v>228</v>
      </c>
      <c r="B16" s="109">
        <v>115735</v>
      </c>
      <c r="C16" s="279">
        <v>138000</v>
      </c>
      <c r="D16" s="110">
        <v>198000</v>
      </c>
      <c r="E16" s="280">
        <v>285000</v>
      </c>
      <c r="F16" s="468"/>
      <c r="G16" s="468"/>
      <c r="H16" s="468"/>
      <c r="I16" s="468"/>
      <c r="J16" s="468"/>
    </row>
    <row r="17" spans="1:14" ht="16.5" customHeight="1" x14ac:dyDescent="0.2">
      <c r="A17" s="237" t="s">
        <v>229</v>
      </c>
      <c r="B17" s="109">
        <v>41594</v>
      </c>
      <c r="C17" s="279">
        <v>48000</v>
      </c>
      <c r="D17" s="110">
        <v>59000</v>
      </c>
      <c r="E17" s="280">
        <v>76000</v>
      </c>
      <c r="F17" s="468"/>
      <c r="G17" s="468"/>
      <c r="H17" s="468"/>
      <c r="I17" s="468"/>
      <c r="J17" s="468"/>
    </row>
    <row r="18" spans="1:14" ht="16.5" customHeight="1" x14ac:dyDescent="0.2">
      <c r="A18" s="237" t="s">
        <v>231</v>
      </c>
      <c r="B18" s="109">
        <v>143981</v>
      </c>
      <c r="C18" s="279">
        <v>168000</v>
      </c>
      <c r="D18" s="110">
        <v>215000</v>
      </c>
      <c r="E18" s="280">
        <v>275000</v>
      </c>
      <c r="F18" s="468"/>
      <c r="G18" s="468"/>
      <c r="H18" s="468"/>
      <c r="I18" s="468"/>
      <c r="J18" s="468"/>
    </row>
    <row r="19" spans="1:14" ht="16.5" customHeight="1" thickBot="1" x14ac:dyDescent="0.25">
      <c r="A19" s="237" t="s">
        <v>230</v>
      </c>
      <c r="B19" s="109">
        <v>124424</v>
      </c>
      <c r="C19" s="281">
        <v>146000</v>
      </c>
      <c r="D19" s="282">
        <v>190000</v>
      </c>
      <c r="E19" s="283">
        <v>246000</v>
      </c>
      <c r="F19" s="468"/>
      <c r="G19" s="468"/>
      <c r="H19" s="468"/>
      <c r="I19" s="468"/>
      <c r="J19" s="468"/>
    </row>
    <row r="20" spans="1:14" ht="13.5" thickTop="1" x14ac:dyDescent="0.2">
      <c r="C20" s="120"/>
      <c r="D20" s="120"/>
    </row>
    <row r="21" spans="1:14" ht="38.25" customHeight="1" x14ac:dyDescent="0.2">
      <c r="A21" s="605" t="s">
        <v>356</v>
      </c>
      <c r="B21" s="606"/>
      <c r="C21" s="606"/>
      <c r="D21" s="606"/>
      <c r="E21" s="606"/>
      <c r="F21" s="606"/>
      <c r="G21" s="606"/>
      <c r="H21" s="607"/>
      <c r="I21" s="121"/>
      <c r="J21" s="121"/>
      <c r="L21" s="609" t="s">
        <v>342</v>
      </c>
      <c r="M21" s="610"/>
      <c r="N21" s="611"/>
    </row>
    <row r="22" spans="1:14" ht="12.75" customHeight="1" thickBot="1" x14ac:dyDescent="0.25">
      <c r="A22" s="474"/>
      <c r="B22" s="378"/>
      <c r="C22" s="378"/>
      <c r="D22" s="378"/>
      <c r="E22" s="378"/>
      <c r="F22" s="378"/>
      <c r="G22" s="378"/>
      <c r="H22" s="379"/>
      <c r="I22" s="121"/>
      <c r="J22" s="121"/>
    </row>
    <row r="23" spans="1:14" ht="29.25" customHeight="1" thickTop="1" x14ac:dyDescent="0.2">
      <c r="A23" s="170" t="s">
        <v>159</v>
      </c>
      <c r="B23" s="448" t="s">
        <v>15</v>
      </c>
      <c r="C23" s="310" t="s">
        <v>156</v>
      </c>
      <c r="D23" s="310" t="s">
        <v>5</v>
      </c>
      <c r="E23" s="311" t="s">
        <v>4</v>
      </c>
      <c r="F23" s="310" t="s">
        <v>16</v>
      </c>
      <c r="G23" s="310" t="s">
        <v>157</v>
      </c>
      <c r="H23" s="312" t="s">
        <v>2</v>
      </c>
      <c r="I23" s="219"/>
      <c r="J23" s="313" t="s">
        <v>202</v>
      </c>
      <c r="L23" s="276">
        <v>2020</v>
      </c>
      <c r="M23" s="277">
        <v>2025</v>
      </c>
      <c r="N23" s="278">
        <v>2030</v>
      </c>
    </row>
    <row r="24" spans="1:14" ht="15" customHeight="1" x14ac:dyDescent="0.2">
      <c r="A24" s="497" t="s">
        <v>129</v>
      </c>
      <c r="B24" s="498">
        <v>1008</v>
      </c>
      <c r="C24" s="153">
        <v>553</v>
      </c>
      <c r="D24" s="153">
        <v>173</v>
      </c>
      <c r="E24" s="153">
        <v>189</v>
      </c>
      <c r="F24" s="153">
        <v>93</v>
      </c>
      <c r="G24" s="153">
        <v>434</v>
      </c>
      <c r="H24" s="499">
        <v>574</v>
      </c>
      <c r="I24" s="123"/>
      <c r="J24" s="500">
        <v>604</v>
      </c>
      <c r="L24" s="409">
        <v>1497</v>
      </c>
      <c r="M24" s="410">
        <v>1812</v>
      </c>
      <c r="N24" s="411">
        <v>2191</v>
      </c>
    </row>
    <row r="25" spans="1:14" ht="15" customHeight="1" x14ac:dyDescent="0.2">
      <c r="A25" s="122" t="s">
        <v>297</v>
      </c>
      <c r="B25" s="257">
        <v>746</v>
      </c>
      <c r="C25" s="115">
        <v>358</v>
      </c>
      <c r="D25" s="115">
        <v>255</v>
      </c>
      <c r="E25" s="115">
        <v>92</v>
      </c>
      <c r="F25" s="115">
        <v>41</v>
      </c>
      <c r="G25" s="115">
        <v>258</v>
      </c>
      <c r="H25" s="201">
        <v>488</v>
      </c>
      <c r="I25" s="123"/>
      <c r="J25" s="501">
        <v>439</v>
      </c>
      <c r="L25" s="409">
        <v>631</v>
      </c>
      <c r="M25" s="410">
        <v>764</v>
      </c>
      <c r="N25" s="411">
        <v>924</v>
      </c>
    </row>
    <row r="26" spans="1:14" x14ac:dyDescent="0.2">
      <c r="A26" s="122" t="s">
        <v>298</v>
      </c>
      <c r="B26" s="257">
        <v>606</v>
      </c>
      <c r="C26" s="115">
        <v>378</v>
      </c>
      <c r="D26" s="115">
        <v>88</v>
      </c>
      <c r="E26" s="115">
        <v>116</v>
      </c>
      <c r="F26" s="115">
        <v>24</v>
      </c>
      <c r="G26" s="115">
        <v>215</v>
      </c>
      <c r="H26" s="201">
        <v>391</v>
      </c>
      <c r="I26" s="123"/>
      <c r="J26" s="501">
        <v>319</v>
      </c>
      <c r="L26" s="409">
        <v>728</v>
      </c>
      <c r="M26" s="410">
        <v>801</v>
      </c>
      <c r="N26" s="411">
        <v>874</v>
      </c>
    </row>
    <row r="27" spans="1:14" x14ac:dyDescent="0.2">
      <c r="A27" s="122" t="s">
        <v>133</v>
      </c>
      <c r="B27" s="257">
        <v>848</v>
      </c>
      <c r="C27" s="115">
        <v>609</v>
      </c>
      <c r="D27" s="115">
        <v>97</v>
      </c>
      <c r="E27" s="115">
        <v>101</v>
      </c>
      <c r="F27" s="115">
        <v>41</v>
      </c>
      <c r="G27" s="115">
        <v>418</v>
      </c>
      <c r="H27" s="201">
        <v>430</v>
      </c>
      <c r="I27" s="123"/>
      <c r="J27" s="501">
        <v>481</v>
      </c>
      <c r="L27" s="409">
        <v>1279</v>
      </c>
      <c r="M27" s="410">
        <v>1547</v>
      </c>
      <c r="N27" s="411">
        <v>1871</v>
      </c>
    </row>
    <row r="28" spans="1:14" x14ac:dyDescent="0.2">
      <c r="A28" s="122" t="s">
        <v>300</v>
      </c>
      <c r="B28" s="257">
        <v>1167</v>
      </c>
      <c r="C28" s="115">
        <v>649</v>
      </c>
      <c r="D28" s="115">
        <v>129</v>
      </c>
      <c r="E28" s="115">
        <v>337</v>
      </c>
      <c r="F28" s="115">
        <v>52</v>
      </c>
      <c r="G28" s="115">
        <v>691</v>
      </c>
      <c r="H28" s="201">
        <v>476</v>
      </c>
      <c r="I28" s="123"/>
      <c r="J28" s="501">
        <v>597</v>
      </c>
      <c r="L28" s="409">
        <v>1244</v>
      </c>
      <c r="M28" s="410">
        <v>1505</v>
      </c>
      <c r="N28" s="411">
        <v>1819</v>
      </c>
    </row>
    <row r="29" spans="1:14" x14ac:dyDescent="0.2">
      <c r="A29" s="122" t="s">
        <v>301</v>
      </c>
      <c r="B29" s="257">
        <v>201</v>
      </c>
      <c r="C29" s="115">
        <v>122</v>
      </c>
      <c r="D29" s="115">
        <v>26</v>
      </c>
      <c r="E29" s="115">
        <v>45</v>
      </c>
      <c r="F29" s="115">
        <v>8</v>
      </c>
      <c r="G29" s="115">
        <v>177</v>
      </c>
      <c r="H29" s="201">
        <v>24</v>
      </c>
      <c r="I29" s="123"/>
      <c r="J29" s="501">
        <v>129</v>
      </c>
      <c r="L29" s="409">
        <v>189</v>
      </c>
      <c r="M29" s="410">
        <v>176</v>
      </c>
      <c r="N29" s="411">
        <v>184</v>
      </c>
    </row>
    <row r="30" spans="1:14" x14ac:dyDescent="0.2">
      <c r="A30" s="122" t="s">
        <v>142</v>
      </c>
      <c r="B30" s="257">
        <v>1908</v>
      </c>
      <c r="C30" s="115">
        <v>1021</v>
      </c>
      <c r="D30" s="115">
        <v>410</v>
      </c>
      <c r="E30" s="115">
        <v>381</v>
      </c>
      <c r="F30" s="115">
        <v>96</v>
      </c>
      <c r="G30" s="115">
        <v>1138</v>
      </c>
      <c r="H30" s="201">
        <v>770</v>
      </c>
      <c r="I30" s="123"/>
      <c r="J30" s="501">
        <v>751</v>
      </c>
      <c r="L30" s="409">
        <v>1913</v>
      </c>
      <c r="M30" s="410">
        <v>2291</v>
      </c>
      <c r="N30" s="411">
        <v>2619</v>
      </c>
    </row>
    <row r="31" spans="1:14" x14ac:dyDescent="0.2">
      <c r="A31" s="122" t="s">
        <v>143</v>
      </c>
      <c r="B31" s="257">
        <v>2108</v>
      </c>
      <c r="C31" s="115">
        <v>1177</v>
      </c>
      <c r="D31" s="115">
        <v>415</v>
      </c>
      <c r="E31" s="115">
        <v>361</v>
      </c>
      <c r="F31" s="115">
        <v>155</v>
      </c>
      <c r="G31" s="115">
        <v>803</v>
      </c>
      <c r="H31" s="201">
        <v>1305</v>
      </c>
      <c r="I31" s="123"/>
      <c r="J31" s="114">
        <v>1124</v>
      </c>
      <c r="L31" s="409">
        <v>2086</v>
      </c>
      <c r="M31" s="410">
        <v>2524</v>
      </c>
      <c r="N31" s="411">
        <v>3052</v>
      </c>
    </row>
    <row r="32" spans="1:14" ht="15" customHeight="1" thickBot="1" x14ac:dyDescent="0.25">
      <c r="A32" s="126" t="s">
        <v>61</v>
      </c>
      <c r="B32" s="370">
        <f>SUM(B24:B31)</f>
        <v>8592</v>
      </c>
      <c r="C32" s="127">
        <f t="shared" ref="C32:H32" si="0">SUM(C24:C31)</f>
        <v>4867</v>
      </c>
      <c r="D32" s="127">
        <f t="shared" si="0"/>
        <v>1593</v>
      </c>
      <c r="E32" s="127">
        <f t="shared" si="0"/>
        <v>1622</v>
      </c>
      <c r="F32" s="127">
        <f t="shared" si="0"/>
        <v>510</v>
      </c>
      <c r="G32" s="127">
        <f t="shared" si="0"/>
        <v>4134</v>
      </c>
      <c r="H32" s="128">
        <f t="shared" si="0"/>
        <v>4458</v>
      </c>
      <c r="I32" s="123"/>
      <c r="J32" s="450">
        <f>SUM(J24:J31)</f>
        <v>4444</v>
      </c>
      <c r="K32" s="328"/>
      <c r="L32" s="412">
        <f>SUM(L24:L31)</f>
        <v>9567</v>
      </c>
      <c r="M32" s="413">
        <f t="shared" ref="M32:N32" si="1">SUM(M24:M31)</f>
        <v>11420</v>
      </c>
      <c r="N32" s="414">
        <f t="shared" si="1"/>
        <v>13534</v>
      </c>
    </row>
    <row r="33" spans="1:14" ht="15" customHeight="1" thickTop="1" x14ac:dyDescent="0.2">
      <c r="B33" s="130"/>
      <c r="C33" s="130"/>
      <c r="D33" s="130"/>
      <c r="E33" s="130"/>
      <c r="F33" s="130"/>
      <c r="G33" s="130"/>
      <c r="H33" s="131"/>
      <c r="I33" s="131"/>
      <c r="J33" s="131"/>
    </row>
    <row r="34" spans="1:14" ht="15" customHeight="1" thickBot="1" x14ac:dyDescent="0.25">
      <c r="A34" s="132"/>
      <c r="B34" s="133"/>
      <c r="C34" s="133"/>
      <c r="D34" s="133"/>
      <c r="E34" s="133"/>
      <c r="F34" s="133"/>
      <c r="G34" s="133"/>
      <c r="H34" s="101"/>
      <c r="I34" s="131"/>
      <c r="J34" s="101"/>
    </row>
    <row r="35" spans="1:14" ht="26.25" thickTop="1" x14ac:dyDescent="0.2">
      <c r="A35" s="170" t="s">
        <v>160</v>
      </c>
      <c r="B35" s="310" t="s">
        <v>15</v>
      </c>
      <c r="C35" s="310" t="s">
        <v>156</v>
      </c>
      <c r="D35" s="310" t="s">
        <v>5</v>
      </c>
      <c r="E35" s="311" t="s">
        <v>4</v>
      </c>
      <c r="F35" s="310" t="s">
        <v>16</v>
      </c>
      <c r="G35" s="310" t="s">
        <v>157</v>
      </c>
      <c r="H35" s="312" t="s">
        <v>2</v>
      </c>
      <c r="I35" s="219"/>
      <c r="J35" s="313" t="s">
        <v>202</v>
      </c>
      <c r="L35" s="276">
        <v>2020</v>
      </c>
      <c r="M35" s="277">
        <v>2025</v>
      </c>
      <c r="N35" s="278">
        <v>2030</v>
      </c>
    </row>
    <row r="36" spans="1:14" x14ac:dyDescent="0.2">
      <c r="A36" s="497" t="s">
        <v>265</v>
      </c>
      <c r="B36" s="498">
        <v>494</v>
      </c>
      <c r="C36" s="153">
        <v>334</v>
      </c>
      <c r="D36" s="153">
        <v>51</v>
      </c>
      <c r="E36" s="153">
        <v>84</v>
      </c>
      <c r="F36" s="153">
        <v>25</v>
      </c>
      <c r="G36" s="153">
        <v>152</v>
      </c>
      <c r="H36" s="499">
        <v>342</v>
      </c>
      <c r="I36" s="123"/>
      <c r="J36" s="500">
        <v>252</v>
      </c>
      <c r="L36" s="409">
        <v>540</v>
      </c>
      <c r="M36" s="410">
        <v>654</v>
      </c>
      <c r="N36" s="411">
        <v>790</v>
      </c>
    </row>
    <row r="37" spans="1:14" x14ac:dyDescent="0.2">
      <c r="A37" s="122" t="s">
        <v>109</v>
      </c>
      <c r="B37" s="257">
        <v>2761</v>
      </c>
      <c r="C37" s="115">
        <v>1610</v>
      </c>
      <c r="D37" s="115">
        <v>440</v>
      </c>
      <c r="E37" s="115">
        <v>344</v>
      </c>
      <c r="F37" s="115">
        <v>367</v>
      </c>
      <c r="G37" s="115">
        <v>1022</v>
      </c>
      <c r="H37" s="201">
        <v>1739</v>
      </c>
      <c r="I37" s="123"/>
      <c r="J37" s="114">
        <v>991</v>
      </c>
      <c r="L37" s="409">
        <v>2512</v>
      </c>
      <c r="M37" s="410">
        <v>3040</v>
      </c>
      <c r="N37" s="411">
        <v>3675</v>
      </c>
    </row>
    <row r="38" spans="1:14" ht="13.5" thickBot="1" x14ac:dyDescent="0.25">
      <c r="A38" s="126" t="s">
        <v>15</v>
      </c>
      <c r="B38" s="370">
        <f>SUM(B36:B37)</f>
        <v>3255</v>
      </c>
      <c r="C38" s="127">
        <f t="shared" ref="C38:H38" si="2">SUM(C36:C37)</f>
        <v>1944</v>
      </c>
      <c r="D38" s="127">
        <f t="shared" si="2"/>
        <v>491</v>
      </c>
      <c r="E38" s="127">
        <f t="shared" si="2"/>
        <v>428</v>
      </c>
      <c r="F38" s="127">
        <f t="shared" si="2"/>
        <v>392</v>
      </c>
      <c r="G38" s="127">
        <f t="shared" si="2"/>
        <v>1174</v>
      </c>
      <c r="H38" s="128">
        <f t="shared" si="2"/>
        <v>2081</v>
      </c>
      <c r="I38" s="123"/>
      <c r="J38" s="450">
        <f>SUM(J36:J37)</f>
        <v>1243</v>
      </c>
      <c r="L38" s="412">
        <f>SUM(L36:L37)</f>
        <v>3052</v>
      </c>
      <c r="M38" s="413">
        <f t="shared" ref="M38:N38" si="3">SUM(M36:M37)</f>
        <v>3694</v>
      </c>
      <c r="N38" s="414">
        <f t="shared" si="3"/>
        <v>4465</v>
      </c>
    </row>
    <row r="39" spans="1:14" ht="14.25" thickTop="1" thickBot="1" x14ac:dyDescent="0.25">
      <c r="I39" s="76"/>
    </row>
    <row r="40" spans="1:14" ht="26.25" thickTop="1" x14ac:dyDescent="0.2">
      <c r="A40" s="170" t="s">
        <v>158</v>
      </c>
      <c r="B40" s="310" t="s">
        <v>15</v>
      </c>
      <c r="C40" s="310" t="s">
        <v>156</v>
      </c>
      <c r="D40" s="310" t="s">
        <v>5</v>
      </c>
      <c r="E40" s="311" t="s">
        <v>4</v>
      </c>
      <c r="F40" s="310" t="s">
        <v>16</v>
      </c>
      <c r="G40" s="310" t="s">
        <v>157</v>
      </c>
      <c r="H40" s="312" t="s">
        <v>2</v>
      </c>
      <c r="I40" s="219"/>
      <c r="J40" s="220" t="s">
        <v>202</v>
      </c>
      <c r="L40" s="276">
        <v>2020</v>
      </c>
      <c r="M40" s="277">
        <v>2025</v>
      </c>
      <c r="N40" s="278">
        <v>2030</v>
      </c>
    </row>
    <row r="41" spans="1:14" x14ac:dyDescent="0.2">
      <c r="A41" s="229" t="s">
        <v>303</v>
      </c>
      <c r="B41" s="502">
        <v>0</v>
      </c>
      <c r="C41" s="503">
        <v>0</v>
      </c>
      <c r="D41" s="503">
        <v>0</v>
      </c>
      <c r="E41" s="503">
        <v>0</v>
      </c>
      <c r="F41" s="503">
        <v>0</v>
      </c>
      <c r="G41" s="503">
        <v>0</v>
      </c>
      <c r="H41" s="504">
        <v>0</v>
      </c>
      <c r="I41" s="134"/>
      <c r="J41" s="505">
        <v>0</v>
      </c>
      <c r="L41" s="409">
        <v>20</v>
      </c>
      <c r="M41" s="410">
        <v>100</v>
      </c>
      <c r="N41" s="411">
        <v>300</v>
      </c>
    </row>
    <row r="42" spans="1:14" ht="13.5" thickBot="1" x14ac:dyDescent="0.25">
      <c r="A42" s="126" t="s">
        <v>15</v>
      </c>
      <c r="B42" s="449">
        <f>SUM(B41)</f>
        <v>0</v>
      </c>
      <c r="C42" s="124">
        <f t="shared" ref="C42:H42" si="4">SUM(C41)</f>
        <v>0</v>
      </c>
      <c r="D42" s="124">
        <f t="shared" si="4"/>
        <v>0</v>
      </c>
      <c r="E42" s="124">
        <f t="shared" si="4"/>
        <v>0</v>
      </c>
      <c r="F42" s="124">
        <f t="shared" si="4"/>
        <v>0</v>
      </c>
      <c r="G42" s="124">
        <f t="shared" si="4"/>
        <v>0</v>
      </c>
      <c r="H42" s="125">
        <f t="shared" si="4"/>
        <v>0</v>
      </c>
      <c r="I42" s="134"/>
      <c r="J42" s="80">
        <v>0</v>
      </c>
      <c r="L42" s="412">
        <f>SUM(L41)</f>
        <v>20</v>
      </c>
      <c r="M42" s="413">
        <f t="shared" ref="M42:N42" si="5">SUM(M41)</f>
        <v>100</v>
      </c>
      <c r="N42" s="414">
        <f t="shared" si="5"/>
        <v>300</v>
      </c>
    </row>
    <row r="43" spans="1:14" ht="14.25" thickTop="1" thickBot="1" x14ac:dyDescent="0.25">
      <c r="I43" s="76"/>
    </row>
    <row r="44" spans="1:14" ht="26.25" thickTop="1" x14ac:dyDescent="0.2">
      <c r="A44" s="170" t="s">
        <v>29</v>
      </c>
      <c r="B44" s="310" t="s">
        <v>15</v>
      </c>
      <c r="C44" s="310" t="s">
        <v>156</v>
      </c>
      <c r="D44" s="310" t="s">
        <v>5</v>
      </c>
      <c r="E44" s="311" t="s">
        <v>4</v>
      </c>
      <c r="F44" s="310" t="s">
        <v>16</v>
      </c>
      <c r="G44" s="310" t="s">
        <v>157</v>
      </c>
      <c r="H44" s="312" t="s">
        <v>2</v>
      </c>
      <c r="I44" s="219"/>
      <c r="J44" s="313" t="s">
        <v>202</v>
      </c>
      <c r="L44" s="276">
        <v>2020</v>
      </c>
      <c r="M44" s="277">
        <v>2025</v>
      </c>
      <c r="N44" s="278">
        <v>2030</v>
      </c>
    </row>
    <row r="45" spans="1:14" x14ac:dyDescent="0.2">
      <c r="A45" s="497" t="s">
        <v>77</v>
      </c>
      <c r="B45" s="498">
        <v>282</v>
      </c>
      <c r="C45" s="153"/>
      <c r="D45" s="153"/>
      <c r="E45" s="153"/>
      <c r="F45" s="153"/>
      <c r="G45" s="153"/>
      <c r="H45" s="499"/>
      <c r="I45" s="136"/>
      <c r="J45" s="500"/>
      <c r="L45" s="409">
        <v>302</v>
      </c>
      <c r="M45" s="410">
        <v>351</v>
      </c>
      <c r="N45" s="411">
        <v>407</v>
      </c>
    </row>
    <row r="46" spans="1:14" x14ac:dyDescent="0.2">
      <c r="A46" s="122" t="s">
        <v>292</v>
      </c>
      <c r="B46" s="257">
        <v>84</v>
      </c>
      <c r="C46" s="115"/>
      <c r="D46" s="115"/>
      <c r="E46" s="115"/>
      <c r="F46" s="115"/>
      <c r="G46" s="115"/>
      <c r="H46" s="201"/>
      <c r="I46" s="136"/>
      <c r="J46" s="501"/>
      <c r="L46" s="409">
        <v>90</v>
      </c>
      <c r="M46" s="410">
        <v>120</v>
      </c>
      <c r="N46" s="411">
        <v>150</v>
      </c>
    </row>
    <row r="47" spans="1:14" x14ac:dyDescent="0.2">
      <c r="A47" s="122" t="s">
        <v>284</v>
      </c>
      <c r="B47" s="257">
        <v>88</v>
      </c>
      <c r="C47" s="115"/>
      <c r="D47" s="115"/>
      <c r="E47" s="115"/>
      <c r="F47" s="115"/>
      <c r="G47" s="115"/>
      <c r="H47" s="201"/>
      <c r="I47" s="136"/>
      <c r="J47" s="501"/>
      <c r="L47" s="409">
        <v>87</v>
      </c>
      <c r="M47" s="410">
        <v>89</v>
      </c>
      <c r="N47" s="411">
        <v>97</v>
      </c>
    </row>
    <row r="48" spans="1:14" x14ac:dyDescent="0.2">
      <c r="A48" s="122" t="s">
        <v>81</v>
      </c>
      <c r="B48" s="257">
        <v>588</v>
      </c>
      <c r="C48" s="115"/>
      <c r="D48" s="115"/>
      <c r="E48" s="115"/>
      <c r="F48" s="115"/>
      <c r="G48" s="115"/>
      <c r="H48" s="201"/>
      <c r="I48" s="136"/>
      <c r="J48" s="501"/>
      <c r="L48" s="409">
        <v>610</v>
      </c>
      <c r="M48" s="410">
        <v>610</v>
      </c>
      <c r="N48" s="411">
        <v>610</v>
      </c>
    </row>
    <row r="49" spans="1:14" x14ac:dyDescent="0.2">
      <c r="A49" s="122" t="s">
        <v>285</v>
      </c>
      <c r="B49" s="257">
        <v>105</v>
      </c>
      <c r="C49" s="115"/>
      <c r="D49" s="115"/>
      <c r="E49" s="115"/>
      <c r="F49" s="115"/>
      <c r="G49" s="115"/>
      <c r="H49" s="201"/>
      <c r="I49" s="136"/>
      <c r="J49" s="501"/>
      <c r="L49" s="409">
        <v>121</v>
      </c>
      <c r="M49" s="410">
        <v>145</v>
      </c>
      <c r="N49" s="411">
        <v>176</v>
      </c>
    </row>
    <row r="50" spans="1:14" x14ac:dyDescent="0.2">
      <c r="A50" s="122" t="s">
        <v>289</v>
      </c>
      <c r="B50" s="257">
        <v>220</v>
      </c>
      <c r="C50" s="115"/>
      <c r="D50" s="115"/>
      <c r="E50" s="115"/>
      <c r="F50" s="115"/>
      <c r="G50" s="115"/>
      <c r="H50" s="201"/>
      <c r="I50" s="136"/>
      <c r="J50" s="114"/>
      <c r="L50" s="409">
        <v>2000</v>
      </c>
      <c r="M50" s="410">
        <v>2500</v>
      </c>
      <c r="N50" s="411">
        <v>3000</v>
      </c>
    </row>
    <row r="51" spans="1:14" ht="13.5" thickBot="1" x14ac:dyDescent="0.25">
      <c r="A51" s="126" t="s">
        <v>15</v>
      </c>
      <c r="B51" s="370">
        <f>SUM(B45:B50)</f>
        <v>1367</v>
      </c>
      <c r="C51" s="127">
        <v>588</v>
      </c>
      <c r="D51" s="127">
        <v>131</v>
      </c>
      <c r="E51" s="127">
        <v>495</v>
      </c>
      <c r="F51" s="127">
        <v>153</v>
      </c>
      <c r="G51" s="127">
        <v>575</v>
      </c>
      <c r="H51" s="128">
        <v>792</v>
      </c>
      <c r="I51" s="134"/>
      <c r="J51" s="450">
        <v>627</v>
      </c>
      <c r="L51" s="412">
        <f>SUM(L45:L50)</f>
        <v>3210</v>
      </c>
      <c r="M51" s="413">
        <f t="shared" ref="M51:N51" si="6">SUM(M45:M50)</f>
        <v>3815</v>
      </c>
      <c r="N51" s="414">
        <f t="shared" si="6"/>
        <v>4440</v>
      </c>
    </row>
    <row r="52" spans="1:14" ht="14.25" thickTop="1" thickBot="1" x14ac:dyDescent="0.25">
      <c r="A52" s="138"/>
      <c r="B52" s="137"/>
      <c r="C52" s="137"/>
      <c r="D52" s="137"/>
      <c r="E52" s="137"/>
      <c r="F52" s="137"/>
      <c r="G52" s="137"/>
      <c r="H52" s="137"/>
      <c r="I52" s="134"/>
      <c r="J52" s="125"/>
    </row>
    <row r="53" spans="1:14" ht="26.25" thickTop="1" x14ac:dyDescent="0.2">
      <c r="A53" s="31" t="s">
        <v>27</v>
      </c>
      <c r="B53" s="216" t="s">
        <v>15</v>
      </c>
      <c r="C53" s="216" t="s">
        <v>156</v>
      </c>
      <c r="D53" s="216" t="s">
        <v>5</v>
      </c>
      <c r="E53" s="217" t="s">
        <v>4</v>
      </c>
      <c r="F53" s="216" t="s">
        <v>16</v>
      </c>
      <c r="G53" s="216" t="s">
        <v>157</v>
      </c>
      <c r="H53" s="218" t="s">
        <v>2</v>
      </c>
      <c r="I53" s="219"/>
      <c r="J53" s="220" t="s">
        <v>202</v>
      </c>
      <c r="L53" s="276">
        <v>2020</v>
      </c>
      <c r="M53" s="277">
        <v>2025</v>
      </c>
      <c r="N53" s="278">
        <v>2030</v>
      </c>
    </row>
    <row r="54" spans="1:14" x14ac:dyDescent="0.2">
      <c r="A54" s="139" t="s">
        <v>187</v>
      </c>
      <c r="B54" s="135">
        <f>B32+B38+B42</f>
        <v>11847</v>
      </c>
      <c r="C54" s="135">
        <f t="shared" ref="C54:J54" si="7">C32+C38+C42</f>
        <v>6811</v>
      </c>
      <c r="D54" s="135">
        <f t="shared" si="7"/>
        <v>2084</v>
      </c>
      <c r="E54" s="135">
        <f t="shared" si="7"/>
        <v>2050</v>
      </c>
      <c r="F54" s="135">
        <f t="shared" si="7"/>
        <v>902</v>
      </c>
      <c r="G54" s="135">
        <f t="shared" si="7"/>
        <v>5308</v>
      </c>
      <c r="H54" s="135">
        <f t="shared" si="7"/>
        <v>6539</v>
      </c>
      <c r="I54" s="134"/>
      <c r="J54" s="80">
        <f t="shared" si="7"/>
        <v>5687</v>
      </c>
      <c r="K54" s="101"/>
      <c r="L54" s="409">
        <f>L32+L38+L42</f>
        <v>12639</v>
      </c>
      <c r="M54" s="410">
        <f t="shared" ref="M54:N54" si="8">M32+M38+M42</f>
        <v>15214</v>
      </c>
      <c r="N54" s="411">
        <f t="shared" si="8"/>
        <v>18299</v>
      </c>
    </row>
    <row r="55" spans="1:14" ht="13.5" thickBot="1" x14ac:dyDescent="0.25">
      <c r="A55" s="139" t="s">
        <v>186</v>
      </c>
      <c r="B55" s="135">
        <f>B54+B51</f>
        <v>13214</v>
      </c>
      <c r="C55" s="135">
        <f t="shared" ref="C55:J55" si="9">C54+C51</f>
        <v>7399</v>
      </c>
      <c r="D55" s="135">
        <f t="shared" si="9"/>
        <v>2215</v>
      </c>
      <c r="E55" s="135">
        <f t="shared" si="9"/>
        <v>2545</v>
      </c>
      <c r="F55" s="135">
        <f t="shared" si="9"/>
        <v>1055</v>
      </c>
      <c r="G55" s="135">
        <f t="shared" si="9"/>
        <v>5883</v>
      </c>
      <c r="H55" s="135">
        <f t="shared" si="9"/>
        <v>7331</v>
      </c>
      <c r="I55" s="134"/>
      <c r="J55" s="80">
        <f t="shared" si="9"/>
        <v>6314</v>
      </c>
      <c r="L55" s="412">
        <f>L32+L38+L42+L51</f>
        <v>15849</v>
      </c>
      <c r="M55" s="413">
        <f t="shared" ref="M55:N55" si="10">M32+M38+M42+M51</f>
        <v>19029</v>
      </c>
      <c r="N55" s="414">
        <f t="shared" si="10"/>
        <v>22739</v>
      </c>
    </row>
    <row r="56" spans="1:14" ht="12.75" customHeight="1" thickTop="1" x14ac:dyDescent="0.2">
      <c r="A56" s="140"/>
      <c r="B56" s="134"/>
      <c r="C56" s="134"/>
      <c r="D56" s="134"/>
      <c r="E56" s="134"/>
      <c r="F56" s="134"/>
      <c r="G56" s="134"/>
      <c r="H56" s="134"/>
      <c r="I56" s="134"/>
      <c r="J56" s="134"/>
      <c r="M56" s="328"/>
    </row>
    <row r="57" spans="1:14" ht="12.75" customHeight="1" x14ac:dyDescent="0.2">
      <c r="A57" s="477"/>
      <c r="B57" s="478"/>
      <c r="C57" s="478"/>
      <c r="D57" s="478"/>
      <c r="E57" s="478"/>
      <c r="F57" s="478"/>
      <c r="G57" s="478"/>
      <c r="H57" s="478"/>
      <c r="I57" s="478"/>
      <c r="J57" s="478"/>
      <c r="K57" s="479"/>
    </row>
    <row r="59" spans="1:14" x14ac:dyDescent="0.2">
      <c r="A59" s="399" t="s">
        <v>357</v>
      </c>
      <c r="B59" s="394"/>
      <c r="C59" s="394"/>
      <c r="D59" s="394"/>
      <c r="E59" s="394"/>
      <c r="F59" s="394"/>
      <c r="G59" s="394"/>
      <c r="H59" s="395"/>
    </row>
    <row r="60" spans="1:14" x14ac:dyDescent="0.2">
      <c r="A60" s="399" t="s">
        <v>255</v>
      </c>
      <c r="B60" s="394"/>
      <c r="C60" s="394"/>
      <c r="D60" s="394"/>
      <c r="E60" s="394"/>
      <c r="F60" s="394"/>
      <c r="G60" s="394"/>
      <c r="H60" s="395"/>
      <c r="I60" s="112"/>
    </row>
    <row r="61" spans="1:14" x14ac:dyDescent="0.2">
      <c r="A61" s="229"/>
      <c r="B61" s="155"/>
      <c r="C61" s="155"/>
      <c r="D61" s="155"/>
      <c r="E61" s="155"/>
      <c r="F61" s="230"/>
      <c r="G61" s="155"/>
      <c r="H61" s="231"/>
      <c r="I61" s="76"/>
    </row>
    <row r="62" spans="1:14" ht="25.5" x14ac:dyDescent="0.2">
      <c r="A62" s="107"/>
      <c r="B62" s="222" t="s">
        <v>15</v>
      </c>
      <c r="C62" s="222" t="s">
        <v>3</v>
      </c>
      <c r="D62" s="222" t="s">
        <v>5</v>
      </c>
      <c r="E62" s="221" t="s">
        <v>4</v>
      </c>
      <c r="F62" s="222" t="s">
        <v>16</v>
      </c>
      <c r="G62" s="222" t="s">
        <v>1</v>
      </c>
      <c r="H62" s="482" t="s">
        <v>2</v>
      </c>
      <c r="I62" s="68"/>
      <c r="J62" s="220" t="s">
        <v>164</v>
      </c>
    </row>
    <row r="63" spans="1:14" x14ac:dyDescent="0.2">
      <c r="A63" s="113" t="s">
        <v>39</v>
      </c>
      <c r="B63" s="329">
        <v>3441</v>
      </c>
      <c r="C63" s="329">
        <v>1799</v>
      </c>
      <c r="D63" s="329">
        <v>698</v>
      </c>
      <c r="E63" s="329">
        <v>783</v>
      </c>
      <c r="F63" s="329">
        <v>161</v>
      </c>
      <c r="G63" s="329">
        <v>2215</v>
      </c>
      <c r="H63" s="329">
        <v>1226</v>
      </c>
      <c r="I63" s="115"/>
      <c r="J63" s="114">
        <v>1307</v>
      </c>
    </row>
    <row r="64" spans="1:14" x14ac:dyDescent="0.2">
      <c r="A64" s="113" t="s">
        <v>161</v>
      </c>
      <c r="B64" s="168">
        <v>5266</v>
      </c>
      <c r="C64" s="168">
        <v>3087</v>
      </c>
      <c r="D64" s="168">
        <v>924</v>
      </c>
      <c r="E64" s="168">
        <v>884</v>
      </c>
      <c r="F64" s="168">
        <v>371</v>
      </c>
      <c r="G64" s="168">
        <v>1976</v>
      </c>
      <c r="H64" s="168">
        <v>3290</v>
      </c>
      <c r="I64" s="115"/>
      <c r="J64" s="116">
        <v>3218</v>
      </c>
    </row>
    <row r="65" spans="1:11" x14ac:dyDescent="0.2">
      <c r="A65" s="113" t="s">
        <v>40</v>
      </c>
      <c r="B65" s="168">
        <v>3193</v>
      </c>
      <c r="C65" s="168">
        <v>1790</v>
      </c>
      <c r="D65" s="168">
        <v>432</v>
      </c>
      <c r="E65" s="168">
        <v>646</v>
      </c>
      <c r="F65" s="168">
        <v>325</v>
      </c>
      <c r="G65" s="168">
        <v>1297</v>
      </c>
      <c r="H65" s="168">
        <v>1896</v>
      </c>
      <c r="I65" s="115"/>
      <c r="J65" s="114">
        <v>1789</v>
      </c>
    </row>
    <row r="66" spans="1:11" x14ac:dyDescent="0.2">
      <c r="A66" s="113" t="s">
        <v>162</v>
      </c>
      <c r="B66" s="168">
        <v>1314</v>
      </c>
      <c r="C66" s="168">
        <v>723</v>
      </c>
      <c r="D66" s="168">
        <v>161</v>
      </c>
      <c r="E66" s="168">
        <v>232</v>
      </c>
      <c r="F66" s="168">
        <v>198</v>
      </c>
      <c r="G66" s="168">
        <v>395</v>
      </c>
      <c r="H66" s="168">
        <v>919</v>
      </c>
      <c r="I66" s="115"/>
      <c r="J66" s="117" t="s">
        <v>166</v>
      </c>
    </row>
    <row r="67" spans="1:11" x14ac:dyDescent="0.2">
      <c r="A67" s="232" t="s">
        <v>15</v>
      </c>
      <c r="B67" s="330">
        <v>13214</v>
      </c>
      <c r="C67" s="330">
        <v>7399</v>
      </c>
      <c r="D67" s="330">
        <v>2215</v>
      </c>
      <c r="E67" s="330">
        <v>2545</v>
      </c>
      <c r="F67" s="330">
        <v>1055</v>
      </c>
      <c r="G67" s="330">
        <v>5883</v>
      </c>
      <c r="H67" s="330">
        <v>7331</v>
      </c>
      <c r="I67" s="118"/>
      <c r="J67" s="330">
        <f>SUM(J63:J66)</f>
        <v>6314</v>
      </c>
    </row>
    <row r="68" spans="1:11" x14ac:dyDescent="0.2">
      <c r="A68" s="119"/>
      <c r="B68" s="118"/>
      <c r="C68" s="118"/>
      <c r="D68" s="118"/>
      <c r="E68" s="118"/>
      <c r="F68" s="118"/>
      <c r="G68" s="118"/>
      <c r="H68" s="118"/>
      <c r="I68" s="118"/>
      <c r="J68" s="118"/>
      <c r="K68" s="115"/>
    </row>
    <row r="69" spans="1:11" x14ac:dyDescent="0.2">
      <c r="A69" s="475" t="s">
        <v>358</v>
      </c>
      <c r="B69" s="381"/>
      <c r="C69" s="381"/>
      <c r="D69" s="381"/>
      <c r="E69" s="382"/>
      <c r="F69" s="111"/>
      <c r="G69" s="112"/>
    </row>
    <row r="70" spans="1:11" x14ac:dyDescent="0.2">
      <c r="A70" s="400" t="s">
        <v>256</v>
      </c>
      <c r="B70" s="390"/>
      <c r="C70" s="390"/>
      <c r="D70" s="390"/>
      <c r="E70" s="391"/>
      <c r="F70" s="111"/>
      <c r="G70" s="75"/>
      <c r="J70" s="101"/>
    </row>
    <row r="71" spans="1:11" x14ac:dyDescent="0.2">
      <c r="A71" s="476" t="s">
        <v>257</v>
      </c>
      <c r="B71" s="383"/>
      <c r="C71" s="383"/>
      <c r="D71" s="383"/>
      <c r="E71" s="384"/>
      <c r="F71" s="111"/>
      <c r="G71" s="112"/>
      <c r="H71" s="112"/>
    </row>
    <row r="72" spans="1:11" x14ac:dyDescent="0.2">
      <c r="A72" s="171"/>
      <c r="B72" s="234"/>
      <c r="C72" s="235"/>
      <c r="D72" s="235"/>
      <c r="E72" s="236"/>
      <c r="F72" s="112"/>
      <c r="G72" s="112"/>
      <c r="H72" s="112"/>
    </row>
    <row r="73" spans="1:11" x14ac:dyDescent="0.2">
      <c r="A73" s="392"/>
      <c r="B73" s="393"/>
      <c r="C73" s="221" t="s">
        <v>15</v>
      </c>
      <c r="D73" s="222" t="s">
        <v>165</v>
      </c>
      <c r="E73" s="222" t="s">
        <v>37</v>
      </c>
    </row>
    <row r="74" spans="1:11" x14ac:dyDescent="0.2">
      <c r="A74" s="306" t="s">
        <v>11</v>
      </c>
      <c r="B74" s="307"/>
      <c r="C74" s="408">
        <v>240521</v>
      </c>
      <c r="D74" s="397">
        <f>B19</f>
        <v>124424</v>
      </c>
      <c r="E74" s="275">
        <f>D74/C74</f>
        <v>0.51731033880617494</v>
      </c>
    </row>
    <row r="75" spans="1:11" x14ac:dyDescent="0.2">
      <c r="A75" s="308" t="s">
        <v>269</v>
      </c>
      <c r="B75" s="309"/>
      <c r="C75" s="80">
        <v>9515</v>
      </c>
      <c r="D75" s="80">
        <v>5757</v>
      </c>
      <c r="E75" s="275">
        <f>D75/C75</f>
        <v>0.60504466631634257</v>
      </c>
    </row>
    <row r="76" spans="1:11" ht="12.75" customHeight="1" x14ac:dyDescent="0.2">
      <c r="A76" s="388" t="s">
        <v>258</v>
      </c>
      <c r="B76" s="389"/>
      <c r="C76" s="396">
        <f>B67</f>
        <v>13214</v>
      </c>
      <c r="D76" s="352">
        <f>J67</f>
        <v>6314</v>
      </c>
      <c r="E76" s="233">
        <f>D76/C76</f>
        <v>0.47782654760102922</v>
      </c>
    </row>
    <row r="77" spans="1:11" x14ac:dyDescent="0.2">
      <c r="A77" s="140"/>
      <c r="B77" s="134"/>
      <c r="C77" s="134"/>
      <c r="D77" s="134"/>
      <c r="E77" s="134"/>
      <c r="F77" s="134"/>
      <c r="G77" s="134"/>
      <c r="H77" s="134"/>
      <c r="I77" s="134"/>
      <c r="J77" s="134"/>
    </row>
    <row r="78" spans="1:11" x14ac:dyDescent="0.2">
      <c r="A78" s="141" t="s">
        <v>227</v>
      </c>
      <c r="G78" s="132"/>
      <c r="H78" s="132"/>
      <c r="I78" s="132"/>
      <c r="J78" s="142"/>
    </row>
    <row r="79" spans="1:11" x14ac:dyDescent="0.2">
      <c r="A79" s="141" t="s">
        <v>235</v>
      </c>
      <c r="G79" s="132"/>
      <c r="H79" s="132"/>
      <c r="I79" s="132"/>
      <c r="J79" s="142"/>
    </row>
    <row r="80" spans="1:11" x14ac:dyDescent="0.2">
      <c r="A80" s="8" t="s">
        <v>198</v>
      </c>
      <c r="G80" s="132"/>
      <c r="H80" s="132"/>
      <c r="I80" s="132"/>
      <c r="J80" s="132"/>
    </row>
    <row r="81" spans="1:10" x14ac:dyDescent="0.2">
      <c r="A81" s="8" t="s">
        <v>243</v>
      </c>
      <c r="J81" s="10" t="s">
        <v>31</v>
      </c>
    </row>
  </sheetData>
  <sortState ref="A48:H54">
    <sortCondition descending="1" ref="B48:B54"/>
  </sortState>
  <mergeCells count="6">
    <mergeCell ref="A21:H21"/>
    <mergeCell ref="A1:N1"/>
    <mergeCell ref="A2:N2"/>
    <mergeCell ref="A3:N3"/>
    <mergeCell ref="A4:N8"/>
    <mergeCell ref="L21:N21"/>
  </mergeCells>
  <hyperlinks>
    <hyperlink ref="J81" location="Contents!A1" display="Back to Contents"/>
  </hyperlinks>
  <pageMargins left="0.25" right="0.25" top="0.75" bottom="0.75" header="0.3" footer="0.3"/>
  <pageSetup paperSize="17" scale="74" orientation="portrait" r:id="rId1"/>
  <ignoredErrors>
    <ignoredError sqref="L32:N32 L38:N38 M51:N5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3"/>
  <sheetViews>
    <sheetView zoomScaleNormal="100" zoomScaleSheetLayoutView="100" workbookViewId="0">
      <selection activeCell="A4" sqref="A4:K8"/>
    </sheetView>
  </sheetViews>
  <sheetFormatPr defaultColWidth="9.140625" defaultRowHeight="14.25" x14ac:dyDescent="0.2"/>
  <cols>
    <col min="1" max="1" width="37.7109375" style="8" customWidth="1"/>
    <col min="2" max="8" width="15.7109375" style="8" customWidth="1"/>
    <col min="9" max="9" width="5.7109375" style="8" customWidth="1"/>
    <col min="10" max="11" width="15.5703125" style="8" customWidth="1"/>
    <col min="12" max="12" width="14.7109375" style="8" customWidth="1"/>
    <col min="13" max="17" width="10.7109375" style="1" customWidth="1"/>
    <col min="18" max="18" width="17.710937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19" t="s">
        <v>27</v>
      </c>
      <c r="B1" s="520"/>
      <c r="C1" s="520"/>
      <c r="D1" s="520"/>
      <c r="E1" s="520"/>
      <c r="F1" s="520"/>
      <c r="G1" s="520"/>
      <c r="H1" s="520"/>
      <c r="I1" s="520"/>
      <c r="J1" s="520"/>
      <c r="K1" s="521"/>
      <c r="L1" s="348"/>
      <c r="M1" s="143"/>
      <c r="N1" s="74"/>
      <c r="O1" s="74"/>
      <c r="P1" s="74"/>
      <c r="Q1" s="74"/>
      <c r="R1" s="74"/>
      <c r="S1" s="74"/>
      <c r="T1" s="74"/>
      <c r="U1" s="74"/>
      <c r="V1" s="74"/>
      <c r="W1" s="74"/>
    </row>
    <row r="2" spans="1:23" x14ac:dyDescent="0.2">
      <c r="A2" s="621"/>
      <c r="B2" s="622"/>
      <c r="C2" s="622"/>
      <c r="D2" s="622"/>
      <c r="E2" s="622"/>
      <c r="F2" s="622"/>
      <c r="G2" s="622"/>
      <c r="H2" s="622"/>
      <c r="I2" s="622"/>
      <c r="J2" s="622"/>
      <c r="K2" s="623"/>
      <c r="L2" s="75"/>
      <c r="M2" s="5"/>
      <c r="N2" s="5"/>
      <c r="O2" s="5"/>
      <c r="P2" s="5"/>
      <c r="Q2" s="5"/>
      <c r="R2" s="5"/>
      <c r="S2" s="5"/>
      <c r="T2" s="5"/>
      <c r="U2" s="5"/>
      <c r="V2" s="5"/>
      <c r="W2" s="74"/>
    </row>
    <row r="3" spans="1:23" s="74" customFormat="1" ht="15" customHeight="1" x14ac:dyDescent="0.2">
      <c r="A3" s="519" t="s">
        <v>259</v>
      </c>
      <c r="B3" s="520"/>
      <c r="C3" s="520"/>
      <c r="D3" s="520"/>
      <c r="E3" s="520"/>
      <c r="F3" s="520"/>
      <c r="G3" s="520"/>
      <c r="H3" s="520"/>
      <c r="I3" s="520"/>
      <c r="J3" s="520"/>
      <c r="K3" s="521"/>
      <c r="L3" s="75"/>
      <c r="M3" s="5"/>
      <c r="N3" s="5"/>
      <c r="O3" s="5"/>
      <c r="P3" s="5"/>
      <c r="Q3" s="5"/>
      <c r="R3" s="5"/>
      <c r="S3" s="5"/>
      <c r="T3" s="5"/>
    </row>
    <row r="4" spans="1:23" s="74" customFormat="1" ht="15" customHeight="1" x14ac:dyDescent="0.2">
      <c r="A4" s="624" t="s">
        <v>392</v>
      </c>
      <c r="B4" s="625"/>
      <c r="C4" s="625"/>
      <c r="D4" s="625"/>
      <c r="E4" s="625"/>
      <c r="F4" s="625"/>
      <c r="G4" s="625"/>
      <c r="H4" s="625"/>
      <c r="I4" s="625"/>
      <c r="J4" s="625"/>
      <c r="K4" s="626"/>
      <c r="L4" s="75"/>
      <c r="M4" s="5"/>
      <c r="N4" s="5"/>
      <c r="O4" s="5"/>
      <c r="P4" s="5"/>
      <c r="Q4" s="5"/>
      <c r="R4" s="5"/>
      <c r="S4" s="5"/>
      <c r="T4" s="5"/>
    </row>
    <row r="5" spans="1:23" s="74" customFormat="1" x14ac:dyDescent="0.2">
      <c r="A5" s="627"/>
      <c r="B5" s="628"/>
      <c r="C5" s="628"/>
      <c r="D5" s="628"/>
      <c r="E5" s="628"/>
      <c r="F5" s="628"/>
      <c r="G5" s="628"/>
      <c r="H5" s="628"/>
      <c r="I5" s="628"/>
      <c r="J5" s="628"/>
      <c r="K5" s="629"/>
      <c r="L5" s="75"/>
      <c r="M5" s="5"/>
      <c r="N5" s="5"/>
      <c r="O5" s="5"/>
      <c r="P5" s="5"/>
      <c r="Q5" s="5"/>
      <c r="R5" s="5"/>
      <c r="S5" s="5"/>
      <c r="T5" s="5"/>
    </row>
    <row r="6" spans="1:23" s="74" customFormat="1" x14ac:dyDescent="0.2">
      <c r="A6" s="627"/>
      <c r="B6" s="628"/>
      <c r="C6" s="628"/>
      <c r="D6" s="628"/>
      <c r="E6" s="628"/>
      <c r="F6" s="628"/>
      <c r="G6" s="628"/>
      <c r="H6" s="628"/>
      <c r="I6" s="628"/>
      <c r="J6" s="628"/>
      <c r="K6" s="629"/>
      <c r="L6" s="75"/>
      <c r="M6" s="5"/>
      <c r="N6" s="5"/>
      <c r="O6" s="5"/>
      <c r="P6" s="5"/>
      <c r="Q6" s="5"/>
      <c r="R6" s="5"/>
      <c r="S6" s="5"/>
      <c r="T6" s="5"/>
    </row>
    <row r="7" spans="1:23" s="74" customFormat="1" x14ac:dyDescent="0.2">
      <c r="A7" s="627"/>
      <c r="B7" s="628"/>
      <c r="C7" s="628"/>
      <c r="D7" s="628"/>
      <c r="E7" s="628"/>
      <c r="F7" s="628"/>
      <c r="G7" s="628"/>
      <c r="H7" s="628"/>
      <c r="I7" s="628"/>
      <c r="J7" s="628"/>
      <c r="K7" s="629"/>
      <c r="L7" s="75"/>
      <c r="M7" s="5"/>
      <c r="N7" s="5"/>
      <c r="O7" s="5"/>
      <c r="P7" s="5"/>
      <c r="Q7" s="5"/>
      <c r="R7" s="5"/>
      <c r="S7" s="5"/>
      <c r="T7" s="5"/>
    </row>
    <row r="8" spans="1:23" s="74" customFormat="1" ht="31.15" customHeight="1" x14ac:dyDescent="0.2">
      <c r="A8" s="630"/>
      <c r="B8" s="631"/>
      <c r="C8" s="631"/>
      <c r="D8" s="631"/>
      <c r="E8" s="631"/>
      <c r="F8" s="631"/>
      <c r="G8" s="631"/>
      <c r="H8" s="631"/>
      <c r="I8" s="631"/>
      <c r="J8" s="631"/>
      <c r="K8" s="632"/>
      <c r="L8" s="75"/>
      <c r="M8" s="5"/>
      <c r="N8" s="5"/>
      <c r="O8" s="5"/>
      <c r="P8" s="5"/>
      <c r="Q8" s="5"/>
      <c r="R8" s="5"/>
    </row>
    <row r="9" spans="1:23" s="74" customFormat="1" x14ac:dyDescent="0.2">
      <c r="A9" s="468"/>
      <c r="B9" s="468"/>
      <c r="C9" s="468"/>
      <c r="D9" s="468"/>
      <c r="E9" s="468"/>
      <c r="F9" s="468"/>
      <c r="G9" s="468"/>
      <c r="H9" s="468"/>
      <c r="I9" s="468"/>
      <c r="J9" s="75"/>
      <c r="K9" s="112"/>
      <c r="L9" s="75"/>
      <c r="M9" s="5"/>
      <c r="N9" s="5"/>
      <c r="O9" s="5"/>
      <c r="P9" s="5"/>
      <c r="Q9" s="5"/>
      <c r="R9" s="5"/>
    </row>
    <row r="10" spans="1:23" s="74" customFormat="1" ht="14.25" customHeight="1" x14ac:dyDescent="0.2">
      <c r="A10" s="605" t="s">
        <v>356</v>
      </c>
      <c r="B10" s="606"/>
      <c r="C10" s="606"/>
      <c r="D10" s="606"/>
      <c r="E10" s="606"/>
      <c r="F10" s="606"/>
      <c r="G10" s="606"/>
      <c r="H10" s="607"/>
      <c r="I10" s="121"/>
      <c r="J10" s="121"/>
      <c r="K10" s="8"/>
      <c r="L10" s="75"/>
      <c r="M10" s="5"/>
      <c r="N10" s="5"/>
      <c r="O10" s="5"/>
      <c r="P10" s="5"/>
      <c r="Q10" s="5"/>
    </row>
    <row r="11" spans="1:23" s="74" customFormat="1" x14ac:dyDescent="0.2">
      <c r="A11" s="612"/>
      <c r="B11" s="613"/>
      <c r="C11" s="613"/>
      <c r="D11" s="613"/>
      <c r="E11" s="613"/>
      <c r="F11" s="613"/>
      <c r="G11" s="613"/>
      <c r="H11" s="614"/>
      <c r="I11" s="121"/>
      <c r="J11" s="121"/>
      <c r="K11" s="8"/>
      <c r="L11" s="75"/>
      <c r="M11" s="5"/>
      <c r="N11" s="5"/>
      <c r="O11" s="5"/>
      <c r="P11" s="5"/>
      <c r="Q11" s="5"/>
    </row>
    <row r="12" spans="1:23" s="74" customFormat="1" ht="25.5" x14ac:dyDescent="0.2">
      <c r="A12" s="339" t="s">
        <v>159</v>
      </c>
      <c r="B12" s="222" t="s">
        <v>15</v>
      </c>
      <c r="C12" s="222" t="s">
        <v>156</v>
      </c>
      <c r="D12" s="222" t="s">
        <v>5</v>
      </c>
      <c r="E12" s="221" t="s">
        <v>4</v>
      </c>
      <c r="F12" s="222" t="s">
        <v>16</v>
      </c>
      <c r="G12" s="222" t="s">
        <v>157</v>
      </c>
      <c r="H12" s="222" t="s">
        <v>2</v>
      </c>
      <c r="I12" s="219"/>
      <c r="J12" s="313" t="s">
        <v>202</v>
      </c>
      <c r="K12" s="75"/>
      <c r="L12" s="75"/>
      <c r="M12" s="5"/>
      <c r="N12" s="5"/>
      <c r="O12" s="5"/>
    </row>
    <row r="13" spans="1:23" s="74" customFormat="1" x14ac:dyDescent="0.2">
      <c r="A13" s="107" t="str">
        <f>'Comp by Inst Reg-counts'!A24</f>
        <v>KILGORE COLLEGE</v>
      </c>
      <c r="B13" s="116">
        <f>'Comp by Inst Reg-counts'!B24</f>
        <v>1008</v>
      </c>
      <c r="C13" s="148">
        <f>'Comp by Inst Reg-counts'!C24/'Comp by Inst Reg-percent'!$B13</f>
        <v>0.54861111111111116</v>
      </c>
      <c r="D13" s="148">
        <f>'Comp by Inst Reg-counts'!D24/'Comp by Inst Reg-percent'!$B13</f>
        <v>0.17162698412698413</v>
      </c>
      <c r="E13" s="148">
        <f>'Comp by Inst Reg-counts'!E24/'Comp by Inst Reg-percent'!$B13</f>
        <v>0.1875</v>
      </c>
      <c r="F13" s="148">
        <f>'Comp by Inst Reg-counts'!F24/'Comp by Inst Reg-percent'!$B13</f>
        <v>9.2261904761904767E-2</v>
      </c>
      <c r="G13" s="148">
        <f>'Comp by Inst Reg-counts'!G24/'Comp by Inst Reg-percent'!$B13</f>
        <v>0.43055555555555558</v>
      </c>
      <c r="H13" s="148">
        <f>'Comp by Inst Reg-counts'!H24/'Comp by Inst Reg-percent'!$B13</f>
        <v>0.56944444444444442</v>
      </c>
      <c r="I13" s="123"/>
      <c r="J13" s="506">
        <f>'Comp by Inst Reg-counts'!J24/'Comp by Inst Reg-percent'!$B13</f>
        <v>0.59920634920634919</v>
      </c>
      <c r="K13" s="507"/>
      <c r="L13" s="507"/>
      <c r="M13" s="5"/>
      <c r="N13" s="5"/>
      <c r="O13" s="5"/>
    </row>
    <row r="14" spans="1:23" s="74" customFormat="1" x14ac:dyDescent="0.2">
      <c r="A14" s="107" t="str">
        <f>'Comp by Inst Reg-counts'!A25</f>
        <v>NORTHEAST TEXAS COMM COLLEGE</v>
      </c>
      <c r="B14" s="116">
        <f>'Comp by Inst Reg-counts'!B25</f>
        <v>746</v>
      </c>
      <c r="C14" s="148">
        <f>'Comp by Inst Reg-counts'!C25/'Comp by Inst Reg-percent'!$B14</f>
        <v>0.47989276139410186</v>
      </c>
      <c r="D14" s="148">
        <f>'Comp by Inst Reg-counts'!D25/'Comp by Inst Reg-percent'!$B14</f>
        <v>0.3418230563002681</v>
      </c>
      <c r="E14" s="148">
        <f>'Comp by Inst Reg-counts'!E25/'Comp by Inst Reg-percent'!$B14</f>
        <v>0.12332439678284182</v>
      </c>
      <c r="F14" s="148">
        <f>'Comp by Inst Reg-counts'!F25/'Comp by Inst Reg-percent'!$B14</f>
        <v>5.4959785522788206E-2</v>
      </c>
      <c r="G14" s="148">
        <f>'Comp by Inst Reg-counts'!G25/'Comp by Inst Reg-percent'!$B14</f>
        <v>0.34584450402144773</v>
      </c>
      <c r="H14" s="148">
        <f>'Comp by Inst Reg-counts'!H25/'Comp by Inst Reg-percent'!$B14</f>
        <v>0.65415549597855227</v>
      </c>
      <c r="I14" s="123"/>
      <c r="J14" s="506">
        <f>'Comp by Inst Reg-counts'!J25/'Comp by Inst Reg-percent'!$B14</f>
        <v>0.58847184986595169</v>
      </c>
      <c r="K14" s="507"/>
      <c r="L14" s="507"/>
      <c r="M14" s="5"/>
      <c r="N14" s="5"/>
      <c r="O14" s="5"/>
    </row>
    <row r="15" spans="1:23" s="74" customFormat="1" x14ac:dyDescent="0.2">
      <c r="A15" s="107" t="str">
        <f>'Comp by Inst Reg-counts'!A26</f>
        <v>PANOLA COLLEGE</v>
      </c>
      <c r="B15" s="116">
        <f>'Comp by Inst Reg-counts'!B26</f>
        <v>606</v>
      </c>
      <c r="C15" s="148">
        <f>'Comp by Inst Reg-counts'!C26/'Comp by Inst Reg-percent'!$B15</f>
        <v>0.62376237623762376</v>
      </c>
      <c r="D15" s="148">
        <f>'Comp by Inst Reg-counts'!D26/'Comp by Inst Reg-percent'!$B15</f>
        <v>0.14521452145214522</v>
      </c>
      <c r="E15" s="148">
        <f>'Comp by Inst Reg-counts'!E26/'Comp by Inst Reg-percent'!$B15</f>
        <v>0.19141914191419143</v>
      </c>
      <c r="F15" s="148">
        <f>'Comp by Inst Reg-counts'!F26/'Comp by Inst Reg-percent'!$B15</f>
        <v>3.9603960396039604E-2</v>
      </c>
      <c r="G15" s="148">
        <f>'Comp by Inst Reg-counts'!G26/'Comp by Inst Reg-percent'!$B15</f>
        <v>0.3547854785478548</v>
      </c>
      <c r="H15" s="148">
        <f>'Comp by Inst Reg-counts'!H26/'Comp by Inst Reg-percent'!$B15</f>
        <v>0.6452145214521452</v>
      </c>
      <c r="I15" s="123"/>
      <c r="J15" s="506">
        <f>'Comp by Inst Reg-counts'!J26/'Comp by Inst Reg-percent'!$B15</f>
        <v>0.52640264026402639</v>
      </c>
      <c r="K15" s="507"/>
      <c r="L15" s="507"/>
      <c r="M15" s="5"/>
      <c r="N15" s="5"/>
      <c r="O15" s="5"/>
    </row>
    <row r="16" spans="1:23" s="74" customFormat="1" x14ac:dyDescent="0.2">
      <c r="A16" s="107" t="str">
        <f>'Comp by Inst Reg-counts'!A27</f>
        <v>PARIS JUNIOR COLLEGE</v>
      </c>
      <c r="B16" s="116">
        <f>'Comp by Inst Reg-counts'!B27</f>
        <v>848</v>
      </c>
      <c r="C16" s="148">
        <f>'Comp by Inst Reg-counts'!C27/'Comp by Inst Reg-percent'!$B16</f>
        <v>0.71816037735849059</v>
      </c>
      <c r="D16" s="148">
        <f>'Comp by Inst Reg-counts'!D27/'Comp by Inst Reg-percent'!$B16</f>
        <v>0.11438679245283019</v>
      </c>
      <c r="E16" s="148">
        <f>'Comp by Inst Reg-counts'!E27/'Comp by Inst Reg-percent'!$B16</f>
        <v>0.11910377358490566</v>
      </c>
      <c r="F16" s="148">
        <f>'Comp by Inst Reg-counts'!F27/'Comp by Inst Reg-percent'!$B16</f>
        <v>4.8349056603773588E-2</v>
      </c>
      <c r="G16" s="148">
        <f>'Comp by Inst Reg-counts'!G27/'Comp by Inst Reg-percent'!$B16</f>
        <v>0.49292452830188677</v>
      </c>
      <c r="H16" s="148">
        <f>'Comp by Inst Reg-counts'!H27/'Comp by Inst Reg-percent'!$B16</f>
        <v>0.50707547169811318</v>
      </c>
      <c r="I16" s="123"/>
      <c r="J16" s="506">
        <f>'Comp by Inst Reg-counts'!J27/'Comp by Inst Reg-percent'!$B16</f>
        <v>0.56721698113207553</v>
      </c>
      <c r="K16" s="507"/>
      <c r="L16" s="507"/>
      <c r="M16" s="5"/>
      <c r="N16" s="5"/>
      <c r="O16" s="5"/>
    </row>
    <row r="17" spans="1:22" s="74" customFormat="1" x14ac:dyDescent="0.2">
      <c r="A17" s="107" t="str">
        <f>'Comp by Inst Reg-counts'!A28</f>
        <v>TEXARKANA COLLEGE</v>
      </c>
      <c r="B17" s="116">
        <f>'Comp by Inst Reg-counts'!B28</f>
        <v>1167</v>
      </c>
      <c r="C17" s="148">
        <f>'Comp by Inst Reg-counts'!C28/'Comp by Inst Reg-percent'!$B17</f>
        <v>0.55612682090831189</v>
      </c>
      <c r="D17" s="148">
        <f>'Comp by Inst Reg-counts'!D28/'Comp by Inst Reg-percent'!$B17</f>
        <v>0.11053984575835475</v>
      </c>
      <c r="E17" s="148">
        <f>'Comp by Inst Reg-counts'!E28/'Comp by Inst Reg-percent'!$B17</f>
        <v>0.28877463581833762</v>
      </c>
      <c r="F17" s="148">
        <f>'Comp by Inst Reg-counts'!F28/'Comp by Inst Reg-percent'!$B17</f>
        <v>4.4558697514995714E-2</v>
      </c>
      <c r="G17" s="148">
        <f>'Comp by Inst Reg-counts'!G28/'Comp by Inst Reg-percent'!$B17</f>
        <v>0.5921165381319623</v>
      </c>
      <c r="H17" s="148">
        <f>'Comp by Inst Reg-counts'!H28/'Comp by Inst Reg-percent'!$B17</f>
        <v>0.4078834618680377</v>
      </c>
      <c r="I17" s="123"/>
      <c r="J17" s="506">
        <f>'Comp by Inst Reg-counts'!J28/'Comp by Inst Reg-percent'!$B17</f>
        <v>0.51156812339331614</v>
      </c>
      <c r="K17" s="507"/>
      <c r="L17" s="507"/>
      <c r="M17" s="5"/>
      <c r="N17" s="5"/>
      <c r="O17" s="5"/>
    </row>
    <row r="18" spans="1:22" s="74" customFormat="1" x14ac:dyDescent="0.2">
      <c r="A18" s="107" t="str">
        <f>'Comp by Inst Reg-counts'!A29</f>
        <v>TEXAS STATE T. C. MARSHALL</v>
      </c>
      <c r="B18" s="116">
        <f>'Comp by Inst Reg-counts'!B29</f>
        <v>201</v>
      </c>
      <c r="C18" s="148">
        <f>'Comp by Inst Reg-counts'!C29/'Comp by Inst Reg-percent'!$B18</f>
        <v>0.60696517412935325</v>
      </c>
      <c r="D18" s="148">
        <f>'Comp by Inst Reg-counts'!D29/'Comp by Inst Reg-percent'!$B18</f>
        <v>0.12935323383084577</v>
      </c>
      <c r="E18" s="148">
        <f>'Comp by Inst Reg-counts'!E29/'Comp by Inst Reg-percent'!$B18</f>
        <v>0.22388059701492538</v>
      </c>
      <c r="F18" s="148">
        <f>'Comp by Inst Reg-counts'!F29/'Comp by Inst Reg-percent'!$B18</f>
        <v>3.9800995024875621E-2</v>
      </c>
      <c r="G18" s="148">
        <f>'Comp by Inst Reg-counts'!G29/'Comp by Inst Reg-percent'!$B18</f>
        <v>0.88059701492537312</v>
      </c>
      <c r="H18" s="148">
        <f>'Comp by Inst Reg-counts'!H29/'Comp by Inst Reg-percent'!$B18</f>
        <v>0.11940298507462686</v>
      </c>
      <c r="I18" s="123"/>
      <c r="J18" s="506">
        <f>'Comp by Inst Reg-counts'!J29/'Comp by Inst Reg-percent'!$B18</f>
        <v>0.64179104477611937</v>
      </c>
      <c r="K18" s="507"/>
      <c r="L18" s="507"/>
      <c r="M18" s="5"/>
      <c r="N18" s="5"/>
      <c r="O18" s="5"/>
    </row>
    <row r="19" spans="1:22" s="74" customFormat="1" x14ac:dyDescent="0.2">
      <c r="A19" s="107" t="str">
        <f>'Comp by Inst Reg-counts'!A30</f>
        <v>TRINITY VALLEY COMM COLLEGE</v>
      </c>
      <c r="B19" s="116">
        <f>'Comp by Inst Reg-counts'!B30</f>
        <v>1908</v>
      </c>
      <c r="C19" s="148">
        <f>'Comp by Inst Reg-counts'!C30/'Comp by Inst Reg-percent'!$B19</f>
        <v>0.53511530398322849</v>
      </c>
      <c r="D19" s="148">
        <f>'Comp by Inst Reg-counts'!D30/'Comp by Inst Reg-percent'!$B19</f>
        <v>0.21488469601677149</v>
      </c>
      <c r="E19" s="148">
        <f>'Comp by Inst Reg-counts'!E30/'Comp by Inst Reg-percent'!$B19</f>
        <v>0.19968553459119498</v>
      </c>
      <c r="F19" s="148">
        <f>'Comp by Inst Reg-counts'!F30/'Comp by Inst Reg-percent'!$B19</f>
        <v>5.0314465408805034E-2</v>
      </c>
      <c r="G19" s="148">
        <f>'Comp by Inst Reg-counts'!G30/'Comp by Inst Reg-percent'!$B19</f>
        <v>0.59643605870020966</v>
      </c>
      <c r="H19" s="148">
        <f>'Comp by Inst Reg-counts'!H30/'Comp by Inst Reg-percent'!$B19</f>
        <v>0.40356394129979034</v>
      </c>
      <c r="I19" s="123"/>
      <c r="J19" s="506">
        <f>'Comp by Inst Reg-counts'!J30/'Comp by Inst Reg-percent'!$B19</f>
        <v>0.39360587002096437</v>
      </c>
      <c r="K19" s="507"/>
      <c r="L19" s="507"/>
      <c r="M19" s="5"/>
      <c r="N19" s="5"/>
      <c r="O19" s="5"/>
    </row>
    <row r="20" spans="1:22" s="74" customFormat="1" x14ac:dyDescent="0.2">
      <c r="A20" s="107" t="str">
        <f>'Comp by Inst Reg-counts'!A31</f>
        <v>TYLER JUNIOR COLLEGE</v>
      </c>
      <c r="B20" s="116">
        <f>'Comp by Inst Reg-counts'!B31</f>
        <v>2108</v>
      </c>
      <c r="C20" s="148">
        <f>'Comp by Inst Reg-counts'!C31/'Comp by Inst Reg-percent'!$B20</f>
        <v>0.55834914611005693</v>
      </c>
      <c r="D20" s="148">
        <f>'Comp by Inst Reg-counts'!D31/'Comp by Inst Reg-percent'!$B20</f>
        <v>0.19686907020872865</v>
      </c>
      <c r="E20" s="148">
        <f>'Comp by Inst Reg-counts'!E31/'Comp by Inst Reg-percent'!$B20</f>
        <v>0.17125237191650855</v>
      </c>
      <c r="F20" s="148">
        <f>'Comp by Inst Reg-counts'!F31/'Comp by Inst Reg-percent'!$B20</f>
        <v>7.3529411764705885E-2</v>
      </c>
      <c r="G20" s="148">
        <f>'Comp by Inst Reg-counts'!G31/'Comp by Inst Reg-percent'!$B20</f>
        <v>0.38092979127134724</v>
      </c>
      <c r="H20" s="148">
        <f>'Comp by Inst Reg-counts'!H31/'Comp by Inst Reg-percent'!$B20</f>
        <v>0.6190702087286527</v>
      </c>
      <c r="I20" s="123"/>
      <c r="J20" s="506">
        <f>'Comp by Inst Reg-counts'!J31/'Comp by Inst Reg-percent'!$B20</f>
        <v>0.53320683111954459</v>
      </c>
      <c r="K20" s="507"/>
      <c r="L20" s="507"/>
      <c r="M20" s="5"/>
      <c r="N20" s="5"/>
      <c r="O20" s="5"/>
    </row>
    <row r="21" spans="1:22" s="74" customFormat="1" x14ac:dyDescent="0.2">
      <c r="A21" s="398" t="s">
        <v>61</v>
      </c>
      <c r="B21" s="129">
        <f>SUM(B13:B20)</f>
        <v>8592</v>
      </c>
      <c r="C21" s="148">
        <f>'Comp by Inst Reg-counts'!C32/'Comp by Inst Reg-percent'!$B21</f>
        <v>0.56645716945996272</v>
      </c>
      <c r="D21" s="148">
        <f>'Comp by Inst Reg-counts'!D32/'Comp by Inst Reg-percent'!$B21</f>
        <v>0.1854050279329609</v>
      </c>
      <c r="E21" s="148">
        <f>'Comp by Inst Reg-counts'!E32/'Comp by Inst Reg-percent'!$B21</f>
        <v>0.18878026070763501</v>
      </c>
      <c r="F21" s="148">
        <f>'Comp by Inst Reg-counts'!F32/'Comp by Inst Reg-percent'!$B21</f>
        <v>5.9357541899441341E-2</v>
      </c>
      <c r="G21" s="148">
        <f>'Comp by Inst Reg-counts'!G32/'Comp by Inst Reg-percent'!$B21</f>
        <v>0.48114525139664804</v>
      </c>
      <c r="H21" s="148">
        <f>'Comp by Inst Reg-counts'!H32/'Comp by Inst Reg-percent'!$B21</f>
        <v>0.5188547486033519</v>
      </c>
      <c r="I21" s="123"/>
      <c r="J21" s="148">
        <f>'Comp by Inst Reg-counts'!J32/'Comp by Inst Reg-percent'!$B21</f>
        <v>0.51722532588454373</v>
      </c>
      <c r="K21" s="507"/>
      <c r="L21" s="507"/>
    </row>
    <row r="22" spans="1:22" s="74" customFormat="1" x14ac:dyDescent="0.2">
      <c r="A22" s="8"/>
      <c r="B22" s="130"/>
      <c r="C22" s="130"/>
      <c r="D22" s="130"/>
      <c r="E22" s="130"/>
      <c r="F22" s="130"/>
      <c r="G22" s="130"/>
      <c r="H22" s="131"/>
      <c r="I22" s="131"/>
      <c r="J22" s="131"/>
      <c r="K22" s="507"/>
      <c r="L22" s="507"/>
    </row>
    <row r="23" spans="1:22" s="74" customFormat="1" x14ac:dyDescent="0.2">
      <c r="A23" s="132"/>
      <c r="B23" s="133"/>
      <c r="C23" s="133"/>
      <c r="D23" s="133"/>
      <c r="E23" s="133"/>
      <c r="F23" s="133"/>
      <c r="G23" s="133"/>
      <c r="H23" s="101"/>
      <c r="I23" s="131"/>
      <c r="J23" s="101"/>
      <c r="K23" s="507"/>
      <c r="L23" s="507"/>
    </row>
    <row r="24" spans="1:22" s="74" customFormat="1" ht="25.5" x14ac:dyDescent="0.2">
      <c r="A24" s="31" t="s">
        <v>160</v>
      </c>
      <c r="B24" s="222" t="s">
        <v>15</v>
      </c>
      <c r="C24" s="222" t="s">
        <v>156</v>
      </c>
      <c r="D24" s="222" t="s">
        <v>5</v>
      </c>
      <c r="E24" s="221" t="s">
        <v>4</v>
      </c>
      <c r="F24" s="222" t="s">
        <v>16</v>
      </c>
      <c r="G24" s="222" t="s">
        <v>157</v>
      </c>
      <c r="H24" s="222" t="s">
        <v>2</v>
      </c>
      <c r="I24" s="219"/>
      <c r="J24" s="313" t="s">
        <v>202</v>
      </c>
      <c r="K24" s="507"/>
      <c r="L24" s="507"/>
    </row>
    <row r="25" spans="1:22" ht="15" customHeight="1" x14ac:dyDescent="0.2">
      <c r="A25" s="107" t="str">
        <f>'Comp by Inst Reg-counts'!A36</f>
        <v>TEXAS A&amp;M UNIVERSITY-TEXARKANA</v>
      </c>
      <c r="B25" s="116">
        <f>'Comp by Inst Reg-counts'!B36</f>
        <v>494</v>
      </c>
      <c r="C25" s="148">
        <f>'Comp by Inst Reg-counts'!C36/'Comp by Inst Reg-percent'!$B25</f>
        <v>0.67611336032388669</v>
      </c>
      <c r="D25" s="148">
        <f>'Comp by Inst Reg-counts'!D36/'Comp by Inst Reg-percent'!$B25</f>
        <v>0.10323886639676114</v>
      </c>
      <c r="E25" s="148">
        <f>'Comp by Inst Reg-counts'!E36/'Comp by Inst Reg-percent'!$B25</f>
        <v>0.17004048582995951</v>
      </c>
      <c r="F25" s="148">
        <f>'Comp by Inst Reg-counts'!F36/'Comp by Inst Reg-percent'!$B25</f>
        <v>5.0607287449392711E-2</v>
      </c>
      <c r="G25" s="148">
        <f>'Comp by Inst Reg-counts'!G36/'Comp by Inst Reg-percent'!$B25</f>
        <v>0.30769230769230771</v>
      </c>
      <c r="H25" s="148">
        <f>'Comp by Inst Reg-counts'!H36/'Comp by Inst Reg-percent'!$B25</f>
        <v>0.69230769230769229</v>
      </c>
      <c r="I25" s="123"/>
      <c r="J25" s="508">
        <f>'Comp by Inst Reg-counts'!J36/'Comp by Inst Reg-percent'!$B25</f>
        <v>0.51012145748987858</v>
      </c>
      <c r="K25" s="507"/>
      <c r="L25" s="507"/>
    </row>
    <row r="26" spans="1:22" ht="15" customHeight="1" x14ac:dyDescent="0.2">
      <c r="A26" s="107" t="str">
        <f>'Comp by Inst Reg-counts'!A37</f>
        <v>U. OF TEXAS AT TYLER</v>
      </c>
      <c r="B26" s="116">
        <f>'Comp by Inst Reg-counts'!B37</f>
        <v>2761</v>
      </c>
      <c r="C26" s="148">
        <f>'Comp by Inst Reg-counts'!C37/'Comp by Inst Reg-percent'!$B26</f>
        <v>0.58312205722564292</v>
      </c>
      <c r="D26" s="148">
        <f>'Comp by Inst Reg-counts'!D37/'Comp by Inst Reg-percent'!$B26</f>
        <v>0.15936254980079681</v>
      </c>
      <c r="E26" s="148">
        <f>'Comp by Inst Reg-counts'!E37/'Comp by Inst Reg-percent'!$B26</f>
        <v>0.12459253893516842</v>
      </c>
      <c r="F26" s="148">
        <f>'Comp by Inst Reg-counts'!F37/'Comp by Inst Reg-percent'!$B26</f>
        <v>0.13292285403839188</v>
      </c>
      <c r="G26" s="148">
        <f>'Comp by Inst Reg-counts'!G37/'Comp by Inst Reg-percent'!$B26</f>
        <v>0.37015574067366896</v>
      </c>
      <c r="H26" s="148">
        <f>'Comp by Inst Reg-counts'!H37/'Comp by Inst Reg-percent'!$B26</f>
        <v>0.62984425932633104</v>
      </c>
      <c r="I26" s="123"/>
      <c r="J26" s="506">
        <f>'Comp by Inst Reg-counts'!J37/'Comp by Inst Reg-percent'!$B26</f>
        <v>0.35892792466497647</v>
      </c>
      <c r="K26" s="507"/>
      <c r="L26" s="507"/>
    </row>
    <row r="27" spans="1:22" ht="14.25" customHeight="1" x14ac:dyDescent="0.2">
      <c r="A27" s="156" t="s">
        <v>15</v>
      </c>
      <c r="B27" s="370">
        <f>SUM(B25:B26)</f>
        <v>3255</v>
      </c>
      <c r="C27" s="509">
        <f>'Comp by Inst Reg-counts'!C38/'Comp by Inst Reg-percent'!$B27</f>
        <v>0.59723502304147469</v>
      </c>
      <c r="D27" s="509">
        <f>'Comp by Inst Reg-counts'!D38/'Comp by Inst Reg-percent'!$B27</f>
        <v>0.15084485407066053</v>
      </c>
      <c r="E27" s="509">
        <f>'Comp by Inst Reg-counts'!E38/'Comp by Inst Reg-percent'!$B27</f>
        <v>0.13149001536098309</v>
      </c>
      <c r="F27" s="509">
        <f>'Comp by Inst Reg-counts'!F38/'Comp by Inst Reg-percent'!$B27</f>
        <v>0.12043010752688173</v>
      </c>
      <c r="G27" s="509">
        <f>'Comp by Inst Reg-counts'!G38/'Comp by Inst Reg-percent'!$B27</f>
        <v>0.36067588325652844</v>
      </c>
      <c r="H27" s="510">
        <f>'Comp by Inst Reg-counts'!H38/'Comp by Inst Reg-percent'!$B27</f>
        <v>0.63932411674347156</v>
      </c>
      <c r="I27" s="123"/>
      <c r="J27" s="511">
        <f>'Comp by Inst Reg-counts'!J38/'Comp by Inst Reg-percent'!$B27</f>
        <v>0.38187403993855606</v>
      </c>
      <c r="K27" s="507"/>
      <c r="L27" s="507"/>
    </row>
    <row r="28" spans="1:22" ht="15" customHeight="1" x14ac:dyDescent="0.2">
      <c r="I28" s="76"/>
      <c r="K28" s="507"/>
      <c r="L28" s="507"/>
    </row>
    <row r="29" spans="1:22" ht="25.5" x14ac:dyDescent="0.2">
      <c r="A29" s="170" t="s">
        <v>158</v>
      </c>
      <c r="B29" s="310" t="s">
        <v>15</v>
      </c>
      <c r="C29" s="310" t="s">
        <v>156</v>
      </c>
      <c r="D29" s="310" t="s">
        <v>5</v>
      </c>
      <c r="E29" s="311" t="s">
        <v>4</v>
      </c>
      <c r="F29" s="310" t="s">
        <v>16</v>
      </c>
      <c r="G29" s="310" t="s">
        <v>157</v>
      </c>
      <c r="H29" s="312" t="s">
        <v>2</v>
      </c>
      <c r="I29" s="219"/>
      <c r="J29" s="313" t="s">
        <v>202</v>
      </c>
      <c r="K29" s="507"/>
      <c r="L29" s="507"/>
    </row>
    <row r="30" spans="1:22" x14ac:dyDescent="0.2">
      <c r="A30" s="122" t="str">
        <f>'Comp by Inst Reg-counts'!A41</f>
        <v>UT HEALTH SCI CTR AT TYLER</v>
      </c>
      <c r="B30" s="497">
        <f>'Comp by Inst Reg-counts'!B41</f>
        <v>0</v>
      </c>
      <c r="C30" s="154" t="s">
        <v>166</v>
      </c>
      <c r="D30" s="154" t="s">
        <v>166</v>
      </c>
      <c r="E30" s="154" t="s">
        <v>166</v>
      </c>
      <c r="F30" s="154" t="s">
        <v>166</v>
      </c>
      <c r="G30" s="154" t="s">
        <v>166</v>
      </c>
      <c r="H30" s="154" t="s">
        <v>166</v>
      </c>
      <c r="I30" s="134"/>
      <c r="J30" s="508" t="e">
        <f>'Comp by Inst Reg-counts'!J41/'Comp by Inst Reg-percent'!$B30</f>
        <v>#DIV/0!</v>
      </c>
      <c r="K30" s="507"/>
      <c r="L30" s="507"/>
      <c r="R30" s="144"/>
      <c r="U30" s="91"/>
    </row>
    <row r="31" spans="1:22" x14ac:dyDescent="0.2">
      <c r="A31" s="126" t="s">
        <v>15</v>
      </c>
      <c r="B31" s="370">
        <f>SUM(B29:B30)</f>
        <v>0</v>
      </c>
      <c r="C31" s="154" t="s">
        <v>166</v>
      </c>
      <c r="D31" s="154" t="s">
        <v>166</v>
      </c>
      <c r="E31" s="154" t="s">
        <v>166</v>
      </c>
      <c r="F31" s="154" t="s">
        <v>166</v>
      </c>
      <c r="G31" s="154" t="s">
        <v>166</v>
      </c>
      <c r="H31" s="154" t="s">
        <v>166</v>
      </c>
      <c r="I31" s="134"/>
      <c r="J31" s="148">
        <v>0</v>
      </c>
      <c r="K31" s="507"/>
      <c r="L31" s="507"/>
      <c r="R31" s="93"/>
      <c r="T31" s="90"/>
      <c r="U31" s="91"/>
    </row>
    <row r="32" spans="1:22" x14ac:dyDescent="0.2">
      <c r="I32" s="76"/>
      <c r="K32" s="507"/>
      <c r="L32" s="507"/>
      <c r="M32" s="94"/>
      <c r="N32" s="94"/>
      <c r="O32" s="94"/>
      <c r="P32" s="94"/>
      <c r="Q32" s="94"/>
      <c r="R32" s="94"/>
      <c r="S32" s="92"/>
      <c r="T32" s="94"/>
      <c r="U32" s="94"/>
      <c r="V32" s="94"/>
    </row>
    <row r="33" spans="1:24" ht="25.5" x14ac:dyDescent="0.2">
      <c r="A33" s="31" t="s">
        <v>29</v>
      </c>
      <c r="B33" s="222" t="s">
        <v>15</v>
      </c>
      <c r="C33" s="310" t="s">
        <v>156</v>
      </c>
      <c r="D33" s="310" t="s">
        <v>5</v>
      </c>
      <c r="E33" s="311" t="s">
        <v>4</v>
      </c>
      <c r="F33" s="310" t="s">
        <v>16</v>
      </c>
      <c r="G33" s="310" t="s">
        <v>157</v>
      </c>
      <c r="H33" s="312" t="s">
        <v>2</v>
      </c>
      <c r="I33" s="219"/>
      <c r="J33" s="313" t="s">
        <v>202</v>
      </c>
      <c r="K33" s="507"/>
      <c r="L33" s="507"/>
      <c r="M33" s="94"/>
      <c r="N33" s="94"/>
      <c r="O33" s="94"/>
      <c r="P33" s="94"/>
      <c r="Q33" s="94"/>
      <c r="R33" s="94"/>
      <c r="S33" s="94"/>
      <c r="T33" s="94"/>
      <c r="U33" s="94"/>
      <c r="V33" s="94"/>
    </row>
    <row r="34" spans="1:24" x14ac:dyDescent="0.2">
      <c r="A34" s="107" t="str">
        <f>'Comp by Inst Reg-counts'!A45</f>
        <v>EAST TEXAS BAPTIST UNIVERSITY</v>
      </c>
      <c r="B34" s="107">
        <f>'Comp by Inst Reg-counts'!B45</f>
        <v>282</v>
      </c>
      <c r="C34" s="154"/>
      <c r="D34" s="255"/>
      <c r="E34" s="255"/>
      <c r="F34" s="255"/>
      <c r="G34" s="255"/>
      <c r="H34" s="256"/>
      <c r="I34" s="136"/>
      <c r="J34" s="508"/>
      <c r="K34" s="507"/>
      <c r="L34" s="507"/>
      <c r="M34" s="5"/>
      <c r="N34" s="5"/>
      <c r="O34" s="5"/>
      <c r="P34" s="5"/>
      <c r="Q34" s="5"/>
      <c r="R34" s="5"/>
      <c r="S34" s="94"/>
      <c r="T34" s="94"/>
      <c r="U34" s="94"/>
      <c r="V34" s="94"/>
    </row>
    <row r="35" spans="1:24" x14ac:dyDescent="0.2">
      <c r="A35" s="107" t="str">
        <f>'Comp by Inst Reg-counts'!A46</f>
        <v>JACKSONVILLE COLLEGE</v>
      </c>
      <c r="B35" s="107">
        <f>'Comp by Inst Reg-counts'!B46</f>
        <v>84</v>
      </c>
      <c r="C35" s="76"/>
      <c r="D35" s="76"/>
      <c r="E35" s="76"/>
      <c r="F35" s="76"/>
      <c r="G35" s="76"/>
      <c r="H35" s="147"/>
      <c r="I35" s="136"/>
      <c r="J35" s="506"/>
      <c r="K35" s="507"/>
      <c r="L35" s="507"/>
      <c r="M35" s="5"/>
      <c r="N35" s="5"/>
      <c r="O35" s="5"/>
      <c r="P35" s="5"/>
      <c r="Q35" s="5"/>
      <c r="R35" s="5"/>
      <c r="S35" s="94"/>
      <c r="T35" s="94"/>
      <c r="U35" s="94"/>
      <c r="V35" s="94"/>
    </row>
    <row r="36" spans="1:24" x14ac:dyDescent="0.2">
      <c r="A36" s="107" t="str">
        <f>'Comp by Inst Reg-counts'!A47</f>
        <v>JARVIS CHRISTIAN COLLEGE</v>
      </c>
      <c r="B36" s="107">
        <f>'Comp by Inst Reg-counts'!B47</f>
        <v>88</v>
      </c>
      <c r="C36" s="76"/>
      <c r="D36" s="76"/>
      <c r="E36" s="76"/>
      <c r="F36" s="76"/>
      <c r="G36" s="76"/>
      <c r="H36" s="147"/>
      <c r="I36" s="136"/>
      <c r="J36" s="506"/>
      <c r="K36" s="507"/>
      <c r="L36" s="507"/>
      <c r="M36" s="5"/>
      <c r="N36" s="5"/>
      <c r="O36" s="5"/>
      <c r="P36" s="5"/>
      <c r="Q36" s="5"/>
      <c r="R36" s="5"/>
      <c r="S36" s="94"/>
      <c r="T36" s="94"/>
      <c r="U36" s="94"/>
      <c r="V36" s="94"/>
    </row>
    <row r="37" spans="1:24" x14ac:dyDescent="0.2">
      <c r="A37" s="107" t="str">
        <f>'Comp by Inst Reg-counts'!A48</f>
        <v>LETOURNEAU UNIVERSITY</v>
      </c>
      <c r="B37" s="107">
        <f>'Comp by Inst Reg-counts'!B48</f>
        <v>588</v>
      </c>
      <c r="C37" s="76"/>
      <c r="D37" s="76"/>
      <c r="E37" s="76"/>
      <c r="F37" s="76"/>
      <c r="G37" s="76"/>
      <c r="H37" s="147"/>
      <c r="I37" s="136"/>
      <c r="J37" s="506"/>
      <c r="K37" s="507"/>
      <c r="L37" s="507"/>
      <c r="M37" s="5"/>
      <c r="N37" s="5"/>
      <c r="O37" s="5"/>
      <c r="P37" s="5"/>
      <c r="Q37" s="5"/>
      <c r="R37" s="5"/>
      <c r="S37" s="94"/>
      <c r="T37" s="94"/>
      <c r="U37" s="94"/>
      <c r="V37" s="94"/>
    </row>
    <row r="38" spans="1:24" x14ac:dyDescent="0.2">
      <c r="A38" s="107" t="str">
        <f>'Comp by Inst Reg-counts'!A49</f>
        <v>TEXAS COLLEGE</v>
      </c>
      <c r="B38" s="107">
        <f>'Comp by Inst Reg-counts'!B49</f>
        <v>105</v>
      </c>
      <c r="C38" s="76"/>
      <c r="D38" s="76"/>
      <c r="E38" s="76"/>
      <c r="F38" s="76"/>
      <c r="G38" s="76"/>
      <c r="H38" s="147"/>
      <c r="I38" s="136"/>
      <c r="J38" s="506"/>
      <c r="K38" s="507"/>
      <c r="L38" s="507"/>
      <c r="M38" s="5"/>
      <c r="N38" s="5"/>
      <c r="O38" s="5"/>
      <c r="P38" s="5"/>
      <c r="Q38" s="5"/>
      <c r="R38" s="5"/>
      <c r="S38" s="94"/>
      <c r="T38" s="94"/>
      <c r="U38" s="94"/>
      <c r="V38" s="94"/>
    </row>
    <row r="39" spans="1:24" x14ac:dyDescent="0.2">
      <c r="A39" s="107" t="str">
        <f>'Comp by Inst Reg-counts'!A50</f>
        <v>WILEY COLLEGE</v>
      </c>
      <c r="B39" s="107">
        <f>'Comp by Inst Reg-counts'!B50</f>
        <v>220</v>
      </c>
      <c r="C39" s="76"/>
      <c r="D39" s="76"/>
      <c r="E39" s="76"/>
      <c r="F39" s="76"/>
      <c r="G39" s="76"/>
      <c r="H39" s="147"/>
      <c r="I39" s="136"/>
      <c r="J39" s="506"/>
      <c r="K39" s="507"/>
      <c r="L39" s="507"/>
      <c r="M39" s="5"/>
      <c r="N39" s="5"/>
      <c r="O39" s="5"/>
      <c r="P39" s="5"/>
      <c r="Q39" s="5"/>
      <c r="R39" s="5"/>
      <c r="S39" s="94"/>
      <c r="T39" s="94"/>
      <c r="U39" s="94"/>
      <c r="V39" s="94"/>
    </row>
    <row r="40" spans="1:24" x14ac:dyDescent="0.2">
      <c r="A40" s="156" t="s">
        <v>15</v>
      </c>
      <c r="B40" s="370">
        <f>SUM(B34:B39)</f>
        <v>1367</v>
      </c>
      <c r="C40" s="509">
        <f>'Comp by Inst Reg-counts'!C51/'Comp by Inst Reg-percent'!$B40</f>
        <v>0.43013899049012438</v>
      </c>
      <c r="D40" s="509">
        <f>'Comp by Inst Reg-counts'!D51/'Comp by Inst Reg-percent'!$B40</f>
        <v>9.5830285296269205E-2</v>
      </c>
      <c r="E40" s="509">
        <f>'Comp by Inst Reg-counts'!E51/'Comp by Inst Reg-percent'!$B40</f>
        <v>0.36210680321872712</v>
      </c>
      <c r="F40" s="509">
        <f>'Comp by Inst Reg-counts'!F51/'Comp by Inst Reg-percent'!$B40</f>
        <v>0.1119239209948793</v>
      </c>
      <c r="G40" s="509">
        <f>'Comp by Inst Reg-counts'!G51/'Comp by Inst Reg-percent'!$B40</f>
        <v>0.42062911485003657</v>
      </c>
      <c r="H40" s="510">
        <f>'Comp by Inst Reg-counts'!H51/'Comp by Inst Reg-percent'!$B40</f>
        <v>0.57937088514996338</v>
      </c>
      <c r="I40" s="134"/>
      <c r="J40" s="148">
        <f>'Comp by Inst Reg-counts'!J51/'Comp by Inst Reg-percent'!$B40</f>
        <v>0.45866861741038772</v>
      </c>
      <c r="K40" s="507"/>
      <c r="L40" s="507"/>
      <c r="M40" s="123"/>
      <c r="N40" s="123"/>
      <c r="O40" s="123"/>
      <c r="P40" s="123"/>
      <c r="Q40" s="123"/>
      <c r="R40" s="94"/>
      <c r="S40" s="145"/>
      <c r="T40" s="145"/>
      <c r="U40" s="94"/>
      <c r="V40" s="94"/>
      <c r="W40" s="94"/>
      <c r="X40" s="94"/>
    </row>
    <row r="41" spans="1:24" x14ac:dyDescent="0.2">
      <c r="A41" s="138"/>
      <c r="B41" s="137"/>
      <c r="C41" s="137"/>
      <c r="D41" s="137"/>
      <c r="E41" s="137"/>
      <c r="F41" s="137"/>
      <c r="G41" s="137"/>
      <c r="H41" s="137"/>
      <c r="I41" s="134"/>
      <c r="J41" s="124"/>
      <c r="K41" s="507"/>
      <c r="L41" s="507"/>
      <c r="M41" s="94"/>
    </row>
    <row r="42" spans="1:24" ht="25.5" x14ac:dyDescent="0.2">
      <c r="A42" s="31" t="s">
        <v>312</v>
      </c>
      <c r="B42" s="216" t="s">
        <v>15</v>
      </c>
      <c r="C42" s="216" t="s">
        <v>156</v>
      </c>
      <c r="D42" s="216" t="s">
        <v>5</v>
      </c>
      <c r="E42" s="217" t="s">
        <v>4</v>
      </c>
      <c r="F42" s="216" t="s">
        <v>16</v>
      </c>
      <c r="G42" s="216" t="s">
        <v>157</v>
      </c>
      <c r="H42" s="218" t="s">
        <v>2</v>
      </c>
      <c r="I42" s="219"/>
      <c r="J42" s="220" t="s">
        <v>202</v>
      </c>
      <c r="K42" s="507"/>
      <c r="L42" s="507"/>
      <c r="M42" s="94"/>
    </row>
    <row r="43" spans="1:24" x14ac:dyDescent="0.2">
      <c r="A43" s="139" t="s">
        <v>187</v>
      </c>
      <c r="B43" s="305">
        <f>B21+B27+B31</f>
        <v>11847</v>
      </c>
      <c r="C43" s="509">
        <f>'Comp by Inst Reg-counts'!C54/'Comp by Inst Reg-percent'!$B43</f>
        <v>0.57491348020595934</v>
      </c>
      <c r="D43" s="509">
        <f>'Comp by Inst Reg-counts'!D54/'Comp by Inst Reg-percent'!$B43</f>
        <v>0.17590951295686671</v>
      </c>
      <c r="E43" s="509">
        <f>'Comp by Inst Reg-counts'!E54/'Comp by Inst Reg-percent'!$B43</f>
        <v>0.17303958808137082</v>
      </c>
      <c r="F43" s="509">
        <f>'Comp by Inst Reg-counts'!F54/'Comp by Inst Reg-percent'!$B43</f>
        <v>7.6137418755803155E-2</v>
      </c>
      <c r="G43" s="509">
        <f>'Comp by Inst Reg-counts'!G54/'Comp by Inst Reg-percent'!$B43</f>
        <v>0.44804591879800792</v>
      </c>
      <c r="H43" s="510">
        <f>'Comp by Inst Reg-counts'!H54/'Comp by Inst Reg-percent'!$B43</f>
        <v>0.55195408120199208</v>
      </c>
      <c r="I43" s="134"/>
      <c r="J43" s="148">
        <f>'Comp by Inst Reg-counts'!J54/'Comp by Inst Reg-percent'!$B43</f>
        <v>0.48003714020427113</v>
      </c>
      <c r="K43" s="507"/>
      <c r="L43" s="507"/>
      <c r="M43" s="94"/>
    </row>
    <row r="44" spans="1:24" x14ac:dyDescent="0.2">
      <c r="A44" s="139" t="s">
        <v>186</v>
      </c>
      <c r="B44" s="305">
        <f>B40+B43</f>
        <v>13214</v>
      </c>
      <c r="C44" s="509">
        <f>'Comp by Inst Reg-counts'!C55/'Comp by Inst Reg-percent'!$B44</f>
        <v>0.55993643105796886</v>
      </c>
      <c r="D44" s="509">
        <f>'Comp by Inst Reg-counts'!D55/'Comp by Inst Reg-percent'!$B44</f>
        <v>0.16762524595126382</v>
      </c>
      <c r="E44" s="509">
        <f>'Comp by Inst Reg-counts'!E55/'Comp by Inst Reg-percent'!$B44</f>
        <v>0.19259875889208417</v>
      </c>
      <c r="F44" s="509">
        <f>'Comp by Inst Reg-counts'!F55/'Comp by Inst Reg-percent'!$B44</f>
        <v>7.9839564098683216E-2</v>
      </c>
      <c r="G44" s="509">
        <f>'Comp by Inst Reg-counts'!G55/'Comp by Inst Reg-percent'!$B44</f>
        <v>0.445209626154079</v>
      </c>
      <c r="H44" s="510">
        <f>'Comp by Inst Reg-counts'!H55/'Comp by Inst Reg-percent'!$B44</f>
        <v>0.554790373845921</v>
      </c>
      <c r="I44" s="134"/>
      <c r="J44" s="148">
        <f>'Comp by Inst Reg-counts'!J55/'Comp by Inst Reg-percent'!$B44</f>
        <v>0.47782654760102922</v>
      </c>
      <c r="K44" s="507"/>
      <c r="L44" s="507"/>
      <c r="M44" s="94"/>
    </row>
    <row r="45" spans="1:24" x14ac:dyDescent="0.2">
      <c r="A45" s="140"/>
      <c r="B45" s="134"/>
      <c r="C45" s="134"/>
      <c r="D45" s="134"/>
      <c r="E45" s="134"/>
      <c r="F45" s="134"/>
      <c r="G45" s="134"/>
      <c r="H45" s="134"/>
      <c r="I45" s="134"/>
      <c r="J45" s="134"/>
      <c r="L45" s="132"/>
      <c r="M45" s="94"/>
      <c r="N45" s="94"/>
      <c r="O45" s="94"/>
      <c r="P45" s="94"/>
      <c r="Q45" s="94"/>
      <c r="R45" s="94"/>
      <c r="S45" s="94"/>
      <c r="T45" s="94"/>
      <c r="U45" s="94"/>
      <c r="V45" s="94"/>
      <c r="W45" s="94"/>
      <c r="X45" s="94"/>
    </row>
    <row r="47" spans="1:24" x14ac:dyDescent="0.2">
      <c r="A47" s="621"/>
      <c r="B47" s="622"/>
      <c r="C47" s="622"/>
      <c r="D47" s="622"/>
      <c r="E47" s="622"/>
      <c r="F47" s="622"/>
      <c r="G47" s="622"/>
      <c r="H47" s="622"/>
      <c r="I47" s="622"/>
      <c r="J47" s="622"/>
      <c r="K47" s="623"/>
    </row>
    <row r="48" spans="1:24" x14ac:dyDescent="0.2">
      <c r="A48" s="615" t="s">
        <v>357</v>
      </c>
      <c r="B48" s="616"/>
      <c r="C48" s="616"/>
      <c r="D48" s="616"/>
      <c r="E48" s="616"/>
      <c r="F48" s="616"/>
      <c r="G48" s="616"/>
      <c r="H48" s="617"/>
      <c r="I48" s="468"/>
      <c r="J48" s="75"/>
      <c r="K48" s="75"/>
    </row>
    <row r="49" spans="1:13" x14ac:dyDescent="0.2">
      <c r="A49" s="618" t="s">
        <v>167</v>
      </c>
      <c r="B49" s="619"/>
      <c r="C49" s="619"/>
      <c r="D49" s="619"/>
      <c r="E49" s="619"/>
      <c r="F49" s="619"/>
      <c r="G49" s="619"/>
      <c r="H49" s="620"/>
      <c r="I49" s="468"/>
      <c r="J49" s="112"/>
      <c r="K49" s="75"/>
    </row>
    <row r="50" spans="1:13" x14ac:dyDescent="0.2">
      <c r="A50" s="122"/>
      <c r="B50" s="131"/>
      <c r="C50" s="76"/>
      <c r="D50" s="76"/>
      <c r="E50" s="76"/>
      <c r="F50" s="146"/>
      <c r="G50" s="76"/>
      <c r="H50" s="147"/>
      <c r="I50" s="468"/>
      <c r="J50" s="112"/>
    </row>
    <row r="51" spans="1:13" ht="25.5" x14ac:dyDescent="0.2">
      <c r="A51" s="107"/>
      <c r="B51" s="66" t="s">
        <v>15</v>
      </c>
      <c r="C51" s="66" t="s">
        <v>3</v>
      </c>
      <c r="D51" s="66" t="s">
        <v>5</v>
      </c>
      <c r="E51" s="65" t="s">
        <v>4</v>
      </c>
      <c r="F51" s="66" t="s">
        <v>16</v>
      </c>
      <c r="G51" s="66" t="s">
        <v>1</v>
      </c>
      <c r="H51" s="67" t="s">
        <v>2</v>
      </c>
      <c r="I51" s="468"/>
      <c r="J51" s="220" t="s">
        <v>185</v>
      </c>
    </row>
    <row r="52" spans="1:13" x14ac:dyDescent="0.2">
      <c r="A52" s="227" t="s">
        <v>39</v>
      </c>
      <c r="B52" s="329">
        <f>'Comp by Inst Reg-counts'!B63</f>
        <v>3441</v>
      </c>
      <c r="C52" s="509">
        <f>'Comp by Inst Reg-counts'!C63/'Comp by Inst Reg-percent'!$B52</f>
        <v>0.52281313571636157</v>
      </c>
      <c r="D52" s="509">
        <f>'Comp by Inst Reg-counts'!D63/'Comp by Inst Reg-percent'!$B52</f>
        <v>0.20284800929962221</v>
      </c>
      <c r="E52" s="509">
        <f>'Comp by Inst Reg-counts'!E63/'Comp by Inst Reg-percent'!$B52</f>
        <v>0.22755013077593722</v>
      </c>
      <c r="F52" s="509">
        <f>'Comp by Inst Reg-counts'!F63/'Comp by Inst Reg-percent'!$B52</f>
        <v>4.6788724208079044E-2</v>
      </c>
      <c r="G52" s="509">
        <f>'Comp by Inst Reg-counts'!G63/'Comp by Inst Reg-percent'!$B52</f>
        <v>0.64370822435338559</v>
      </c>
      <c r="H52" s="510">
        <f>'Comp by Inst Reg-counts'!H63/'Comp by Inst Reg-percent'!$B52</f>
        <v>0.35629177564661435</v>
      </c>
      <c r="I52" s="371"/>
      <c r="J52" s="148">
        <f>'Comp by Inst Reg-counts'!J63/'Comp by Inst Reg-percent'!$B52</f>
        <v>0.37983144434757338</v>
      </c>
      <c r="K52" s="204"/>
      <c r="L52" s="204"/>
      <c r="M52" s="340"/>
    </row>
    <row r="53" spans="1:13" x14ac:dyDescent="0.2">
      <c r="A53" s="226" t="s">
        <v>168</v>
      </c>
      <c r="B53" s="329">
        <f>'Comp by Inst Reg-counts'!B64</f>
        <v>5266</v>
      </c>
      <c r="C53" s="509">
        <f>'Comp by Inst Reg-counts'!C64/'Comp by Inst Reg-percent'!$B53</f>
        <v>0.58621344473984049</v>
      </c>
      <c r="D53" s="509">
        <f>'Comp by Inst Reg-counts'!D64/'Comp by Inst Reg-percent'!$B53</f>
        <v>0.17546524876566655</v>
      </c>
      <c r="E53" s="509">
        <f>'Comp by Inst Reg-counts'!E64/'Comp by Inst Reg-percent'!$B53</f>
        <v>0.16786935055070262</v>
      </c>
      <c r="F53" s="509">
        <f>'Comp by Inst Reg-counts'!F64/'Comp by Inst Reg-percent'!$B53</f>
        <v>7.0451955943790348E-2</v>
      </c>
      <c r="G53" s="509">
        <f>'Comp by Inst Reg-counts'!G64/'Comp by Inst Reg-percent'!$B53</f>
        <v>0.37523737181921762</v>
      </c>
      <c r="H53" s="510">
        <f>'Comp by Inst Reg-counts'!H64/'Comp by Inst Reg-percent'!$B53</f>
        <v>0.62476262818078243</v>
      </c>
      <c r="I53" s="480"/>
      <c r="J53" s="148">
        <f>'Comp by Inst Reg-counts'!J64/'Comp by Inst Reg-percent'!$B53</f>
        <v>0.61109001139384733</v>
      </c>
      <c r="K53" s="204"/>
      <c r="L53" s="204"/>
      <c r="M53" s="340"/>
    </row>
    <row r="54" spans="1:13" x14ac:dyDescent="0.2">
      <c r="A54" s="226" t="s">
        <v>40</v>
      </c>
      <c r="B54" s="329">
        <f>'Comp by Inst Reg-counts'!B65</f>
        <v>3193</v>
      </c>
      <c r="C54" s="509">
        <f>'Comp by Inst Reg-counts'!C65/'Comp by Inst Reg-percent'!$B54</f>
        <v>0.560601315377388</v>
      </c>
      <c r="D54" s="509">
        <f>'Comp by Inst Reg-counts'!D65/'Comp by Inst Reg-percent'!$B54</f>
        <v>0.13529595991230817</v>
      </c>
      <c r="E54" s="509">
        <f>'Comp by Inst Reg-counts'!E65/'Comp by Inst Reg-percent'!$B54</f>
        <v>0.20231756968368306</v>
      </c>
      <c r="F54" s="509">
        <f>'Comp by Inst Reg-counts'!F65/'Comp by Inst Reg-percent'!$B54</f>
        <v>0.10178515502662074</v>
      </c>
      <c r="G54" s="509">
        <f>'Comp by Inst Reg-counts'!G65/'Comp by Inst Reg-percent'!$B54</f>
        <v>0.40620106482931412</v>
      </c>
      <c r="H54" s="510">
        <f>'Comp by Inst Reg-counts'!H65/'Comp by Inst Reg-percent'!$B54</f>
        <v>0.59379893517068583</v>
      </c>
      <c r="I54" s="480"/>
      <c r="J54" s="148">
        <f>'Comp by Inst Reg-counts'!J65/'Comp by Inst Reg-percent'!$B54</f>
        <v>0.56028813028499846</v>
      </c>
      <c r="K54" s="204"/>
      <c r="L54" s="204"/>
      <c r="M54" s="340"/>
    </row>
    <row r="55" spans="1:13" x14ac:dyDescent="0.2">
      <c r="A55" s="228" t="s">
        <v>162</v>
      </c>
      <c r="B55" s="329">
        <f>'Comp by Inst Reg-counts'!B66</f>
        <v>1314</v>
      </c>
      <c r="C55" s="509">
        <f>'Comp by Inst Reg-counts'!C66/'Comp by Inst Reg-percent'!$B55</f>
        <v>0.55022831050228316</v>
      </c>
      <c r="D55" s="509">
        <f>'Comp by Inst Reg-counts'!D66/'Comp by Inst Reg-percent'!$B55</f>
        <v>0.12252663622526636</v>
      </c>
      <c r="E55" s="509">
        <f>'Comp by Inst Reg-counts'!E66/'Comp by Inst Reg-percent'!$B55</f>
        <v>0.17656012176560121</v>
      </c>
      <c r="F55" s="509">
        <f>'Comp by Inst Reg-counts'!F66/'Comp by Inst Reg-percent'!$B55</f>
        <v>0.15068493150684931</v>
      </c>
      <c r="G55" s="509">
        <f>'Comp by Inst Reg-counts'!G66/'Comp by Inst Reg-percent'!$B55</f>
        <v>0.30060882800608829</v>
      </c>
      <c r="H55" s="510">
        <f>'Comp by Inst Reg-counts'!H66/'Comp by Inst Reg-percent'!$B55</f>
        <v>0.69939117199391176</v>
      </c>
      <c r="I55" s="480"/>
      <c r="J55" s="331" t="s">
        <v>166</v>
      </c>
      <c r="K55" s="204"/>
      <c r="L55" s="204"/>
      <c r="M55" s="340"/>
    </row>
    <row r="56" spans="1:13" x14ac:dyDescent="0.2">
      <c r="A56" s="149"/>
      <c r="B56" s="118"/>
      <c r="C56" s="149"/>
      <c r="D56" s="76"/>
      <c r="E56" s="76"/>
      <c r="H56" s="101"/>
      <c r="I56" s="468"/>
      <c r="J56" s="112"/>
      <c r="K56" s="75"/>
    </row>
    <row r="57" spans="1:13" x14ac:dyDescent="0.2">
      <c r="A57" s="468"/>
      <c r="B57" s="468"/>
      <c r="C57" s="468"/>
      <c r="D57" s="468"/>
      <c r="E57" s="468"/>
      <c r="F57" s="468"/>
      <c r="G57" s="468"/>
      <c r="H57" s="468"/>
      <c r="I57" s="468"/>
      <c r="J57" s="112"/>
      <c r="K57" s="75"/>
    </row>
    <row r="58" spans="1:13" x14ac:dyDescent="0.2">
      <c r="A58" s="468"/>
      <c r="B58" s="468"/>
      <c r="C58" s="468"/>
      <c r="D58" s="468"/>
      <c r="E58" s="468"/>
      <c r="F58" s="468"/>
      <c r="G58" s="468"/>
      <c r="H58" s="468"/>
      <c r="I58" s="75"/>
      <c r="J58" s="112"/>
      <c r="K58" s="75"/>
    </row>
    <row r="59" spans="1:13" x14ac:dyDescent="0.2">
      <c r="A59" s="468"/>
      <c r="B59" s="468"/>
      <c r="C59" s="468"/>
      <c r="D59" s="468"/>
      <c r="E59" s="468"/>
      <c r="F59" s="468"/>
      <c r="G59" s="468"/>
      <c r="H59" s="468"/>
      <c r="I59" s="121"/>
      <c r="J59" s="112"/>
      <c r="K59" s="75"/>
    </row>
    <row r="60" spans="1:13" x14ac:dyDescent="0.2">
      <c r="A60" s="468"/>
      <c r="B60" s="468"/>
      <c r="C60" s="468"/>
      <c r="D60" s="468"/>
      <c r="E60" s="468"/>
      <c r="F60" s="468"/>
      <c r="G60" s="468"/>
      <c r="H60" s="468"/>
      <c r="I60" s="121"/>
      <c r="J60" s="112"/>
      <c r="K60" s="112"/>
    </row>
    <row r="61" spans="1:13" x14ac:dyDescent="0.2">
      <c r="A61" s="468"/>
      <c r="B61" s="468"/>
      <c r="C61" s="468"/>
      <c r="D61" s="468"/>
      <c r="E61" s="468"/>
      <c r="F61" s="468"/>
      <c r="G61" s="468"/>
      <c r="H61" s="468"/>
      <c r="I61" s="64"/>
      <c r="J61" s="112"/>
    </row>
    <row r="62" spans="1:13" x14ac:dyDescent="0.2">
      <c r="A62" s="468"/>
      <c r="B62" s="468"/>
      <c r="C62" s="468"/>
      <c r="D62" s="468"/>
      <c r="E62" s="468"/>
      <c r="F62" s="468"/>
      <c r="G62" s="468"/>
      <c r="H62" s="468"/>
      <c r="I62" s="150"/>
    </row>
    <row r="63" spans="1:13" x14ac:dyDescent="0.2">
      <c r="A63" s="468"/>
      <c r="B63" s="468"/>
      <c r="C63" s="468"/>
      <c r="D63" s="468"/>
      <c r="E63" s="468"/>
      <c r="F63" s="468"/>
      <c r="G63" s="468"/>
      <c r="H63" s="468"/>
      <c r="I63" s="150"/>
    </row>
    <row r="64" spans="1:13" x14ac:dyDescent="0.2">
      <c r="A64" s="468"/>
      <c r="B64" s="468"/>
      <c r="C64" s="468"/>
      <c r="D64" s="468"/>
      <c r="E64" s="468"/>
      <c r="F64" s="468"/>
      <c r="G64" s="468"/>
      <c r="H64" s="468"/>
      <c r="I64" s="150"/>
    </row>
    <row r="65" spans="1:11" x14ac:dyDescent="0.2">
      <c r="A65" s="468"/>
      <c r="B65" s="468"/>
      <c r="C65" s="468"/>
      <c r="D65" s="468"/>
      <c r="E65" s="468"/>
      <c r="F65" s="468"/>
      <c r="G65" s="468"/>
      <c r="H65" s="468"/>
      <c r="I65" s="150"/>
    </row>
    <row r="66" spans="1:11" x14ac:dyDescent="0.2">
      <c r="A66" s="468"/>
      <c r="B66" s="468"/>
      <c r="C66" s="468"/>
      <c r="D66" s="468"/>
      <c r="E66" s="468"/>
      <c r="F66" s="468"/>
      <c r="G66" s="468"/>
      <c r="H66" s="468"/>
      <c r="I66" s="150"/>
    </row>
    <row r="67" spans="1:11" x14ac:dyDescent="0.2">
      <c r="A67" s="468"/>
      <c r="B67" s="468"/>
      <c r="C67" s="468"/>
      <c r="D67" s="468"/>
      <c r="E67" s="468"/>
      <c r="F67" s="468"/>
      <c r="G67" s="468"/>
      <c r="H67" s="468"/>
      <c r="I67" s="150"/>
    </row>
    <row r="68" spans="1:11" x14ac:dyDescent="0.2">
      <c r="A68" s="468"/>
      <c r="B68" s="468"/>
      <c r="C68" s="468"/>
      <c r="D68" s="468"/>
      <c r="E68" s="468"/>
      <c r="F68" s="468"/>
      <c r="G68" s="468"/>
      <c r="H68" s="468"/>
      <c r="I68" s="150"/>
    </row>
    <row r="69" spans="1:11" x14ac:dyDescent="0.2">
      <c r="A69" s="468"/>
      <c r="B69" s="468"/>
      <c r="C69" s="468"/>
      <c r="D69" s="468"/>
      <c r="E69" s="468"/>
      <c r="F69" s="468"/>
      <c r="G69" s="468"/>
      <c r="H69" s="468"/>
      <c r="I69" s="150"/>
      <c r="K69" s="151"/>
    </row>
    <row r="70" spans="1:11" x14ac:dyDescent="0.2">
      <c r="A70" s="468"/>
      <c r="B70" s="468"/>
      <c r="C70" s="468"/>
      <c r="D70" s="468"/>
      <c r="E70" s="468"/>
      <c r="F70" s="468"/>
      <c r="G70" s="468"/>
      <c r="H70" s="468"/>
      <c r="I70" s="150"/>
      <c r="J70" s="151"/>
    </row>
    <row r="71" spans="1:11" x14ac:dyDescent="0.2">
      <c r="A71" s="141" t="s">
        <v>236</v>
      </c>
    </row>
    <row r="72" spans="1:11" x14ac:dyDescent="0.2">
      <c r="A72" s="8" t="s">
        <v>198</v>
      </c>
    </row>
    <row r="73" spans="1:11" x14ac:dyDescent="0.2">
      <c r="A73" s="8" t="s">
        <v>243</v>
      </c>
      <c r="J73" s="10" t="s">
        <v>31</v>
      </c>
    </row>
  </sheetData>
  <mergeCells count="8">
    <mergeCell ref="A10:H11"/>
    <mergeCell ref="A48:H48"/>
    <mergeCell ref="A49:H49"/>
    <mergeCell ref="A1:K1"/>
    <mergeCell ref="A2:K2"/>
    <mergeCell ref="A3:K3"/>
    <mergeCell ref="A4:K8"/>
    <mergeCell ref="A47:K47"/>
  </mergeCells>
  <hyperlinks>
    <hyperlink ref="J73" location="Contents!A1" display="Back to Contents"/>
  </hyperlinks>
  <pageMargins left="0.25" right="0.25" top="0.75" bottom="0.75" header="0.3" footer="0.3"/>
  <pageSetup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election activeCell="P23" sqref="P23"/>
    </sheetView>
  </sheetViews>
  <sheetFormatPr defaultRowHeight="15" x14ac:dyDescent="0.25"/>
  <cols>
    <col min="1" max="1" width="12.7109375" style="8" customWidth="1"/>
    <col min="2" max="3" width="9.140625" style="8"/>
    <col min="4" max="4" width="10" style="8" bestFit="1" customWidth="1"/>
    <col min="5" max="5" width="9.140625" style="8" customWidth="1"/>
    <col min="6" max="13" width="9.140625" style="8"/>
    <col min="14" max="14" width="2" style="8" customWidth="1"/>
    <col min="15" max="16" width="9.140625" style="8"/>
    <col min="17" max="16384" width="9.140625" style="464"/>
  </cols>
  <sheetData>
    <row r="1" spans="1:15" ht="15" customHeight="1" x14ac:dyDescent="0.25">
      <c r="A1" s="598" t="s">
        <v>27</v>
      </c>
      <c r="B1" s="598"/>
      <c r="C1" s="598"/>
      <c r="D1" s="598"/>
      <c r="E1" s="598"/>
      <c r="F1" s="598"/>
      <c r="G1" s="598"/>
      <c r="H1" s="598"/>
      <c r="I1" s="598"/>
      <c r="J1" s="598"/>
      <c r="K1" s="598"/>
      <c r="L1" s="598"/>
      <c r="M1" s="598"/>
    </row>
    <row r="2" spans="1:15" ht="15" customHeight="1" x14ac:dyDescent="0.25">
      <c r="A2" s="621"/>
      <c r="B2" s="622"/>
      <c r="C2" s="622"/>
      <c r="D2" s="622"/>
      <c r="E2" s="622"/>
      <c r="F2" s="622"/>
      <c r="G2" s="622"/>
      <c r="H2" s="622"/>
      <c r="I2" s="622"/>
      <c r="J2" s="622"/>
      <c r="K2" s="622"/>
      <c r="L2" s="622"/>
      <c r="M2" s="623"/>
      <c r="N2" s="75"/>
    </row>
    <row r="3" spans="1:15" ht="15" customHeight="1" x14ac:dyDescent="0.25">
      <c r="A3" s="519" t="s">
        <v>203</v>
      </c>
      <c r="B3" s="520"/>
      <c r="C3" s="520"/>
      <c r="D3" s="520"/>
      <c r="E3" s="520"/>
      <c r="F3" s="520"/>
      <c r="G3" s="520"/>
      <c r="H3" s="520"/>
      <c r="I3" s="520"/>
      <c r="J3" s="520"/>
      <c r="K3" s="520"/>
      <c r="L3" s="520"/>
      <c r="M3" s="521"/>
      <c r="N3" s="75"/>
      <c r="O3" s="112"/>
    </row>
    <row r="4" spans="1:15" ht="15" customHeight="1" x14ac:dyDescent="0.25">
      <c r="A4" s="639" t="s">
        <v>322</v>
      </c>
      <c r="B4" s="639"/>
      <c r="C4" s="639"/>
      <c r="D4" s="639"/>
      <c r="E4" s="639"/>
      <c r="F4" s="639"/>
      <c r="G4" s="639"/>
      <c r="H4" s="639"/>
      <c r="I4" s="639"/>
      <c r="J4" s="639"/>
      <c r="K4" s="639"/>
      <c r="L4" s="639"/>
      <c r="M4" s="639"/>
      <c r="N4" s="75"/>
      <c r="O4" s="112"/>
    </row>
    <row r="5" spans="1:15" ht="15" customHeight="1" x14ac:dyDescent="0.25">
      <c r="A5" s="639"/>
      <c r="B5" s="639"/>
      <c r="C5" s="639"/>
      <c r="D5" s="639"/>
      <c r="E5" s="639"/>
      <c r="F5" s="639"/>
      <c r="G5" s="639"/>
      <c r="H5" s="639"/>
      <c r="I5" s="639"/>
      <c r="J5" s="639"/>
      <c r="K5" s="639"/>
      <c r="L5" s="639"/>
      <c r="M5" s="639"/>
    </row>
    <row r="6" spans="1:15" ht="15" customHeight="1" x14ac:dyDescent="0.25">
      <c r="A6" s="639"/>
      <c r="B6" s="639"/>
      <c r="C6" s="639"/>
      <c r="D6" s="639"/>
      <c r="E6" s="639"/>
      <c r="F6" s="639"/>
      <c r="G6" s="639"/>
      <c r="H6" s="639"/>
      <c r="I6" s="639"/>
      <c r="J6" s="639"/>
      <c r="K6" s="639"/>
      <c r="L6" s="639"/>
      <c r="M6" s="639"/>
    </row>
    <row r="7" spans="1:15" ht="15" customHeight="1" x14ac:dyDescent="0.25">
      <c r="A7" s="639"/>
      <c r="B7" s="639"/>
      <c r="C7" s="639"/>
      <c r="D7" s="639"/>
      <c r="E7" s="639"/>
      <c r="F7" s="639"/>
      <c r="G7" s="639"/>
      <c r="H7" s="639"/>
      <c r="I7" s="639"/>
      <c r="J7" s="639"/>
      <c r="K7" s="639"/>
      <c r="L7" s="639"/>
      <c r="M7" s="639"/>
    </row>
    <row r="8" spans="1:15" ht="15" customHeight="1" x14ac:dyDescent="0.25">
      <c r="A8" s="639"/>
      <c r="B8" s="639"/>
      <c r="C8" s="639"/>
      <c r="D8" s="639"/>
      <c r="E8" s="639"/>
      <c r="F8" s="639"/>
      <c r="G8" s="639"/>
      <c r="H8" s="639"/>
      <c r="I8" s="639"/>
      <c r="J8" s="639"/>
      <c r="K8" s="639"/>
      <c r="L8" s="639"/>
      <c r="M8" s="639"/>
    </row>
    <row r="9" spans="1:15" ht="15" customHeight="1" x14ac:dyDescent="0.25">
      <c r="B9" s="112"/>
      <c r="C9" s="112"/>
      <c r="D9" s="112"/>
      <c r="E9" s="112"/>
      <c r="F9" s="112"/>
      <c r="G9" s="112"/>
    </row>
    <row r="10" spans="1:15" x14ac:dyDescent="0.25">
      <c r="A10" s="640" t="s">
        <v>370</v>
      </c>
      <c r="B10" s="640"/>
      <c r="C10" s="640"/>
      <c r="D10" s="640"/>
      <c r="E10" s="640"/>
      <c r="F10" s="640"/>
      <c r="G10" s="640"/>
      <c r="H10" s="640"/>
      <c r="I10" s="640"/>
      <c r="J10" s="640"/>
      <c r="K10" s="640"/>
      <c r="L10" s="640"/>
      <c r="M10" s="640"/>
    </row>
    <row r="11" spans="1:15" x14ac:dyDescent="0.25">
      <c r="F11" s="50"/>
    </row>
    <row r="12" spans="1:15" ht="26.25" x14ac:dyDescent="0.25">
      <c r="A12" s="52" t="s">
        <v>7</v>
      </c>
      <c r="B12" s="62" t="s">
        <v>244</v>
      </c>
      <c r="C12" s="53" t="s">
        <v>8</v>
      </c>
      <c r="D12" s="53" t="s">
        <v>10</v>
      </c>
      <c r="E12" s="53" t="s">
        <v>9</v>
      </c>
      <c r="F12" s="51"/>
    </row>
    <row r="13" spans="1:15" x14ac:dyDescent="0.25">
      <c r="A13" s="633" t="s">
        <v>11</v>
      </c>
      <c r="B13" s="636" t="s">
        <v>3</v>
      </c>
      <c r="C13" s="54" t="s">
        <v>12</v>
      </c>
      <c r="D13" s="157">
        <v>0.76154357950765139</v>
      </c>
      <c r="E13" s="320">
        <v>15030</v>
      </c>
      <c r="F13" s="48"/>
    </row>
    <row r="14" spans="1:15" x14ac:dyDescent="0.25">
      <c r="A14" s="634"/>
      <c r="B14" s="637"/>
      <c r="C14" s="54" t="s">
        <v>13</v>
      </c>
      <c r="D14" s="157">
        <v>0.64204985291840844</v>
      </c>
      <c r="E14" s="320">
        <v>12918</v>
      </c>
      <c r="F14" s="48"/>
    </row>
    <row r="15" spans="1:15" x14ac:dyDescent="0.25">
      <c r="A15" s="634"/>
      <c r="B15" s="638"/>
      <c r="C15" s="54"/>
      <c r="D15" s="157"/>
      <c r="E15" s="320"/>
      <c r="F15" s="48"/>
    </row>
    <row r="16" spans="1:15" ht="15" customHeight="1" x14ac:dyDescent="0.25">
      <c r="A16" s="634"/>
      <c r="B16" s="636" t="s">
        <v>5</v>
      </c>
      <c r="C16" s="54" t="s">
        <v>12</v>
      </c>
      <c r="D16" s="157">
        <v>0.60012294452128478</v>
      </c>
      <c r="E16" s="320">
        <v>13014</v>
      </c>
      <c r="F16" s="48"/>
    </row>
    <row r="17" spans="1:13" x14ac:dyDescent="0.25">
      <c r="A17" s="634"/>
      <c r="B17" s="637"/>
      <c r="C17" s="54" t="s">
        <v>13</v>
      </c>
      <c r="D17" s="157">
        <v>0.48619151561165419</v>
      </c>
      <c r="E17" s="320">
        <v>10537</v>
      </c>
      <c r="F17" s="48"/>
    </row>
    <row r="18" spans="1:13" x14ac:dyDescent="0.25">
      <c r="A18" s="634"/>
      <c r="B18" s="638"/>
      <c r="C18" s="54"/>
      <c r="D18" s="157"/>
      <c r="E18" s="320"/>
      <c r="F18" s="48"/>
    </row>
    <row r="19" spans="1:13" ht="15" customHeight="1" x14ac:dyDescent="0.25">
      <c r="A19" s="634"/>
      <c r="B19" s="636" t="s">
        <v>4</v>
      </c>
      <c r="C19" s="54" t="s">
        <v>12</v>
      </c>
      <c r="D19" s="157">
        <v>0.48243082668477338</v>
      </c>
      <c r="E19" s="320">
        <v>5891</v>
      </c>
      <c r="F19" s="48"/>
    </row>
    <row r="20" spans="1:13" x14ac:dyDescent="0.25">
      <c r="A20" s="634"/>
      <c r="B20" s="637"/>
      <c r="C20" s="54" t="s">
        <v>13</v>
      </c>
      <c r="D20" s="157">
        <v>0.37108869925006466</v>
      </c>
      <c r="E20" s="320">
        <v>3867</v>
      </c>
      <c r="F20" s="48"/>
    </row>
    <row r="21" spans="1:13" x14ac:dyDescent="0.25">
      <c r="A21" s="634"/>
      <c r="B21" s="638"/>
      <c r="C21" s="54"/>
      <c r="D21" s="157"/>
      <c r="E21" s="320"/>
      <c r="F21" s="48"/>
    </row>
    <row r="22" spans="1:13" x14ac:dyDescent="0.25">
      <c r="A22" s="634"/>
      <c r="B22" s="636" t="s">
        <v>16</v>
      </c>
      <c r="C22" s="54" t="s">
        <v>12</v>
      </c>
      <c r="D22" s="159">
        <v>0.767208413001912</v>
      </c>
      <c r="E22" s="117">
        <v>4184</v>
      </c>
      <c r="F22" s="48"/>
    </row>
    <row r="23" spans="1:13" x14ac:dyDescent="0.25">
      <c r="A23" s="635"/>
      <c r="B23" s="638"/>
      <c r="C23" s="54" t="s">
        <v>13</v>
      </c>
      <c r="D23" s="148">
        <v>0.65746606334841629</v>
      </c>
      <c r="E23" s="117">
        <v>4420</v>
      </c>
      <c r="F23" s="48"/>
    </row>
    <row r="24" spans="1:13" ht="15" customHeight="1" x14ac:dyDescent="0.25">
      <c r="A24" s="641" t="s">
        <v>27</v>
      </c>
      <c r="B24" s="636" t="s">
        <v>3</v>
      </c>
      <c r="C24" s="54" t="s">
        <v>12</v>
      </c>
      <c r="D24" s="319">
        <v>0.51497005988023947</v>
      </c>
      <c r="E24" s="320">
        <v>167</v>
      </c>
      <c r="F24" s="48"/>
    </row>
    <row r="25" spans="1:13" ht="15" customHeight="1" x14ac:dyDescent="0.25">
      <c r="A25" s="642"/>
      <c r="B25" s="637"/>
      <c r="C25" s="54" t="s">
        <v>13</v>
      </c>
      <c r="D25" s="319">
        <v>0.41216216216216217</v>
      </c>
      <c r="E25" s="320">
        <v>148</v>
      </c>
    </row>
    <row r="26" spans="1:13" x14ac:dyDescent="0.25">
      <c r="A26" s="642"/>
      <c r="B26" s="638"/>
      <c r="C26" s="54"/>
      <c r="D26" s="319"/>
      <c r="E26" s="320"/>
    </row>
    <row r="27" spans="1:13" x14ac:dyDescent="0.25">
      <c r="A27" s="642"/>
      <c r="B27" s="636" t="s">
        <v>5</v>
      </c>
      <c r="C27" s="54" t="s">
        <v>12</v>
      </c>
      <c r="D27" s="319">
        <v>0.47297297297297297</v>
      </c>
      <c r="E27" s="320">
        <v>74</v>
      </c>
    </row>
    <row r="28" spans="1:13" x14ac:dyDescent="0.25">
      <c r="A28" s="642"/>
      <c r="B28" s="637"/>
      <c r="C28" s="54" t="s">
        <v>13</v>
      </c>
      <c r="D28" s="319">
        <v>0.50847457627118642</v>
      </c>
      <c r="E28" s="320">
        <v>59</v>
      </c>
      <c r="F28" s="160"/>
      <c r="G28" s="160"/>
      <c r="H28" s="160"/>
      <c r="I28" s="160"/>
      <c r="J28" s="160"/>
      <c r="K28" s="160"/>
      <c r="L28" s="160"/>
      <c r="M28" s="160"/>
    </row>
    <row r="29" spans="1:13" x14ac:dyDescent="0.25">
      <c r="A29" s="642"/>
      <c r="B29" s="638"/>
      <c r="C29" s="54"/>
      <c r="D29" s="319"/>
      <c r="E29" s="320"/>
      <c r="F29" s="644"/>
    </row>
    <row r="30" spans="1:13" ht="15" customHeight="1" x14ac:dyDescent="0.25">
      <c r="A30" s="642"/>
      <c r="B30" s="636" t="s">
        <v>4</v>
      </c>
      <c r="C30" s="54" t="s">
        <v>12</v>
      </c>
      <c r="D30" s="319">
        <v>0.46268656716417911</v>
      </c>
      <c r="E30" s="320">
        <v>67</v>
      </c>
      <c r="F30" s="644"/>
    </row>
    <row r="31" spans="1:13" x14ac:dyDescent="0.25">
      <c r="A31" s="642"/>
      <c r="B31" s="637"/>
      <c r="C31" s="54" t="s">
        <v>13</v>
      </c>
      <c r="D31" s="319">
        <v>0.22580645161290322</v>
      </c>
      <c r="E31" s="320">
        <v>31</v>
      </c>
      <c r="F31" s="48"/>
    </row>
    <row r="32" spans="1:13" x14ac:dyDescent="0.25">
      <c r="A32" s="642"/>
      <c r="B32" s="638"/>
      <c r="C32" s="54"/>
      <c r="D32" s="319"/>
      <c r="E32" s="320"/>
      <c r="F32" s="48"/>
    </row>
    <row r="33" spans="1:14" ht="15" customHeight="1" x14ac:dyDescent="0.25">
      <c r="A33" s="642"/>
      <c r="B33" s="636" t="s">
        <v>16</v>
      </c>
      <c r="C33" s="54" t="s">
        <v>12</v>
      </c>
      <c r="D33" s="321">
        <v>0.69325153374233128</v>
      </c>
      <c r="E33" s="139">
        <v>163</v>
      </c>
      <c r="F33" s="48"/>
    </row>
    <row r="34" spans="1:14" x14ac:dyDescent="0.25">
      <c r="A34" s="643"/>
      <c r="B34" s="638"/>
      <c r="C34" s="54" t="s">
        <v>13</v>
      </c>
      <c r="D34" s="322">
        <v>0.53636363636363638</v>
      </c>
      <c r="E34" s="139">
        <v>110</v>
      </c>
      <c r="F34" s="48"/>
    </row>
    <row r="35" spans="1:14" x14ac:dyDescent="0.25">
      <c r="F35" s="48"/>
    </row>
    <row r="36" spans="1:14" x14ac:dyDescent="0.25">
      <c r="A36" s="8" t="s">
        <v>30</v>
      </c>
      <c r="F36" s="48"/>
    </row>
    <row r="37" spans="1:14" x14ac:dyDescent="0.25">
      <c r="F37" s="48"/>
    </row>
    <row r="38" spans="1:14" x14ac:dyDescent="0.25">
      <c r="F38" s="48"/>
    </row>
    <row r="39" spans="1:14" x14ac:dyDescent="0.25">
      <c r="F39" s="48"/>
    </row>
    <row r="40" spans="1:14" x14ac:dyDescent="0.25">
      <c r="F40" s="48"/>
    </row>
    <row r="41" spans="1:14" x14ac:dyDescent="0.25">
      <c r="A41" s="640" t="s">
        <v>371</v>
      </c>
      <c r="B41" s="640"/>
      <c r="C41" s="640"/>
      <c r="D41" s="640"/>
      <c r="E41" s="640"/>
      <c r="F41" s="640"/>
      <c r="G41" s="640"/>
      <c r="H41" s="640"/>
      <c r="I41" s="640"/>
      <c r="J41" s="640"/>
      <c r="K41" s="640"/>
      <c r="L41" s="640"/>
      <c r="M41" s="640"/>
      <c r="N41" s="9"/>
    </row>
    <row r="42" spans="1:14" x14ac:dyDescent="0.25">
      <c r="F42" s="48"/>
    </row>
    <row r="43" spans="1:14" ht="26.25" x14ac:dyDescent="0.25">
      <c r="A43" s="59" t="s">
        <v>7</v>
      </c>
      <c r="B43" s="62" t="s">
        <v>244</v>
      </c>
      <c r="C43" s="44" t="s">
        <v>8</v>
      </c>
      <c r="D43" s="49" t="s">
        <v>10</v>
      </c>
      <c r="E43" s="49" t="s">
        <v>9</v>
      </c>
      <c r="F43" s="48"/>
    </row>
    <row r="44" spans="1:14" x14ac:dyDescent="0.25">
      <c r="A44" s="641" t="s">
        <v>11</v>
      </c>
      <c r="B44" s="645" t="s">
        <v>3</v>
      </c>
      <c r="C44" s="161" t="s">
        <v>12</v>
      </c>
      <c r="D44" s="157">
        <v>0.4507182595698746</v>
      </c>
      <c r="E44" s="158">
        <v>12043</v>
      </c>
      <c r="F44" s="48"/>
    </row>
    <row r="45" spans="1:14" x14ac:dyDescent="0.25">
      <c r="A45" s="642"/>
      <c r="B45" s="646"/>
      <c r="C45" s="161" t="s">
        <v>13</v>
      </c>
      <c r="D45" s="157">
        <v>0.39887984597882209</v>
      </c>
      <c r="E45" s="158">
        <v>11427</v>
      </c>
      <c r="F45" s="48"/>
    </row>
    <row r="46" spans="1:14" x14ac:dyDescent="0.25">
      <c r="A46" s="642"/>
      <c r="B46" s="647"/>
      <c r="C46" s="161"/>
      <c r="D46" s="157"/>
      <c r="E46" s="158"/>
    </row>
    <row r="47" spans="1:14" x14ac:dyDescent="0.25">
      <c r="A47" s="642"/>
      <c r="B47" s="645" t="s">
        <v>5</v>
      </c>
      <c r="C47" s="161" t="s">
        <v>12</v>
      </c>
      <c r="D47" s="157">
        <v>0.38687182596831654</v>
      </c>
      <c r="E47" s="158">
        <v>13193</v>
      </c>
    </row>
    <row r="48" spans="1:14" x14ac:dyDescent="0.25">
      <c r="A48" s="642"/>
      <c r="B48" s="646"/>
      <c r="C48" s="161" t="s">
        <v>13</v>
      </c>
      <c r="D48" s="157">
        <v>0.32577777777777778</v>
      </c>
      <c r="E48" s="158">
        <v>11250</v>
      </c>
    </row>
    <row r="49" spans="1:5" x14ac:dyDescent="0.25">
      <c r="A49" s="642"/>
      <c r="B49" s="648"/>
      <c r="C49" s="161"/>
      <c r="D49" s="157"/>
      <c r="E49" s="158"/>
    </row>
    <row r="50" spans="1:5" ht="15" customHeight="1" x14ac:dyDescent="0.25">
      <c r="A50" s="642"/>
      <c r="B50" s="649" t="s">
        <v>4</v>
      </c>
      <c r="C50" s="162" t="s">
        <v>12</v>
      </c>
      <c r="D50" s="157">
        <v>0.24807430901676483</v>
      </c>
      <c r="E50" s="158">
        <v>4414</v>
      </c>
    </row>
    <row r="51" spans="1:5" ht="15" customHeight="1" x14ac:dyDescent="0.25">
      <c r="A51" s="642"/>
      <c r="B51" s="650"/>
      <c r="C51" s="163" t="s">
        <v>13</v>
      </c>
      <c r="D51" s="157">
        <v>0.19813302217036172</v>
      </c>
      <c r="E51" s="158">
        <v>4285</v>
      </c>
    </row>
    <row r="52" spans="1:5" x14ac:dyDescent="0.25">
      <c r="A52" s="642"/>
      <c r="B52" s="651"/>
      <c r="C52" s="54"/>
      <c r="D52" s="157"/>
      <c r="E52" s="158"/>
    </row>
    <row r="53" spans="1:5" x14ac:dyDescent="0.25">
      <c r="A53" s="642"/>
      <c r="B53" s="652" t="s">
        <v>16</v>
      </c>
      <c r="C53" s="54" t="s">
        <v>12</v>
      </c>
      <c r="D53" s="159">
        <v>0.44185126582278483</v>
      </c>
      <c r="E53" s="107">
        <v>2528</v>
      </c>
    </row>
    <row r="54" spans="1:5" x14ac:dyDescent="0.25">
      <c r="A54" s="643"/>
      <c r="B54" s="653"/>
      <c r="C54" s="54" t="s">
        <v>13</v>
      </c>
      <c r="D54" s="148">
        <v>0.37034383954154726</v>
      </c>
      <c r="E54" s="107">
        <v>2792</v>
      </c>
    </row>
    <row r="55" spans="1:5" x14ac:dyDescent="0.25">
      <c r="A55" s="641" t="s">
        <v>27</v>
      </c>
      <c r="B55" s="654" t="s">
        <v>3</v>
      </c>
      <c r="C55" s="164" t="s">
        <v>12</v>
      </c>
      <c r="D55" s="319">
        <v>0.45480225988700562</v>
      </c>
      <c r="E55" s="320">
        <v>1770</v>
      </c>
    </row>
    <row r="56" spans="1:5" x14ac:dyDescent="0.25">
      <c r="A56" s="642"/>
      <c r="B56" s="646"/>
      <c r="C56" s="161" t="s">
        <v>13</v>
      </c>
      <c r="D56" s="319">
        <v>0.40373961218836563</v>
      </c>
      <c r="E56" s="320">
        <v>1444</v>
      </c>
    </row>
    <row r="57" spans="1:5" x14ac:dyDescent="0.25">
      <c r="A57" s="642"/>
      <c r="B57" s="648"/>
      <c r="C57" s="161"/>
      <c r="D57" s="319"/>
      <c r="E57" s="320"/>
    </row>
    <row r="58" spans="1:5" x14ac:dyDescent="0.25">
      <c r="A58" s="642"/>
      <c r="B58" s="654" t="s">
        <v>5</v>
      </c>
      <c r="C58" s="161" t="s">
        <v>12</v>
      </c>
      <c r="D58" s="319">
        <v>0.44911504424778759</v>
      </c>
      <c r="E58" s="320">
        <v>452</v>
      </c>
    </row>
    <row r="59" spans="1:5" x14ac:dyDescent="0.25">
      <c r="A59" s="642"/>
      <c r="B59" s="646"/>
      <c r="C59" s="161" t="s">
        <v>13</v>
      </c>
      <c r="D59" s="319">
        <v>0.38082901554404147</v>
      </c>
      <c r="E59" s="320">
        <v>386</v>
      </c>
    </row>
    <row r="60" spans="1:5" x14ac:dyDescent="0.25">
      <c r="A60" s="642"/>
      <c r="B60" s="648"/>
      <c r="C60" s="161"/>
      <c r="D60" s="319"/>
      <c r="E60" s="320"/>
    </row>
    <row r="61" spans="1:5" ht="15" customHeight="1" x14ac:dyDescent="0.25">
      <c r="A61" s="642"/>
      <c r="B61" s="649" t="s">
        <v>4</v>
      </c>
      <c r="C61" s="163" t="s">
        <v>12</v>
      </c>
      <c r="D61" s="319">
        <v>0.27854454203262236</v>
      </c>
      <c r="E61" s="320">
        <v>797</v>
      </c>
    </row>
    <row r="62" spans="1:5" ht="15" customHeight="1" x14ac:dyDescent="0.25">
      <c r="A62" s="642"/>
      <c r="B62" s="650"/>
      <c r="C62" s="71" t="s">
        <v>13</v>
      </c>
      <c r="D62" s="319">
        <v>0.20314389359129384</v>
      </c>
      <c r="E62" s="320">
        <v>827</v>
      </c>
    </row>
    <row r="63" spans="1:5" x14ac:dyDescent="0.25">
      <c r="A63" s="642"/>
      <c r="B63" s="651"/>
      <c r="C63" s="95"/>
      <c r="D63" s="319"/>
      <c r="E63" s="320"/>
    </row>
    <row r="64" spans="1:5" x14ac:dyDescent="0.25">
      <c r="A64" s="642"/>
      <c r="B64" s="649" t="s">
        <v>16</v>
      </c>
      <c r="C64" s="54" t="s">
        <v>12</v>
      </c>
      <c r="D64" s="321">
        <v>0.33098591549295775</v>
      </c>
      <c r="E64" s="139">
        <v>142</v>
      </c>
    </row>
    <row r="65" spans="1:12" x14ac:dyDescent="0.25">
      <c r="A65" s="643"/>
      <c r="B65" s="655"/>
      <c r="C65" s="54" t="s">
        <v>13</v>
      </c>
      <c r="D65" s="322">
        <v>0.32116788321167883</v>
      </c>
      <c r="E65" s="139">
        <v>137</v>
      </c>
    </row>
    <row r="72" spans="1:12" x14ac:dyDescent="0.25">
      <c r="A72" s="8" t="s">
        <v>198</v>
      </c>
      <c r="L72" s="10" t="s">
        <v>31</v>
      </c>
    </row>
    <row r="73" spans="1:12" x14ac:dyDescent="0.25">
      <c r="A73" s="8" t="s">
        <v>233</v>
      </c>
    </row>
    <row r="74" spans="1:12" x14ac:dyDescent="0.25">
      <c r="A74" s="8" t="s">
        <v>232</v>
      </c>
    </row>
  </sheetData>
  <mergeCells count="27">
    <mergeCell ref="A55:A65"/>
    <mergeCell ref="B55:B57"/>
    <mergeCell ref="B58:B60"/>
    <mergeCell ref="B61:B63"/>
    <mergeCell ref="B64:B65"/>
    <mergeCell ref="A41:M41"/>
    <mergeCell ref="A44:A54"/>
    <mergeCell ref="B44:B46"/>
    <mergeCell ref="B47:B49"/>
    <mergeCell ref="B50:B52"/>
    <mergeCell ref="B53:B54"/>
    <mergeCell ref="A24:A34"/>
    <mergeCell ref="B24:B26"/>
    <mergeCell ref="B27:B29"/>
    <mergeCell ref="F29:F30"/>
    <mergeCell ref="B30:B32"/>
    <mergeCell ref="B33:B34"/>
    <mergeCell ref="A1:M1"/>
    <mergeCell ref="A2:M2"/>
    <mergeCell ref="A3:M3"/>
    <mergeCell ref="A4:M8"/>
    <mergeCell ref="A10:M10"/>
    <mergeCell ref="A13:A23"/>
    <mergeCell ref="B13:B15"/>
    <mergeCell ref="B16:B18"/>
    <mergeCell ref="B19:B21"/>
    <mergeCell ref="B22:B23"/>
  </mergeCells>
  <hyperlinks>
    <hyperlink ref="L72" location="Contents!A1" display="Back to Contents"/>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10"/>
  <sheetViews>
    <sheetView zoomScaleNormal="100" zoomScaleSheetLayoutView="100" workbookViewId="0">
      <selection activeCell="K22" sqref="K22"/>
    </sheetView>
  </sheetViews>
  <sheetFormatPr defaultColWidth="9.140625" defaultRowHeight="14.25" x14ac:dyDescent="0.2"/>
  <cols>
    <col min="1" max="1" width="14.42578125" style="8" customWidth="1"/>
    <col min="2" max="2" width="18.85546875" style="8" customWidth="1"/>
    <col min="3" max="3" width="16.42578125" style="8" customWidth="1"/>
    <col min="4" max="5" width="12.7109375" style="8" customWidth="1"/>
    <col min="6" max="6" width="13.28515625" style="8" customWidth="1"/>
    <col min="7" max="7" width="12.140625" style="8" customWidth="1"/>
    <col min="8" max="8" width="13.85546875" style="8" customWidth="1"/>
    <col min="9" max="9" width="12.7109375" style="8" customWidth="1"/>
    <col min="10" max="10" width="14" style="8" customWidth="1"/>
    <col min="11" max="11" width="12.7109375" style="8" customWidth="1"/>
    <col min="12" max="17" width="12.7109375" style="1" customWidth="1"/>
    <col min="18" max="22" width="9.140625" style="1"/>
    <col min="23" max="23" width="9.140625" style="1" customWidth="1"/>
    <col min="24" max="16384" width="9.140625" style="1"/>
  </cols>
  <sheetData>
    <row r="1" spans="1:12" ht="15" customHeight="1" x14ac:dyDescent="0.2">
      <c r="A1" s="519" t="s">
        <v>27</v>
      </c>
      <c r="B1" s="520"/>
      <c r="C1" s="520"/>
      <c r="D1" s="520"/>
      <c r="E1" s="520"/>
      <c r="F1" s="520"/>
      <c r="G1" s="520"/>
      <c r="H1" s="520"/>
      <c r="I1" s="520"/>
      <c r="J1" s="520"/>
    </row>
    <row r="2" spans="1:12" ht="15" customHeight="1" x14ac:dyDescent="0.2">
      <c r="A2" s="668"/>
      <c r="B2" s="669"/>
      <c r="C2" s="669"/>
      <c r="D2" s="669"/>
      <c r="E2" s="669"/>
      <c r="F2" s="669"/>
      <c r="G2" s="669"/>
      <c r="H2" s="669"/>
      <c r="I2" s="669"/>
      <c r="J2" s="669"/>
      <c r="K2" s="75"/>
      <c r="L2" s="5"/>
    </row>
    <row r="3" spans="1:12" s="74" customFormat="1" ht="15" customHeight="1" x14ac:dyDescent="0.2">
      <c r="A3" s="519" t="s">
        <v>220</v>
      </c>
      <c r="B3" s="520"/>
      <c r="C3" s="520"/>
      <c r="D3" s="520"/>
      <c r="E3" s="520"/>
      <c r="F3" s="520"/>
      <c r="G3" s="520"/>
      <c r="H3" s="520"/>
      <c r="I3" s="520"/>
      <c r="J3" s="520"/>
      <c r="K3" s="112"/>
    </row>
    <row r="4" spans="1:12" s="74" customFormat="1" ht="15" customHeight="1" x14ac:dyDescent="0.2">
      <c r="A4" s="544" t="s">
        <v>394</v>
      </c>
      <c r="B4" s="670"/>
      <c r="C4" s="670"/>
      <c r="D4" s="670"/>
      <c r="E4" s="670"/>
      <c r="F4" s="670"/>
      <c r="G4" s="670"/>
      <c r="H4" s="670"/>
      <c r="I4" s="670"/>
      <c r="J4" s="670"/>
      <c r="K4" s="112"/>
    </row>
    <row r="5" spans="1:12" s="74" customFormat="1" ht="15" customHeight="1" x14ac:dyDescent="0.2">
      <c r="A5" s="671"/>
      <c r="B5" s="672"/>
      <c r="C5" s="672"/>
      <c r="D5" s="672"/>
      <c r="E5" s="672"/>
      <c r="F5" s="672"/>
      <c r="G5" s="672"/>
      <c r="H5" s="672"/>
      <c r="I5" s="672"/>
      <c r="J5" s="672"/>
      <c r="K5" s="112"/>
    </row>
    <row r="6" spans="1:12" s="74" customFormat="1" ht="15" customHeight="1" x14ac:dyDescent="0.2">
      <c r="A6" s="671"/>
      <c r="B6" s="672"/>
      <c r="C6" s="672"/>
      <c r="D6" s="672"/>
      <c r="E6" s="672"/>
      <c r="F6" s="672"/>
      <c r="G6" s="672"/>
      <c r="H6" s="672"/>
      <c r="I6" s="672"/>
      <c r="J6" s="672"/>
      <c r="K6" s="112"/>
    </row>
    <row r="7" spans="1:12" s="74" customFormat="1" ht="15" customHeight="1" x14ac:dyDescent="0.2">
      <c r="A7" s="671"/>
      <c r="B7" s="672"/>
      <c r="C7" s="672"/>
      <c r="D7" s="672"/>
      <c r="E7" s="672"/>
      <c r="F7" s="672"/>
      <c r="G7" s="672"/>
      <c r="H7" s="672"/>
      <c r="I7" s="672"/>
      <c r="J7" s="672"/>
      <c r="K7" s="112"/>
    </row>
    <row r="8" spans="1:12" s="74" customFormat="1" ht="15" customHeight="1" x14ac:dyDescent="0.2">
      <c r="A8" s="673"/>
      <c r="B8" s="674"/>
      <c r="C8" s="674"/>
      <c r="D8" s="674"/>
      <c r="E8" s="674"/>
      <c r="F8" s="674"/>
      <c r="G8" s="674"/>
      <c r="H8" s="674"/>
      <c r="I8" s="674"/>
      <c r="J8" s="674"/>
      <c r="K8" s="112"/>
    </row>
    <row r="9" spans="1:12" s="74" customFormat="1" ht="15" customHeight="1" thickBot="1" x14ac:dyDescent="0.25">
      <c r="A9" s="75"/>
      <c r="B9" s="75"/>
      <c r="C9" s="75"/>
      <c r="D9" s="75"/>
      <c r="E9" s="75"/>
      <c r="F9" s="75"/>
      <c r="G9" s="75"/>
      <c r="H9" s="75"/>
      <c r="I9" s="112"/>
      <c r="J9" s="112"/>
      <c r="K9" s="112"/>
    </row>
    <row r="10" spans="1:12" s="74" customFormat="1" ht="26.25" customHeight="1" x14ac:dyDescent="0.2">
      <c r="A10" s="676" t="s">
        <v>390</v>
      </c>
      <c r="B10" s="677"/>
      <c r="C10" s="677"/>
      <c r="D10" s="677"/>
      <c r="E10" s="678"/>
      <c r="F10" s="115"/>
      <c r="G10" s="76"/>
      <c r="H10" s="75"/>
      <c r="I10" s="112"/>
      <c r="J10" s="112"/>
      <c r="K10" s="112"/>
    </row>
    <row r="11" spans="1:12" s="74" customFormat="1" ht="15" customHeight="1" x14ac:dyDescent="0.2">
      <c r="A11" s="679" t="s">
        <v>199</v>
      </c>
      <c r="B11" s="680"/>
      <c r="C11" s="680"/>
      <c r="D11" s="680"/>
      <c r="E11" s="681"/>
      <c r="F11" s="115"/>
      <c r="G11" s="76"/>
      <c r="H11" s="75"/>
      <c r="I11" s="112"/>
      <c r="J11" s="112"/>
      <c r="K11" s="112"/>
    </row>
    <row r="12" spans="1:12" s="74" customFormat="1" ht="15" customHeight="1" thickBot="1" x14ac:dyDescent="0.25">
      <c r="A12" s="428"/>
      <c r="B12" s="429"/>
      <c r="C12" s="314"/>
      <c r="D12" s="314"/>
      <c r="E12" s="315"/>
      <c r="F12" s="152"/>
      <c r="G12" s="132"/>
      <c r="H12" s="75"/>
      <c r="I12" s="112"/>
      <c r="J12" s="112"/>
      <c r="K12" s="112"/>
    </row>
    <row r="13" spans="1:12" s="74" customFormat="1" ht="15" customHeight="1" x14ac:dyDescent="0.2">
      <c r="A13" s="430"/>
      <c r="B13" s="431">
        <v>2016</v>
      </c>
      <c r="C13" s="432">
        <v>2017</v>
      </c>
      <c r="D13" s="433">
        <v>2018</v>
      </c>
      <c r="E13" s="434">
        <v>2020</v>
      </c>
      <c r="F13" s="435">
        <v>2025</v>
      </c>
      <c r="G13" s="436">
        <v>2030</v>
      </c>
      <c r="H13" s="152"/>
      <c r="I13" s="132"/>
      <c r="J13" s="75"/>
      <c r="K13" s="112"/>
      <c r="L13" s="112"/>
    </row>
    <row r="14" spans="1:12" s="74" customFormat="1" ht="15" customHeight="1" x14ac:dyDescent="0.2">
      <c r="A14" s="481" t="s">
        <v>27</v>
      </c>
      <c r="B14" s="316">
        <v>0.49711522144917697</v>
      </c>
      <c r="C14" s="316">
        <v>0.47955237389944871</v>
      </c>
      <c r="D14" s="316">
        <v>0.4767263013033271</v>
      </c>
      <c r="E14" s="437">
        <v>0.55532634705833817</v>
      </c>
      <c r="F14" s="341">
        <v>0.58401983523954248</v>
      </c>
      <c r="G14" s="438">
        <v>0.62235067437379576</v>
      </c>
      <c r="H14" s="152"/>
      <c r="I14" s="132"/>
      <c r="J14" s="75"/>
      <c r="K14" s="112"/>
      <c r="L14" s="112"/>
    </row>
    <row r="15" spans="1:12" s="74" customFormat="1" ht="15" customHeight="1" x14ac:dyDescent="0.2">
      <c r="A15" s="442" t="s">
        <v>270</v>
      </c>
      <c r="B15" s="375">
        <v>5859</v>
      </c>
      <c r="C15" s="375">
        <v>5828</v>
      </c>
      <c r="D15" s="375">
        <v>5889</v>
      </c>
      <c r="E15" s="443">
        <v>6730</v>
      </c>
      <c r="F15" s="110">
        <v>7302</v>
      </c>
      <c r="G15" s="444">
        <v>8075</v>
      </c>
      <c r="H15" s="152"/>
      <c r="I15" s="132"/>
      <c r="J15" s="75"/>
      <c r="K15" s="112"/>
      <c r="L15" s="112"/>
    </row>
    <row r="16" spans="1:12" s="74" customFormat="1" x14ac:dyDescent="0.2">
      <c r="A16" s="442" t="s">
        <v>271</v>
      </c>
      <c r="B16" s="376">
        <v>11786</v>
      </c>
      <c r="C16" s="376">
        <v>12153</v>
      </c>
      <c r="D16" s="376">
        <v>12353</v>
      </c>
      <c r="E16" s="443">
        <v>12119</v>
      </c>
      <c r="F16" s="110">
        <v>12503</v>
      </c>
      <c r="G16" s="444">
        <v>12975</v>
      </c>
      <c r="H16" s="152"/>
      <c r="I16" s="132"/>
      <c r="J16" s="75"/>
      <c r="K16" s="112"/>
      <c r="L16" s="112"/>
    </row>
    <row r="17" spans="1:12" s="74" customFormat="1" ht="15" thickBot="1" x14ac:dyDescent="0.25">
      <c r="A17" s="317" t="s">
        <v>264</v>
      </c>
      <c r="B17" s="318">
        <v>0.51921667974588326</v>
      </c>
      <c r="C17" s="318">
        <v>0.52342380749372364</v>
      </c>
      <c r="D17" s="318">
        <v>0.51595996503920949</v>
      </c>
      <c r="E17" s="439">
        <v>0.57999999999999996</v>
      </c>
      <c r="F17" s="440">
        <v>0.61</v>
      </c>
      <c r="G17" s="441">
        <v>0.65</v>
      </c>
      <c r="H17" s="152"/>
      <c r="I17" s="132"/>
      <c r="J17" s="75"/>
      <c r="K17" s="112"/>
      <c r="L17" s="112"/>
    </row>
    <row r="18" spans="1:12" x14ac:dyDescent="0.2">
      <c r="A18" s="112"/>
      <c r="B18" s="112"/>
      <c r="C18" s="364"/>
      <c r="D18" s="364"/>
      <c r="E18" s="364"/>
      <c r="F18" s="112"/>
      <c r="G18" s="112"/>
      <c r="H18" s="112"/>
      <c r="I18" s="112"/>
      <c r="J18" s="112"/>
    </row>
    <row r="19" spans="1:12" s="240" customFormat="1" x14ac:dyDescent="0.2">
      <c r="A19" s="470" t="s">
        <v>359</v>
      </c>
      <c r="B19" s="235"/>
      <c r="C19" s="235"/>
      <c r="D19" s="235"/>
      <c r="E19" s="238"/>
      <c r="F19" s="235"/>
      <c r="G19" s="235"/>
      <c r="H19" s="239"/>
      <c r="I19" s="239"/>
      <c r="J19" s="235"/>
      <c r="K19" s="512"/>
    </row>
    <row r="20" spans="1:12" ht="15" customHeight="1" thickBot="1" x14ac:dyDescent="0.25">
      <c r="A20" s="107"/>
      <c r="B20" s="675" t="s">
        <v>213</v>
      </c>
      <c r="C20" s="675"/>
      <c r="D20" s="675"/>
      <c r="E20" s="675"/>
      <c r="F20" s="675"/>
      <c r="G20" s="675"/>
      <c r="H20" s="682" t="s">
        <v>260</v>
      </c>
      <c r="I20" s="683"/>
      <c r="J20" s="683"/>
      <c r="K20" s="684"/>
    </row>
    <row r="21" spans="1:12" ht="38.25" x14ac:dyDescent="0.2">
      <c r="A21" s="241"/>
      <c r="B21" s="242" t="s">
        <v>169</v>
      </c>
      <c r="C21" s="243" t="s">
        <v>212</v>
      </c>
      <c r="D21" s="248" t="s">
        <v>245</v>
      </c>
      <c r="E21" s="249" t="s">
        <v>246</v>
      </c>
      <c r="F21" s="250" t="s">
        <v>247</v>
      </c>
      <c r="G21" s="251" t="s">
        <v>215</v>
      </c>
      <c r="H21" s="252" t="s">
        <v>367</v>
      </c>
      <c r="I21" s="253" t="s">
        <v>211</v>
      </c>
      <c r="J21" s="254" t="s">
        <v>214</v>
      </c>
      <c r="K21" s="445" t="s">
        <v>368</v>
      </c>
    </row>
    <row r="22" spans="1:12" x14ac:dyDescent="0.2">
      <c r="A22" s="176" t="s">
        <v>27</v>
      </c>
      <c r="B22" s="244">
        <v>12709</v>
      </c>
      <c r="C22" s="245">
        <v>12353</v>
      </c>
      <c r="D22" s="258">
        <v>3782</v>
      </c>
      <c r="E22" s="179">
        <v>1698</v>
      </c>
      <c r="F22" s="259">
        <v>409</v>
      </c>
      <c r="G22" s="269">
        <v>5889</v>
      </c>
      <c r="H22" s="263">
        <v>0.30616044685501498</v>
      </c>
      <c r="I22" s="264">
        <v>0.13745648830243665</v>
      </c>
      <c r="J22" s="265">
        <v>3.3109366145875493E-2</v>
      </c>
      <c r="K22" s="446">
        <v>0.4767263013033271</v>
      </c>
    </row>
    <row r="23" spans="1:12" ht="15" thickBot="1" x14ac:dyDescent="0.25">
      <c r="A23" s="172" t="s">
        <v>11</v>
      </c>
      <c r="B23" s="246">
        <v>347893</v>
      </c>
      <c r="C23" s="247">
        <v>329512</v>
      </c>
      <c r="D23" s="260">
        <v>82531</v>
      </c>
      <c r="E23" s="261">
        <v>75813</v>
      </c>
      <c r="F23" s="262">
        <v>11671</v>
      </c>
      <c r="G23" s="270">
        <v>170015</v>
      </c>
      <c r="H23" s="266">
        <v>0.2504643229988589</v>
      </c>
      <c r="I23" s="267">
        <v>0.23007659812085751</v>
      </c>
      <c r="J23" s="268">
        <v>3.5419043919493069E-2</v>
      </c>
      <c r="K23" s="447">
        <v>0.51595996503920949</v>
      </c>
    </row>
    <row r="24" spans="1:12" x14ac:dyDescent="0.2">
      <c r="A24" s="150"/>
      <c r="B24" s="150"/>
      <c r="C24" s="150"/>
      <c r="D24" s="150"/>
      <c r="F24" s="166"/>
      <c r="G24" s="166"/>
      <c r="I24" s="112"/>
      <c r="J24" s="112"/>
    </row>
    <row r="25" spans="1:12" x14ac:dyDescent="0.2">
      <c r="A25" s="150"/>
      <c r="B25" s="150"/>
      <c r="C25" s="150"/>
      <c r="D25" s="150"/>
      <c r="F25" s="166"/>
      <c r="G25" s="166"/>
      <c r="I25" s="112"/>
      <c r="J25" s="112"/>
    </row>
    <row r="26" spans="1:12" x14ac:dyDescent="0.2">
      <c r="A26" s="150"/>
      <c r="B26" s="150"/>
      <c r="C26" s="150"/>
      <c r="D26" s="150"/>
      <c r="F26" s="166"/>
      <c r="G26" s="166"/>
      <c r="I26" s="112"/>
      <c r="J26" s="112"/>
    </row>
    <row r="27" spans="1:12" x14ac:dyDescent="0.2">
      <c r="A27" s="150"/>
      <c r="B27" s="150"/>
      <c r="C27" s="150"/>
      <c r="D27" s="150"/>
      <c r="F27" s="166"/>
      <c r="G27" s="166"/>
      <c r="I27" s="112"/>
      <c r="J27" s="112"/>
    </row>
    <row r="28" spans="1:12" x14ac:dyDescent="0.2">
      <c r="A28" s="150"/>
      <c r="B28" s="150"/>
      <c r="C28" s="150"/>
      <c r="D28" s="150"/>
      <c r="F28" s="166"/>
      <c r="G28" s="166"/>
      <c r="I28" s="112"/>
      <c r="J28" s="112"/>
    </row>
    <row r="29" spans="1:12" x14ac:dyDescent="0.2">
      <c r="A29" s="150"/>
      <c r="B29" s="150"/>
      <c r="C29" s="150"/>
      <c r="D29" s="150"/>
      <c r="F29" s="166"/>
      <c r="G29" s="166"/>
      <c r="I29" s="112"/>
      <c r="J29" s="112"/>
    </row>
    <row r="30" spans="1:12" x14ac:dyDescent="0.2">
      <c r="A30" s="150"/>
      <c r="B30" s="150"/>
      <c r="C30" s="150"/>
      <c r="D30" s="150"/>
      <c r="F30" s="166"/>
      <c r="G30" s="166"/>
      <c r="I30" s="112"/>
      <c r="J30" s="112"/>
    </row>
    <row r="31" spans="1:12" x14ac:dyDescent="0.2">
      <c r="A31" s="150"/>
      <c r="B31" s="150"/>
      <c r="C31" s="150"/>
      <c r="D31" s="150"/>
      <c r="F31" s="166"/>
      <c r="G31" s="166"/>
      <c r="I31" s="112"/>
      <c r="J31" s="112"/>
    </row>
    <row r="32" spans="1:12" x14ac:dyDescent="0.2">
      <c r="A32" s="150"/>
      <c r="B32" s="150"/>
      <c r="C32" s="150"/>
      <c r="D32" s="150"/>
      <c r="F32" s="166"/>
      <c r="G32" s="166"/>
      <c r="I32" s="112"/>
      <c r="J32" s="112"/>
    </row>
    <row r="33" spans="1:16" x14ac:dyDescent="0.2">
      <c r="A33" s="150"/>
      <c r="B33" s="150"/>
      <c r="C33" s="150"/>
      <c r="D33" s="150"/>
      <c r="F33" s="166"/>
      <c r="G33" s="166"/>
      <c r="I33" s="112"/>
      <c r="J33" s="112"/>
    </row>
    <row r="34" spans="1:16" x14ac:dyDescent="0.2">
      <c r="A34" s="150"/>
      <c r="B34" s="150"/>
      <c r="C34" s="150"/>
      <c r="D34" s="150"/>
      <c r="F34" s="166"/>
      <c r="G34" s="166"/>
      <c r="I34" s="112"/>
      <c r="J34" s="112"/>
    </row>
    <row r="35" spans="1:16" x14ac:dyDescent="0.2">
      <c r="A35" s="150"/>
      <c r="B35" s="150"/>
      <c r="C35" s="150"/>
      <c r="D35" s="150"/>
      <c r="F35" s="166"/>
      <c r="G35" s="166"/>
      <c r="I35" s="112"/>
      <c r="J35" s="112"/>
    </row>
    <row r="36" spans="1:16" x14ac:dyDescent="0.2">
      <c r="A36" s="150"/>
      <c r="B36" s="150"/>
      <c r="C36" s="150"/>
      <c r="D36" s="150"/>
      <c r="F36" s="166"/>
      <c r="G36" s="166"/>
      <c r="I36" s="112"/>
      <c r="J36" s="112"/>
    </row>
    <row r="37" spans="1:16" x14ac:dyDescent="0.2">
      <c r="A37" s="150"/>
      <c r="B37" s="150"/>
      <c r="C37" s="150"/>
      <c r="D37" s="150"/>
      <c r="F37" s="166"/>
      <c r="G37" s="166"/>
      <c r="I37" s="112"/>
      <c r="J37" s="112"/>
    </row>
    <row r="38" spans="1:16" x14ac:dyDescent="0.2">
      <c r="A38" s="150"/>
      <c r="B38" s="150"/>
      <c r="C38" s="150"/>
      <c r="D38" s="150"/>
      <c r="F38" s="166"/>
      <c r="G38" s="166"/>
      <c r="I38" s="112"/>
      <c r="J38" s="112"/>
      <c r="K38" s="112"/>
      <c r="L38" s="165"/>
      <c r="M38" s="165"/>
      <c r="O38" s="74"/>
      <c r="P38" s="74"/>
    </row>
    <row r="39" spans="1:16" x14ac:dyDescent="0.2">
      <c r="A39" s="150"/>
      <c r="B39" s="150"/>
      <c r="C39" s="150"/>
      <c r="D39" s="150"/>
      <c r="F39" s="166"/>
      <c r="G39" s="166"/>
      <c r="I39" s="112"/>
      <c r="J39" s="112"/>
      <c r="K39" s="112"/>
      <c r="L39" s="165"/>
      <c r="M39" s="165"/>
      <c r="O39" s="74"/>
      <c r="P39" s="74"/>
    </row>
    <row r="40" spans="1:16" x14ac:dyDescent="0.2">
      <c r="A40" s="115"/>
      <c r="B40" s="115"/>
      <c r="C40" s="150"/>
      <c r="D40" s="150"/>
      <c r="E40" s="150"/>
      <c r="I40" s="112"/>
      <c r="J40" s="112"/>
      <c r="K40" s="112"/>
      <c r="L40" s="165"/>
      <c r="M40" s="165"/>
      <c r="O40" s="74"/>
      <c r="P40" s="74"/>
    </row>
    <row r="41" spans="1:16" x14ac:dyDescent="0.2">
      <c r="A41" s="470" t="s">
        <v>360</v>
      </c>
      <c r="B41" s="153"/>
      <c r="C41" s="154"/>
      <c r="D41" s="154"/>
      <c r="E41" s="154"/>
      <c r="F41" s="255"/>
      <c r="G41" s="256"/>
      <c r="I41" s="112"/>
      <c r="J41" s="112"/>
      <c r="K41" s="112"/>
      <c r="L41" s="165"/>
      <c r="M41" s="165"/>
      <c r="O41" s="74"/>
      <c r="P41" s="74"/>
    </row>
    <row r="42" spans="1:16" ht="16.5" customHeight="1" x14ac:dyDescent="0.2">
      <c r="A42" s="257"/>
      <c r="B42" s="685" t="s">
        <v>176</v>
      </c>
      <c r="C42" s="686"/>
      <c r="D42" s="686"/>
      <c r="E42" s="686"/>
      <c r="F42" s="686"/>
      <c r="G42" s="687"/>
      <c r="I42" s="112"/>
      <c r="J42" s="112"/>
      <c r="K42" s="112"/>
      <c r="L42" s="165"/>
      <c r="M42" s="165"/>
      <c r="O42" s="74"/>
      <c r="P42" s="74"/>
    </row>
    <row r="43" spans="1:16" ht="25.5" x14ac:dyDescent="0.2">
      <c r="A43" s="107"/>
      <c r="B43" s="223" t="s">
        <v>217</v>
      </c>
      <c r="C43" s="224" t="s">
        <v>3</v>
      </c>
      <c r="D43" s="224" t="s">
        <v>5</v>
      </c>
      <c r="E43" s="224" t="s">
        <v>4</v>
      </c>
      <c r="F43" s="224" t="s">
        <v>16</v>
      </c>
      <c r="G43" s="224" t="s">
        <v>61</v>
      </c>
      <c r="I43" s="112"/>
      <c r="J43" s="112"/>
      <c r="L43" s="165"/>
      <c r="M43" s="165"/>
    </row>
    <row r="44" spans="1:16" x14ac:dyDescent="0.2">
      <c r="A44" s="167" t="s">
        <v>27</v>
      </c>
      <c r="B44" s="328">
        <v>12709</v>
      </c>
      <c r="C44" s="116">
        <v>3392</v>
      </c>
      <c r="D44" s="116">
        <v>1257</v>
      </c>
      <c r="E44" s="116">
        <v>965</v>
      </c>
      <c r="F44" s="116">
        <v>275</v>
      </c>
      <c r="G44" s="116">
        <v>5889</v>
      </c>
      <c r="H44" s="101"/>
      <c r="I44" s="132"/>
      <c r="J44" s="132"/>
      <c r="L44" s="165"/>
      <c r="M44" s="165"/>
    </row>
    <row r="45" spans="1:16" s="8" customFormat="1" ht="15" customHeight="1" x14ac:dyDescent="0.2">
      <c r="A45" s="169" t="s">
        <v>11</v>
      </c>
      <c r="B45" s="168">
        <v>347893</v>
      </c>
      <c r="C45" s="116">
        <v>55723</v>
      </c>
      <c r="D45" s="116">
        <v>78667</v>
      </c>
      <c r="E45" s="116">
        <v>19953</v>
      </c>
      <c r="F45" s="116">
        <v>15672</v>
      </c>
      <c r="G45" s="116">
        <v>170015</v>
      </c>
      <c r="I45" s="76"/>
      <c r="J45" s="76"/>
    </row>
    <row r="46" spans="1:16" s="8" customFormat="1" ht="15" customHeight="1" x14ac:dyDescent="0.2">
      <c r="A46" s="115"/>
      <c r="B46" s="152"/>
      <c r="C46" s="115"/>
      <c r="D46" s="115"/>
      <c r="E46" s="115"/>
      <c r="F46" s="115"/>
      <c r="I46" s="76"/>
      <c r="J46" s="76"/>
    </row>
    <row r="47" spans="1:16" ht="17.25" customHeight="1" x14ac:dyDescent="0.2">
      <c r="A47" s="688" t="s">
        <v>384</v>
      </c>
      <c r="B47" s="689"/>
      <c r="C47" s="689"/>
      <c r="D47" s="689"/>
      <c r="E47" s="689"/>
      <c r="F47" s="689"/>
      <c r="G47" s="689"/>
      <c r="H47" s="690"/>
    </row>
    <row r="48" spans="1:16" ht="17.25" customHeight="1" x14ac:dyDescent="0.2">
      <c r="A48" s="691" t="s">
        <v>308</v>
      </c>
      <c r="B48" s="692"/>
      <c r="C48" s="692"/>
      <c r="D48" s="692"/>
      <c r="E48" s="692"/>
      <c r="F48" s="692"/>
      <c r="G48" s="692"/>
      <c r="H48" s="693"/>
    </row>
    <row r="49" spans="1:10" ht="25.5" x14ac:dyDescent="0.2">
      <c r="A49" s="694" t="s">
        <v>63</v>
      </c>
      <c r="B49" s="694" t="s">
        <v>53</v>
      </c>
      <c r="C49" s="697" t="s">
        <v>216</v>
      </c>
      <c r="D49" s="697" t="s">
        <v>67</v>
      </c>
      <c r="E49" s="700" t="s">
        <v>68</v>
      </c>
      <c r="F49" s="701"/>
      <c r="G49" s="702"/>
      <c r="H49" s="22" t="s">
        <v>192</v>
      </c>
    </row>
    <row r="50" spans="1:10" x14ac:dyDescent="0.2">
      <c r="A50" s="695"/>
      <c r="B50" s="695"/>
      <c r="C50" s="698"/>
      <c r="D50" s="698"/>
      <c r="E50" s="694" t="s">
        <v>189</v>
      </c>
      <c r="F50" s="694" t="s">
        <v>39</v>
      </c>
      <c r="G50" s="694" t="s">
        <v>190</v>
      </c>
      <c r="H50" s="695" t="s">
        <v>191</v>
      </c>
    </row>
    <row r="51" spans="1:10" ht="27" customHeight="1" x14ac:dyDescent="0.2">
      <c r="A51" s="696"/>
      <c r="B51" s="696"/>
      <c r="C51" s="699"/>
      <c r="D51" s="699"/>
      <c r="E51" s="696"/>
      <c r="F51" s="696"/>
      <c r="G51" s="696"/>
      <c r="H51" s="696"/>
    </row>
    <row r="52" spans="1:10" ht="27" customHeight="1" x14ac:dyDescent="0.2">
      <c r="A52" s="324" t="s">
        <v>27</v>
      </c>
      <c r="B52" s="271" t="s">
        <v>54</v>
      </c>
      <c r="C52" s="16">
        <v>15905</v>
      </c>
      <c r="D52" s="16">
        <v>0</v>
      </c>
      <c r="E52" s="16">
        <v>288</v>
      </c>
      <c r="F52" s="16">
        <v>354</v>
      </c>
      <c r="G52" s="16">
        <v>209</v>
      </c>
      <c r="H52" s="323">
        <v>1.3</v>
      </c>
    </row>
    <row r="53" spans="1:10" ht="15" customHeight="1" x14ac:dyDescent="0.2">
      <c r="A53" s="417"/>
      <c r="B53" s="271" t="s">
        <v>55</v>
      </c>
      <c r="C53" s="16">
        <v>14060</v>
      </c>
      <c r="D53" s="16">
        <v>14060</v>
      </c>
      <c r="E53" s="16">
        <v>2402</v>
      </c>
      <c r="F53" s="16">
        <v>915</v>
      </c>
      <c r="G53" s="16">
        <v>1743</v>
      </c>
      <c r="H53" s="323">
        <v>12.4</v>
      </c>
    </row>
    <row r="54" spans="1:10" ht="15" customHeight="1" x14ac:dyDescent="0.2">
      <c r="A54" s="14"/>
      <c r="B54" s="271" t="s">
        <v>56</v>
      </c>
      <c r="C54" s="16">
        <v>5721</v>
      </c>
      <c r="D54" s="16">
        <v>5721</v>
      </c>
      <c r="E54" s="16">
        <v>268</v>
      </c>
      <c r="F54" s="16">
        <v>63</v>
      </c>
      <c r="G54" s="16">
        <v>3453</v>
      </c>
      <c r="H54" s="323">
        <v>60.4</v>
      </c>
    </row>
    <row r="55" spans="1:10" s="8" customFormat="1" ht="15" customHeight="1" x14ac:dyDescent="0.2">
      <c r="A55" s="15"/>
      <c r="B55" s="271" t="s">
        <v>57</v>
      </c>
      <c r="C55" s="16">
        <v>35686</v>
      </c>
      <c r="D55" s="16">
        <v>19781</v>
      </c>
      <c r="E55" s="16">
        <v>2958</v>
      </c>
      <c r="F55" s="16">
        <v>1332</v>
      </c>
      <c r="G55" s="16">
        <v>5405</v>
      </c>
      <c r="H55" s="323">
        <v>15.1</v>
      </c>
    </row>
    <row r="56" spans="1:10" s="8" customFormat="1" ht="16.5" customHeight="1" x14ac:dyDescent="0.2">
      <c r="J56" s="353" t="s">
        <v>323</v>
      </c>
    </row>
    <row r="57" spans="1:10" x14ac:dyDescent="0.2">
      <c r="A57" s="621"/>
      <c r="B57" s="622"/>
      <c r="C57" s="622"/>
      <c r="D57" s="622"/>
      <c r="E57" s="622"/>
      <c r="F57" s="622"/>
      <c r="G57" s="622"/>
      <c r="H57" s="622"/>
      <c r="I57" s="622"/>
      <c r="J57" s="622"/>
    </row>
    <row r="58" spans="1:10" ht="38.25" customHeight="1" x14ac:dyDescent="0.2">
      <c r="A58" s="372" t="s">
        <v>385</v>
      </c>
      <c r="B58" s="69"/>
      <c r="C58" s="69"/>
      <c r="D58" s="69"/>
      <c r="E58" s="69"/>
      <c r="F58" s="69"/>
      <c r="G58" s="69"/>
      <c r="H58" s="69"/>
    </row>
    <row r="59" spans="1:10" x14ac:dyDescent="0.2">
      <c r="A59" s="659" t="s">
        <v>69</v>
      </c>
      <c r="B59" s="659"/>
      <c r="C59" s="659"/>
      <c r="D59" s="659"/>
      <c r="E59" s="659"/>
      <c r="F59" s="659"/>
      <c r="G59" s="659"/>
      <c r="H59" s="659"/>
    </row>
    <row r="60" spans="1:10" ht="51" x14ac:dyDescent="0.2">
      <c r="A60" s="23" t="s">
        <v>70</v>
      </c>
      <c r="B60" s="485" t="s">
        <v>71</v>
      </c>
      <c r="C60" s="483" t="s">
        <v>66</v>
      </c>
      <c r="D60" s="24" t="s">
        <v>68</v>
      </c>
      <c r="E60" s="25"/>
      <c r="F60" s="26"/>
      <c r="G60" s="664" t="s">
        <v>193</v>
      </c>
      <c r="H60" s="660" t="s">
        <v>307</v>
      </c>
    </row>
    <row r="61" spans="1:10" x14ac:dyDescent="0.2">
      <c r="A61" s="27"/>
      <c r="B61" s="486"/>
      <c r="C61" s="488"/>
      <c r="D61" s="660" t="s">
        <v>189</v>
      </c>
      <c r="E61" s="662" t="s">
        <v>39</v>
      </c>
      <c r="F61" s="660" t="s">
        <v>190</v>
      </c>
      <c r="G61" s="665"/>
      <c r="H61" s="667"/>
    </row>
    <row r="62" spans="1:10" x14ac:dyDescent="0.2">
      <c r="A62" s="27"/>
      <c r="B62" s="487"/>
      <c r="C62" s="484"/>
      <c r="D62" s="661"/>
      <c r="E62" s="663"/>
      <c r="F62" s="661"/>
      <c r="G62" s="666"/>
      <c r="H62" s="661"/>
    </row>
    <row r="63" spans="1:10" ht="15" thickBot="1" x14ac:dyDescent="0.25">
      <c r="A63" s="325" t="s">
        <v>27</v>
      </c>
      <c r="B63" s="31" t="s">
        <v>57</v>
      </c>
      <c r="C63" s="374">
        <v>35686</v>
      </c>
      <c r="D63" s="32">
        <f>SUM(D64:D137,D143:D199)</f>
        <v>2958</v>
      </c>
      <c r="E63" s="32">
        <f>SUM(E64:E137,E143:E199)</f>
        <v>1326</v>
      </c>
      <c r="F63" s="32">
        <f>SUM(F64:F137,F143:F199)</f>
        <v>5405</v>
      </c>
      <c r="G63" s="344">
        <f>F63/C63</f>
        <v>0.15145995628537801</v>
      </c>
      <c r="H63" s="32">
        <f>SUM(H64:H137,H143:H199)</f>
        <v>1056</v>
      </c>
      <c r="I63" s="101"/>
      <c r="J63" s="101"/>
    </row>
    <row r="64" spans="1:10" ht="15" thickTop="1" x14ac:dyDescent="0.2">
      <c r="A64" s="418"/>
      <c r="B64" s="342" t="s">
        <v>72</v>
      </c>
      <c r="C64" s="343"/>
      <c r="D64" s="29">
        <v>0</v>
      </c>
      <c r="E64" s="29">
        <v>0</v>
      </c>
      <c r="F64" s="29">
        <v>25</v>
      </c>
      <c r="G64" s="28"/>
      <c r="H64" s="29">
        <v>1</v>
      </c>
      <c r="I64" s="101"/>
    </row>
    <row r="65" spans="1:8" x14ac:dyDescent="0.2">
      <c r="A65" s="31"/>
      <c r="B65" s="342" t="s">
        <v>73</v>
      </c>
      <c r="C65" s="343"/>
      <c r="D65" s="29">
        <v>0</v>
      </c>
      <c r="E65" s="29">
        <v>0</v>
      </c>
      <c r="F65" s="29">
        <v>6</v>
      </c>
      <c r="G65" s="28"/>
      <c r="H65" s="29">
        <v>1</v>
      </c>
    </row>
    <row r="66" spans="1:8" x14ac:dyDescent="0.2">
      <c r="A66" s="170"/>
      <c r="B66" s="342" t="s">
        <v>74</v>
      </c>
      <c r="C66" s="343"/>
      <c r="D66" s="29">
        <v>0</v>
      </c>
      <c r="E66" s="29">
        <v>0</v>
      </c>
      <c r="F66" s="29">
        <v>20</v>
      </c>
      <c r="G66" s="28"/>
      <c r="H66" s="29">
        <v>0</v>
      </c>
    </row>
    <row r="67" spans="1:8" x14ac:dyDescent="0.2">
      <c r="A67" s="31"/>
      <c r="B67" s="342" t="s">
        <v>75</v>
      </c>
      <c r="C67" s="343"/>
      <c r="D67" s="29">
        <v>0</v>
      </c>
      <c r="E67" s="29">
        <v>0</v>
      </c>
      <c r="F67" s="29">
        <v>176</v>
      </c>
      <c r="G67" s="28"/>
      <c r="H67" s="29">
        <v>4</v>
      </c>
    </row>
    <row r="68" spans="1:8" x14ac:dyDescent="0.2">
      <c r="A68" s="31"/>
      <c r="B68" s="342" t="s">
        <v>372</v>
      </c>
      <c r="C68" s="343"/>
      <c r="D68" s="29">
        <v>0</v>
      </c>
      <c r="E68" s="29">
        <v>0</v>
      </c>
      <c r="F68" s="29">
        <v>1</v>
      </c>
      <c r="G68" s="28"/>
      <c r="H68" s="29">
        <v>0</v>
      </c>
    </row>
    <row r="69" spans="1:8" x14ac:dyDescent="0.2">
      <c r="A69" s="31"/>
      <c r="B69" s="342" t="s">
        <v>76</v>
      </c>
      <c r="C69" s="343"/>
      <c r="D69" s="29">
        <v>0</v>
      </c>
      <c r="E69" s="29">
        <v>0</v>
      </c>
      <c r="F69" s="29">
        <v>61</v>
      </c>
      <c r="G69" s="28"/>
      <c r="H69" s="29">
        <v>2</v>
      </c>
    </row>
    <row r="70" spans="1:8" x14ac:dyDescent="0.2">
      <c r="A70" s="31"/>
      <c r="B70" s="342" t="s">
        <v>77</v>
      </c>
      <c r="C70" s="343"/>
      <c r="D70" s="29">
        <v>0</v>
      </c>
      <c r="E70" s="29">
        <v>0</v>
      </c>
      <c r="F70" s="29">
        <v>151</v>
      </c>
      <c r="G70" s="28"/>
      <c r="H70" s="29">
        <v>10</v>
      </c>
    </row>
    <row r="71" spans="1:8" x14ac:dyDescent="0.2">
      <c r="A71" s="31"/>
      <c r="B71" s="342" t="s">
        <v>78</v>
      </c>
      <c r="C71" s="343"/>
      <c r="D71" s="29">
        <v>0</v>
      </c>
      <c r="E71" s="29">
        <v>0</v>
      </c>
      <c r="F71" s="29">
        <v>9</v>
      </c>
      <c r="G71" s="28"/>
      <c r="H71" s="29">
        <v>1</v>
      </c>
    </row>
    <row r="72" spans="1:8" x14ac:dyDescent="0.2">
      <c r="A72" s="31"/>
      <c r="B72" s="342" t="s">
        <v>282</v>
      </c>
      <c r="C72" s="343"/>
      <c r="D72" s="29">
        <v>0</v>
      </c>
      <c r="E72" s="29">
        <v>0</v>
      </c>
      <c r="F72" s="29">
        <v>4</v>
      </c>
      <c r="G72" s="28"/>
      <c r="H72" s="29">
        <v>1</v>
      </c>
    </row>
    <row r="73" spans="1:8" x14ac:dyDescent="0.2">
      <c r="A73" s="31"/>
      <c r="B73" s="342" t="s">
        <v>79</v>
      </c>
      <c r="C73" s="343"/>
      <c r="D73" s="29">
        <v>0</v>
      </c>
      <c r="E73" s="29">
        <v>0</v>
      </c>
      <c r="F73" s="29">
        <v>5</v>
      </c>
      <c r="G73" s="28"/>
      <c r="H73" s="29">
        <v>0</v>
      </c>
    </row>
    <row r="74" spans="1:8" x14ac:dyDescent="0.2">
      <c r="A74" s="31"/>
      <c r="B74" s="342" t="s">
        <v>283</v>
      </c>
      <c r="C74" s="343"/>
      <c r="D74" s="29">
        <v>0</v>
      </c>
      <c r="E74" s="29">
        <v>0</v>
      </c>
      <c r="F74" s="29">
        <v>1</v>
      </c>
      <c r="G74" s="28"/>
      <c r="H74" s="29">
        <v>1</v>
      </c>
    </row>
    <row r="75" spans="1:8" x14ac:dyDescent="0.2">
      <c r="A75" s="31"/>
      <c r="B75" s="342" t="s">
        <v>284</v>
      </c>
      <c r="C75" s="343"/>
      <c r="D75" s="29">
        <v>0</v>
      </c>
      <c r="E75" s="29">
        <v>0</v>
      </c>
      <c r="F75" s="29">
        <v>15</v>
      </c>
      <c r="G75" s="28"/>
      <c r="H75" s="29">
        <v>0</v>
      </c>
    </row>
    <row r="76" spans="1:8" x14ac:dyDescent="0.2">
      <c r="A76" s="31"/>
      <c r="B76" s="342" t="s">
        <v>80</v>
      </c>
      <c r="C76" s="343"/>
      <c r="D76" s="29">
        <v>0</v>
      </c>
      <c r="E76" s="29">
        <v>0</v>
      </c>
      <c r="F76" s="29">
        <v>23</v>
      </c>
      <c r="G76" s="28"/>
      <c r="H76" s="29">
        <v>8</v>
      </c>
    </row>
    <row r="77" spans="1:8" x14ac:dyDescent="0.2">
      <c r="A77" s="31"/>
      <c r="B77" s="342" t="s">
        <v>81</v>
      </c>
      <c r="C77" s="343"/>
      <c r="D77" s="29">
        <v>0</v>
      </c>
      <c r="E77" s="29">
        <v>0</v>
      </c>
      <c r="F77" s="29">
        <v>79</v>
      </c>
      <c r="G77" s="28"/>
      <c r="H77" s="29">
        <v>10</v>
      </c>
    </row>
    <row r="78" spans="1:8" x14ac:dyDescent="0.2">
      <c r="A78" s="31"/>
      <c r="B78" s="342" t="s">
        <v>82</v>
      </c>
      <c r="C78" s="343"/>
      <c r="D78" s="29">
        <v>0</v>
      </c>
      <c r="E78" s="29">
        <v>0</v>
      </c>
      <c r="F78" s="29">
        <v>6</v>
      </c>
      <c r="G78" s="28"/>
      <c r="H78" s="29">
        <v>1</v>
      </c>
    </row>
    <row r="79" spans="1:8" x14ac:dyDescent="0.2">
      <c r="A79" s="31"/>
      <c r="B79" s="342" t="s">
        <v>83</v>
      </c>
      <c r="C79" s="343"/>
      <c r="D79" s="29">
        <v>0</v>
      </c>
      <c r="E79" s="29">
        <v>0</v>
      </c>
      <c r="F79" s="29">
        <v>7</v>
      </c>
      <c r="G79" s="28"/>
      <c r="H79" s="29">
        <v>0</v>
      </c>
    </row>
    <row r="80" spans="1:8" x14ac:dyDescent="0.2">
      <c r="A80" s="31"/>
      <c r="B80" s="342" t="s">
        <v>84</v>
      </c>
      <c r="C80" s="343"/>
      <c r="D80" s="29">
        <v>1</v>
      </c>
      <c r="E80" s="29">
        <v>0</v>
      </c>
      <c r="F80" s="29">
        <v>17</v>
      </c>
      <c r="G80" s="28"/>
      <c r="H80" s="29">
        <v>2</v>
      </c>
    </row>
    <row r="81" spans="1:8" x14ac:dyDescent="0.2">
      <c r="A81" s="31"/>
      <c r="B81" s="342" t="s">
        <v>373</v>
      </c>
      <c r="C81" s="343"/>
      <c r="D81" s="29">
        <v>0</v>
      </c>
      <c r="E81" s="29">
        <v>0</v>
      </c>
      <c r="F81" s="29">
        <v>1</v>
      </c>
      <c r="G81" s="28"/>
      <c r="H81" s="29">
        <v>0</v>
      </c>
    </row>
    <row r="82" spans="1:8" x14ac:dyDescent="0.2">
      <c r="A82" s="31"/>
      <c r="B82" s="342" t="s">
        <v>85</v>
      </c>
      <c r="C82" s="343"/>
      <c r="D82" s="29">
        <v>0</v>
      </c>
      <c r="E82" s="29">
        <v>0</v>
      </c>
      <c r="F82" s="29">
        <v>29</v>
      </c>
      <c r="G82" s="28"/>
      <c r="H82" s="29">
        <v>4</v>
      </c>
    </row>
    <row r="83" spans="1:8" x14ac:dyDescent="0.2">
      <c r="A83" s="31"/>
      <c r="B83" s="342" t="s">
        <v>86</v>
      </c>
      <c r="C83" s="343"/>
      <c r="D83" s="29">
        <v>0</v>
      </c>
      <c r="E83" s="29">
        <v>0</v>
      </c>
      <c r="F83" s="29">
        <v>11</v>
      </c>
      <c r="G83" s="28"/>
      <c r="H83" s="29">
        <v>0</v>
      </c>
    </row>
    <row r="84" spans="1:8" x14ac:dyDescent="0.2">
      <c r="A84" s="31"/>
      <c r="B84" s="342" t="s">
        <v>87</v>
      </c>
      <c r="C84" s="343"/>
      <c r="D84" s="29">
        <v>0</v>
      </c>
      <c r="E84" s="29">
        <v>0</v>
      </c>
      <c r="F84" s="29">
        <v>149</v>
      </c>
      <c r="G84" s="28"/>
      <c r="H84" s="29">
        <v>26</v>
      </c>
    </row>
    <row r="85" spans="1:8" x14ac:dyDescent="0.2">
      <c r="A85" s="170"/>
      <c r="B85" s="342" t="s">
        <v>49</v>
      </c>
      <c r="C85" s="343"/>
      <c r="D85" s="29">
        <v>0</v>
      </c>
      <c r="E85" s="29">
        <v>0</v>
      </c>
      <c r="F85" s="29">
        <v>6</v>
      </c>
      <c r="G85" s="28"/>
      <c r="H85" s="29">
        <v>1</v>
      </c>
    </row>
    <row r="86" spans="1:8" x14ac:dyDescent="0.2">
      <c r="A86" s="31"/>
      <c r="B86" s="342" t="s">
        <v>88</v>
      </c>
      <c r="C86" s="343"/>
      <c r="D86" s="29">
        <v>0</v>
      </c>
      <c r="E86" s="29">
        <v>0</v>
      </c>
      <c r="F86" s="29">
        <v>28</v>
      </c>
      <c r="G86" s="28"/>
      <c r="H86" s="29">
        <v>1</v>
      </c>
    </row>
    <row r="87" spans="1:8" x14ac:dyDescent="0.2">
      <c r="A87" s="31"/>
      <c r="B87" s="342" t="s">
        <v>281</v>
      </c>
      <c r="C87" s="343"/>
      <c r="D87" s="29">
        <v>0</v>
      </c>
      <c r="E87" s="29">
        <v>0</v>
      </c>
      <c r="F87" s="29">
        <v>2</v>
      </c>
      <c r="G87" s="28"/>
      <c r="H87" s="29">
        <v>0</v>
      </c>
    </row>
    <row r="88" spans="1:8" x14ac:dyDescent="0.2">
      <c r="A88" s="31"/>
      <c r="B88" s="342" t="s">
        <v>89</v>
      </c>
      <c r="C88" s="343"/>
      <c r="D88" s="29">
        <v>0</v>
      </c>
      <c r="E88" s="29">
        <v>0</v>
      </c>
      <c r="F88" s="29">
        <v>9</v>
      </c>
      <c r="G88" s="28"/>
      <c r="H88" s="29">
        <v>5</v>
      </c>
    </row>
    <row r="89" spans="1:8" x14ac:dyDescent="0.2">
      <c r="A89" s="31"/>
      <c r="B89" s="342" t="s">
        <v>90</v>
      </c>
      <c r="C89" s="343"/>
      <c r="D89" s="29">
        <v>0</v>
      </c>
      <c r="E89" s="29">
        <v>0</v>
      </c>
      <c r="F89" s="29">
        <v>7</v>
      </c>
      <c r="G89" s="28"/>
      <c r="H89" s="29">
        <v>0</v>
      </c>
    </row>
    <row r="90" spans="1:8" x14ac:dyDescent="0.2">
      <c r="A90" s="31"/>
      <c r="B90" s="342" t="s">
        <v>91</v>
      </c>
      <c r="C90" s="343"/>
      <c r="D90" s="29">
        <v>0</v>
      </c>
      <c r="E90" s="29">
        <v>0</v>
      </c>
      <c r="F90" s="29">
        <v>11</v>
      </c>
      <c r="G90" s="28"/>
      <c r="H90" s="29">
        <v>2</v>
      </c>
    </row>
    <row r="91" spans="1:8" x14ac:dyDescent="0.2">
      <c r="A91" s="31"/>
      <c r="B91" s="342" t="s">
        <v>50</v>
      </c>
      <c r="C91" s="343"/>
      <c r="D91" s="29">
        <v>0</v>
      </c>
      <c r="E91" s="29">
        <v>0</v>
      </c>
      <c r="F91" s="29">
        <v>1</v>
      </c>
      <c r="G91" s="28"/>
      <c r="H91" s="29">
        <v>0</v>
      </c>
    </row>
    <row r="92" spans="1:8" x14ac:dyDescent="0.2">
      <c r="A92" s="31"/>
      <c r="B92" s="342" t="s">
        <v>92</v>
      </c>
      <c r="C92" s="343"/>
      <c r="D92" s="29">
        <v>0</v>
      </c>
      <c r="E92" s="29">
        <v>0</v>
      </c>
      <c r="F92" s="29">
        <v>537</v>
      </c>
      <c r="G92" s="28"/>
      <c r="H92" s="29">
        <v>92</v>
      </c>
    </row>
    <row r="93" spans="1:8" x14ac:dyDescent="0.2">
      <c r="A93" s="31"/>
      <c r="B93" s="342" t="s">
        <v>93</v>
      </c>
      <c r="C93" s="343"/>
      <c r="D93" s="29">
        <v>0</v>
      </c>
      <c r="E93" s="29">
        <v>0</v>
      </c>
      <c r="F93" s="29">
        <v>1</v>
      </c>
      <c r="G93" s="28"/>
      <c r="H93" s="29">
        <v>0</v>
      </c>
    </row>
    <row r="94" spans="1:8" x14ac:dyDescent="0.2">
      <c r="A94" s="31"/>
      <c r="B94" s="342" t="s">
        <v>94</v>
      </c>
      <c r="C94" s="343"/>
      <c r="D94" s="29">
        <v>0</v>
      </c>
      <c r="E94" s="29">
        <v>0</v>
      </c>
      <c r="F94" s="29">
        <v>5</v>
      </c>
      <c r="G94" s="28"/>
      <c r="H94" s="29">
        <v>1</v>
      </c>
    </row>
    <row r="95" spans="1:8" x14ac:dyDescent="0.2">
      <c r="A95" s="31"/>
      <c r="B95" s="342" t="s">
        <v>95</v>
      </c>
      <c r="C95" s="343"/>
      <c r="D95" s="29">
        <v>0</v>
      </c>
      <c r="E95" s="29">
        <v>0</v>
      </c>
      <c r="F95" s="29">
        <v>80</v>
      </c>
      <c r="G95" s="28"/>
      <c r="H95" s="29">
        <v>14</v>
      </c>
    </row>
    <row r="96" spans="1:8" x14ac:dyDescent="0.2">
      <c r="A96" s="31"/>
      <c r="B96" s="342" t="s">
        <v>374</v>
      </c>
      <c r="C96" s="343"/>
      <c r="D96" s="29">
        <v>0</v>
      </c>
      <c r="E96" s="29">
        <v>0</v>
      </c>
      <c r="F96" s="29">
        <v>1</v>
      </c>
      <c r="G96" s="28"/>
      <c r="H96" s="29">
        <v>1</v>
      </c>
    </row>
    <row r="97" spans="1:8" x14ac:dyDescent="0.2">
      <c r="A97" s="31"/>
      <c r="B97" s="342" t="s">
        <v>96</v>
      </c>
      <c r="C97" s="343"/>
      <c r="D97" s="29">
        <v>0</v>
      </c>
      <c r="E97" s="29">
        <v>0</v>
      </c>
      <c r="F97" s="29">
        <v>15</v>
      </c>
      <c r="G97" s="28"/>
      <c r="H97" s="29">
        <v>4</v>
      </c>
    </row>
    <row r="98" spans="1:8" x14ac:dyDescent="0.2">
      <c r="A98" s="31"/>
      <c r="B98" s="342" t="s">
        <v>97</v>
      </c>
      <c r="C98" s="343"/>
      <c r="D98" s="29">
        <v>0</v>
      </c>
      <c r="E98" s="29">
        <v>0</v>
      </c>
      <c r="F98" s="29">
        <v>2</v>
      </c>
      <c r="G98" s="28"/>
      <c r="H98" s="29">
        <v>2</v>
      </c>
    </row>
    <row r="99" spans="1:8" x14ac:dyDescent="0.2">
      <c r="A99" s="31"/>
      <c r="B99" s="342" t="s">
        <v>46</v>
      </c>
      <c r="C99" s="343"/>
      <c r="D99" s="29">
        <v>0</v>
      </c>
      <c r="E99" s="29">
        <v>0</v>
      </c>
      <c r="F99" s="29">
        <v>10</v>
      </c>
      <c r="G99" s="28"/>
      <c r="H99" s="29">
        <v>1</v>
      </c>
    </row>
    <row r="100" spans="1:8" x14ac:dyDescent="0.2">
      <c r="A100" s="31"/>
      <c r="B100" s="342" t="s">
        <v>47</v>
      </c>
      <c r="C100" s="343"/>
      <c r="D100" s="29">
        <v>0</v>
      </c>
      <c r="E100" s="29">
        <v>0</v>
      </c>
      <c r="F100" s="29">
        <v>1</v>
      </c>
      <c r="G100" s="28"/>
      <c r="H100" s="29">
        <v>0</v>
      </c>
    </row>
    <row r="101" spans="1:8" x14ac:dyDescent="0.2">
      <c r="A101" s="31"/>
      <c r="B101" s="342" t="s">
        <v>375</v>
      </c>
      <c r="C101" s="343"/>
      <c r="D101" s="29">
        <v>0</v>
      </c>
      <c r="E101" s="29">
        <v>0</v>
      </c>
      <c r="F101" s="29">
        <v>2</v>
      </c>
      <c r="G101" s="28"/>
      <c r="H101" s="29">
        <v>2</v>
      </c>
    </row>
    <row r="102" spans="1:8" x14ac:dyDescent="0.2">
      <c r="A102" s="31"/>
      <c r="B102" s="342" t="s">
        <v>98</v>
      </c>
      <c r="C102" s="343"/>
      <c r="D102" s="29">
        <v>0</v>
      </c>
      <c r="E102" s="29">
        <v>0</v>
      </c>
      <c r="F102" s="29">
        <v>713</v>
      </c>
      <c r="G102" s="28"/>
      <c r="H102" s="29">
        <v>71</v>
      </c>
    </row>
    <row r="103" spans="1:8" x14ac:dyDescent="0.2">
      <c r="A103" s="31"/>
      <c r="B103" s="342" t="s">
        <v>99</v>
      </c>
      <c r="C103" s="343"/>
      <c r="D103" s="29">
        <v>0</v>
      </c>
      <c r="E103" s="29">
        <v>0</v>
      </c>
      <c r="F103" s="29">
        <v>380</v>
      </c>
      <c r="G103" s="28"/>
      <c r="H103" s="29">
        <v>135</v>
      </c>
    </row>
    <row r="104" spans="1:8" x14ac:dyDescent="0.2">
      <c r="A104" s="31"/>
      <c r="B104" s="342" t="s">
        <v>265</v>
      </c>
      <c r="C104" s="343"/>
      <c r="D104" s="29">
        <v>0</v>
      </c>
      <c r="E104" s="29">
        <v>0</v>
      </c>
      <c r="F104" s="29">
        <v>291</v>
      </c>
      <c r="G104" s="28"/>
      <c r="H104" s="29">
        <v>104</v>
      </c>
    </row>
    <row r="105" spans="1:8" x14ac:dyDescent="0.2">
      <c r="A105" s="31"/>
      <c r="B105" s="342" t="s">
        <v>100</v>
      </c>
      <c r="C105" s="343"/>
      <c r="D105" s="29">
        <v>0</v>
      </c>
      <c r="E105" s="29">
        <v>0</v>
      </c>
      <c r="F105" s="29">
        <v>61</v>
      </c>
      <c r="G105" s="28"/>
      <c r="H105" s="29">
        <v>2</v>
      </c>
    </row>
    <row r="106" spans="1:8" x14ac:dyDescent="0.2">
      <c r="A106" s="31"/>
      <c r="B106" s="342" t="s">
        <v>285</v>
      </c>
      <c r="C106" s="343"/>
      <c r="D106" s="29">
        <v>2</v>
      </c>
      <c r="E106" s="29">
        <v>0</v>
      </c>
      <c r="F106" s="29">
        <v>13</v>
      </c>
      <c r="G106" s="28"/>
      <c r="H106" s="29">
        <v>3</v>
      </c>
    </row>
    <row r="107" spans="1:8" x14ac:dyDescent="0.2">
      <c r="A107" s="31"/>
      <c r="B107" s="342" t="s">
        <v>286</v>
      </c>
      <c r="C107" s="343"/>
      <c r="D107" s="29">
        <v>0</v>
      </c>
      <c r="E107" s="29">
        <v>0</v>
      </c>
      <c r="F107" s="29">
        <v>15</v>
      </c>
      <c r="G107" s="28"/>
      <c r="H107" s="29">
        <v>1</v>
      </c>
    </row>
    <row r="108" spans="1:8" x14ac:dyDescent="0.2">
      <c r="A108" s="170"/>
      <c r="B108" s="342" t="s">
        <v>101</v>
      </c>
      <c r="C108" s="343"/>
      <c r="D108" s="29">
        <v>0</v>
      </c>
      <c r="E108" s="29">
        <v>0</v>
      </c>
      <c r="F108" s="29">
        <v>185</v>
      </c>
      <c r="G108" s="28"/>
      <c r="H108" s="29">
        <v>46</v>
      </c>
    </row>
    <row r="109" spans="1:8" x14ac:dyDescent="0.2">
      <c r="A109" s="31"/>
      <c r="B109" s="342" t="s">
        <v>102</v>
      </c>
      <c r="C109" s="343"/>
      <c r="D109" s="29">
        <v>0</v>
      </c>
      <c r="E109" s="29">
        <v>0</v>
      </c>
      <c r="F109" s="29">
        <v>17</v>
      </c>
      <c r="G109" s="28"/>
      <c r="H109" s="29">
        <v>3</v>
      </c>
    </row>
    <row r="110" spans="1:8" x14ac:dyDescent="0.2">
      <c r="A110" s="31"/>
      <c r="B110" s="342" t="s">
        <v>103</v>
      </c>
      <c r="C110" s="343"/>
      <c r="D110" s="29">
        <v>0</v>
      </c>
      <c r="E110" s="29">
        <v>0</v>
      </c>
      <c r="F110" s="29">
        <v>158</v>
      </c>
      <c r="G110" s="28"/>
      <c r="H110" s="29">
        <v>21</v>
      </c>
    </row>
    <row r="111" spans="1:8" x14ac:dyDescent="0.2">
      <c r="A111" s="31"/>
      <c r="B111" s="342" t="s">
        <v>104</v>
      </c>
      <c r="C111" s="343"/>
      <c r="D111" s="29">
        <v>0</v>
      </c>
      <c r="E111" s="29">
        <v>0</v>
      </c>
      <c r="F111" s="29">
        <v>3</v>
      </c>
      <c r="G111" s="28"/>
      <c r="H111" s="29">
        <v>1</v>
      </c>
    </row>
    <row r="112" spans="1:8" x14ac:dyDescent="0.2">
      <c r="A112" s="31"/>
      <c r="B112" s="342" t="s">
        <v>105</v>
      </c>
      <c r="C112" s="343"/>
      <c r="D112" s="29">
        <v>0</v>
      </c>
      <c r="E112" s="29">
        <v>0</v>
      </c>
      <c r="F112" s="29">
        <v>67</v>
      </c>
      <c r="G112" s="28"/>
      <c r="H112" s="29">
        <v>23</v>
      </c>
    </row>
    <row r="113" spans="1:8" x14ac:dyDescent="0.2">
      <c r="A113" s="31"/>
      <c r="B113" s="342" t="s">
        <v>51</v>
      </c>
      <c r="C113" s="343"/>
      <c r="D113" s="29">
        <v>0</v>
      </c>
      <c r="E113" s="29">
        <v>0</v>
      </c>
      <c r="F113" s="29">
        <v>3</v>
      </c>
      <c r="G113" s="28"/>
      <c r="H113" s="29">
        <v>0</v>
      </c>
    </row>
    <row r="114" spans="1:8" x14ac:dyDescent="0.2">
      <c r="A114" s="31"/>
      <c r="B114" s="342" t="s">
        <v>143</v>
      </c>
      <c r="C114" s="343"/>
      <c r="D114" s="29">
        <v>797</v>
      </c>
      <c r="E114" s="29">
        <v>251</v>
      </c>
      <c r="F114" s="29">
        <v>1</v>
      </c>
      <c r="G114" s="28"/>
      <c r="H114" s="29">
        <v>1</v>
      </c>
    </row>
    <row r="115" spans="1:8" x14ac:dyDescent="0.2">
      <c r="A115" s="31"/>
      <c r="B115" s="342" t="s">
        <v>287</v>
      </c>
      <c r="C115" s="343"/>
      <c r="D115" s="29">
        <v>0</v>
      </c>
      <c r="E115" s="29">
        <v>0</v>
      </c>
      <c r="F115" s="29">
        <v>6</v>
      </c>
      <c r="G115" s="28"/>
      <c r="H115" s="29">
        <v>4</v>
      </c>
    </row>
    <row r="116" spans="1:8" x14ac:dyDescent="0.2">
      <c r="A116" s="31"/>
      <c r="B116" s="342" t="s">
        <v>288</v>
      </c>
      <c r="C116" s="343"/>
      <c r="D116" s="29">
        <v>0</v>
      </c>
      <c r="E116" s="29">
        <v>0</v>
      </c>
      <c r="F116" s="29">
        <v>3</v>
      </c>
      <c r="G116" s="28"/>
      <c r="H116" s="29">
        <v>2</v>
      </c>
    </row>
    <row r="117" spans="1:8" x14ac:dyDescent="0.2">
      <c r="A117" s="31"/>
      <c r="B117" s="342" t="s">
        <v>106</v>
      </c>
      <c r="C117" s="343"/>
      <c r="D117" s="29">
        <v>0</v>
      </c>
      <c r="E117" s="29">
        <v>0</v>
      </c>
      <c r="F117" s="29">
        <v>141</v>
      </c>
      <c r="G117" s="28"/>
      <c r="H117" s="29">
        <v>33</v>
      </c>
    </row>
    <row r="118" spans="1:8" x14ac:dyDescent="0.2">
      <c r="A118" s="31"/>
      <c r="B118" s="342" t="s">
        <v>107</v>
      </c>
      <c r="C118" s="343"/>
      <c r="D118" s="29">
        <v>0</v>
      </c>
      <c r="E118" s="29">
        <v>0</v>
      </c>
      <c r="F118" s="29">
        <v>289</v>
      </c>
      <c r="G118" s="28"/>
      <c r="H118" s="29">
        <v>14</v>
      </c>
    </row>
    <row r="119" spans="1:8" x14ac:dyDescent="0.2">
      <c r="A119" s="31"/>
      <c r="B119" s="342" t="s">
        <v>108</v>
      </c>
      <c r="C119" s="343"/>
      <c r="D119" s="29">
        <v>0</v>
      </c>
      <c r="E119" s="29">
        <v>0</v>
      </c>
      <c r="F119" s="29">
        <v>63</v>
      </c>
      <c r="G119" s="28"/>
      <c r="H119" s="29">
        <v>9</v>
      </c>
    </row>
    <row r="120" spans="1:8" x14ac:dyDescent="0.2">
      <c r="A120" s="31"/>
      <c r="B120" s="342" t="s">
        <v>48</v>
      </c>
      <c r="C120" s="343"/>
      <c r="D120" s="29">
        <v>0</v>
      </c>
      <c r="E120" s="29">
        <v>0</v>
      </c>
      <c r="F120" s="29">
        <v>21</v>
      </c>
      <c r="G120" s="28"/>
      <c r="H120" s="29">
        <v>2</v>
      </c>
    </row>
    <row r="121" spans="1:8" x14ac:dyDescent="0.2">
      <c r="A121" s="31"/>
      <c r="B121" s="342" t="s">
        <v>109</v>
      </c>
      <c r="C121" s="343"/>
      <c r="D121" s="29">
        <v>0</v>
      </c>
      <c r="E121" s="29">
        <v>0</v>
      </c>
      <c r="F121" s="29">
        <v>972</v>
      </c>
      <c r="G121" s="28"/>
      <c r="H121" s="29">
        <v>320</v>
      </c>
    </row>
    <row r="122" spans="1:8" x14ac:dyDescent="0.2">
      <c r="A122" s="31"/>
      <c r="B122" s="342" t="s">
        <v>376</v>
      </c>
      <c r="C122" s="343"/>
      <c r="D122" s="29">
        <v>0</v>
      </c>
      <c r="E122" s="29">
        <v>0</v>
      </c>
      <c r="F122" s="29">
        <v>3</v>
      </c>
      <c r="G122" s="28"/>
      <c r="H122" s="29">
        <v>0</v>
      </c>
    </row>
    <row r="123" spans="1:8" x14ac:dyDescent="0.2">
      <c r="A123" s="31"/>
      <c r="B123" s="342" t="s">
        <v>146</v>
      </c>
      <c r="C123" s="343"/>
      <c r="D123" s="29">
        <v>0</v>
      </c>
      <c r="E123" s="29">
        <v>0</v>
      </c>
      <c r="F123" s="29">
        <v>2</v>
      </c>
      <c r="G123" s="28"/>
      <c r="H123" s="29">
        <v>0</v>
      </c>
    </row>
    <row r="124" spans="1:8" x14ac:dyDescent="0.2">
      <c r="A124" s="31"/>
      <c r="B124" s="342" t="s">
        <v>110</v>
      </c>
      <c r="C124" s="343"/>
      <c r="D124" s="29">
        <v>0</v>
      </c>
      <c r="E124" s="29">
        <v>0</v>
      </c>
      <c r="F124" s="29">
        <v>30</v>
      </c>
      <c r="G124" s="28"/>
      <c r="H124" s="29">
        <v>0</v>
      </c>
    </row>
    <row r="125" spans="1:8" x14ac:dyDescent="0.2">
      <c r="A125" s="31"/>
      <c r="B125" s="342" t="s">
        <v>52</v>
      </c>
      <c r="C125" s="343"/>
      <c r="D125" s="29">
        <v>1</v>
      </c>
      <c r="E125" s="29">
        <v>0</v>
      </c>
      <c r="F125" s="29">
        <v>1</v>
      </c>
      <c r="G125" s="28"/>
      <c r="H125" s="29">
        <v>0</v>
      </c>
    </row>
    <row r="126" spans="1:8" x14ac:dyDescent="0.2">
      <c r="A126" s="31"/>
      <c r="B126" s="342" t="s">
        <v>279</v>
      </c>
      <c r="C126" s="343"/>
      <c r="D126" s="29">
        <v>0</v>
      </c>
      <c r="E126" s="29">
        <v>0</v>
      </c>
      <c r="F126" s="29">
        <v>1</v>
      </c>
      <c r="G126" s="28"/>
      <c r="H126" s="29">
        <v>1</v>
      </c>
    </row>
    <row r="127" spans="1:8" x14ac:dyDescent="0.2">
      <c r="A127" s="31"/>
      <c r="B127" s="342" t="s">
        <v>111</v>
      </c>
      <c r="C127" s="343"/>
      <c r="D127" s="29">
        <v>0</v>
      </c>
      <c r="E127" s="29">
        <v>0</v>
      </c>
      <c r="F127" s="29">
        <v>2</v>
      </c>
      <c r="G127" s="28"/>
      <c r="H127" s="29">
        <v>0</v>
      </c>
    </row>
    <row r="128" spans="1:8" x14ac:dyDescent="0.2">
      <c r="A128" s="31"/>
      <c r="B128" s="342" t="s">
        <v>112</v>
      </c>
      <c r="C128" s="343"/>
      <c r="D128" s="29">
        <v>0</v>
      </c>
      <c r="E128" s="29">
        <v>0</v>
      </c>
      <c r="F128" s="29">
        <v>47</v>
      </c>
      <c r="G128" s="28"/>
      <c r="H128" s="29">
        <v>2</v>
      </c>
    </row>
    <row r="129" spans="1:10" x14ac:dyDescent="0.2">
      <c r="A129" s="31"/>
      <c r="B129" s="342" t="s">
        <v>113</v>
      </c>
      <c r="C129" s="343"/>
      <c r="D129" s="29">
        <v>0</v>
      </c>
      <c r="E129" s="29">
        <v>0</v>
      </c>
      <c r="F129" s="29">
        <v>351</v>
      </c>
      <c r="G129" s="28"/>
      <c r="H129" s="29">
        <v>49</v>
      </c>
    </row>
    <row r="130" spans="1:10" x14ac:dyDescent="0.2">
      <c r="A130" s="31"/>
      <c r="B130" s="342" t="s">
        <v>272</v>
      </c>
      <c r="C130" s="343"/>
      <c r="D130" s="29">
        <v>0</v>
      </c>
      <c r="E130" s="29">
        <v>0</v>
      </c>
      <c r="F130" s="29">
        <v>2</v>
      </c>
      <c r="G130" s="28"/>
      <c r="H130" s="29">
        <v>1</v>
      </c>
    </row>
    <row r="131" spans="1:10" x14ac:dyDescent="0.2">
      <c r="A131" s="31"/>
      <c r="B131" s="342" t="s">
        <v>280</v>
      </c>
      <c r="C131" s="343"/>
      <c r="D131" s="29">
        <v>0</v>
      </c>
      <c r="E131" s="29">
        <v>0</v>
      </c>
      <c r="F131" s="29">
        <v>3</v>
      </c>
      <c r="G131" s="28"/>
      <c r="H131" s="29">
        <v>0</v>
      </c>
    </row>
    <row r="132" spans="1:10" x14ac:dyDescent="0.2">
      <c r="A132" s="31"/>
      <c r="B132" s="342" t="s">
        <v>329</v>
      </c>
      <c r="C132" s="343"/>
      <c r="D132" s="29">
        <v>0</v>
      </c>
      <c r="E132" s="29">
        <v>0</v>
      </c>
      <c r="F132" s="29">
        <v>1</v>
      </c>
      <c r="G132" s="28"/>
      <c r="H132" s="29">
        <v>0</v>
      </c>
    </row>
    <row r="133" spans="1:10" x14ac:dyDescent="0.2">
      <c r="A133" s="31"/>
      <c r="B133" s="342" t="s">
        <v>273</v>
      </c>
      <c r="C133" s="343"/>
      <c r="D133" s="29">
        <v>0</v>
      </c>
      <c r="E133" s="29">
        <v>0</v>
      </c>
      <c r="F133" s="29">
        <v>1</v>
      </c>
      <c r="G133" s="28"/>
      <c r="H133" s="29">
        <v>0</v>
      </c>
    </row>
    <row r="134" spans="1:10" x14ac:dyDescent="0.2">
      <c r="A134" s="31"/>
      <c r="B134" s="342" t="s">
        <v>274</v>
      </c>
      <c r="C134" s="343"/>
      <c r="D134" s="29">
        <v>0</v>
      </c>
      <c r="E134" s="29">
        <v>0</v>
      </c>
      <c r="F134" s="29">
        <v>9</v>
      </c>
      <c r="G134" s="28"/>
      <c r="H134" s="29">
        <v>3</v>
      </c>
    </row>
    <row r="135" spans="1:10" x14ac:dyDescent="0.2">
      <c r="A135" s="31"/>
      <c r="B135" s="342" t="s">
        <v>377</v>
      </c>
      <c r="C135" s="343"/>
      <c r="D135" s="29">
        <v>0</v>
      </c>
      <c r="E135" s="29">
        <v>0</v>
      </c>
      <c r="F135" s="29">
        <v>2</v>
      </c>
      <c r="G135" s="28"/>
      <c r="H135" s="29">
        <v>0</v>
      </c>
    </row>
    <row r="136" spans="1:10" x14ac:dyDescent="0.2">
      <c r="A136" s="31"/>
      <c r="B136" s="342" t="s">
        <v>114</v>
      </c>
      <c r="C136" s="343"/>
      <c r="D136" s="29">
        <v>0</v>
      </c>
      <c r="E136" s="29">
        <v>0</v>
      </c>
      <c r="F136" s="29">
        <v>13</v>
      </c>
      <c r="G136" s="28"/>
      <c r="H136" s="29">
        <v>3</v>
      </c>
    </row>
    <row r="137" spans="1:10" x14ac:dyDescent="0.2">
      <c r="A137" s="31"/>
      <c r="B137" s="342" t="s">
        <v>289</v>
      </c>
      <c r="C137" s="343"/>
      <c r="D137" s="29">
        <v>0</v>
      </c>
      <c r="E137" s="29">
        <v>0</v>
      </c>
      <c r="F137" s="29">
        <v>21</v>
      </c>
      <c r="G137" s="28"/>
      <c r="H137" s="29">
        <v>4</v>
      </c>
      <c r="J137" s="353" t="s">
        <v>323</v>
      </c>
    </row>
    <row r="138" spans="1:10" ht="38.25" customHeight="1" x14ac:dyDescent="0.2">
      <c r="A138" s="372" t="s">
        <v>385</v>
      </c>
      <c r="B138" s="69"/>
      <c r="C138" s="69"/>
      <c r="D138" s="69"/>
      <c r="E138" s="69"/>
      <c r="F138" s="69"/>
      <c r="G138" s="69"/>
      <c r="H138" s="69"/>
    </row>
    <row r="139" spans="1:10" x14ac:dyDescent="0.2">
      <c r="A139" s="659" t="s">
        <v>69</v>
      </c>
      <c r="B139" s="659"/>
      <c r="C139" s="659"/>
      <c r="D139" s="659"/>
      <c r="E139" s="659"/>
      <c r="F139" s="659"/>
      <c r="G139" s="659"/>
      <c r="H139" s="659"/>
    </row>
    <row r="140" spans="1:10" ht="51" x14ac:dyDescent="0.2">
      <c r="A140" s="23" t="s">
        <v>70</v>
      </c>
      <c r="B140" s="485" t="s">
        <v>71</v>
      </c>
      <c r="C140" s="483" t="s">
        <v>66</v>
      </c>
      <c r="D140" s="24" t="s">
        <v>68</v>
      </c>
      <c r="E140" s="25"/>
      <c r="F140" s="26"/>
      <c r="G140" s="664" t="s">
        <v>193</v>
      </c>
      <c r="H140" s="660" t="s">
        <v>307</v>
      </c>
    </row>
    <row r="141" spans="1:10" x14ac:dyDescent="0.2">
      <c r="A141" s="27"/>
      <c r="B141" s="486"/>
      <c r="C141" s="488"/>
      <c r="D141" s="660" t="s">
        <v>189</v>
      </c>
      <c r="E141" s="662" t="s">
        <v>39</v>
      </c>
      <c r="F141" s="660" t="s">
        <v>190</v>
      </c>
      <c r="G141" s="665"/>
      <c r="H141" s="667"/>
    </row>
    <row r="142" spans="1:10" x14ac:dyDescent="0.2">
      <c r="A142" s="27"/>
      <c r="B142" s="487"/>
      <c r="C142" s="484"/>
      <c r="D142" s="661"/>
      <c r="E142" s="663"/>
      <c r="F142" s="661"/>
      <c r="G142" s="666"/>
      <c r="H142" s="661"/>
    </row>
    <row r="143" spans="1:10" x14ac:dyDescent="0.2">
      <c r="A143" s="31"/>
      <c r="B143" s="342" t="s">
        <v>44</v>
      </c>
      <c r="C143" s="343"/>
      <c r="D143" s="29">
        <v>1</v>
      </c>
      <c r="E143" s="29">
        <v>0</v>
      </c>
      <c r="F143" s="29">
        <v>0</v>
      </c>
      <c r="G143" s="28"/>
      <c r="H143" s="29">
        <v>0</v>
      </c>
    </row>
    <row r="144" spans="1:10" x14ac:dyDescent="0.2">
      <c r="A144" s="31"/>
      <c r="B144" s="342" t="s">
        <v>115</v>
      </c>
      <c r="C144" s="343"/>
      <c r="D144" s="29">
        <v>4</v>
      </c>
      <c r="E144" s="29">
        <v>0</v>
      </c>
      <c r="F144" s="29">
        <v>0</v>
      </c>
      <c r="G144" s="28"/>
      <c r="H144" s="29">
        <v>0</v>
      </c>
    </row>
    <row r="145" spans="1:8" x14ac:dyDescent="0.2">
      <c r="A145" s="31"/>
      <c r="B145" s="342" t="s">
        <v>378</v>
      </c>
      <c r="C145" s="343"/>
      <c r="D145" s="29">
        <v>2</v>
      </c>
      <c r="E145" s="29">
        <v>0</v>
      </c>
      <c r="F145" s="29">
        <v>0</v>
      </c>
      <c r="G145" s="28"/>
      <c r="H145" s="29">
        <v>0</v>
      </c>
    </row>
    <row r="146" spans="1:8" x14ac:dyDescent="0.2">
      <c r="A146" s="31"/>
      <c r="B146" s="342" t="s">
        <v>290</v>
      </c>
      <c r="C146" s="343"/>
      <c r="D146" s="29">
        <v>2</v>
      </c>
      <c r="E146" s="29">
        <v>0</v>
      </c>
      <c r="F146" s="29">
        <v>0</v>
      </c>
      <c r="G146" s="28"/>
      <c r="H146" s="29">
        <v>0</v>
      </c>
    </row>
    <row r="147" spans="1:8" x14ac:dyDescent="0.2">
      <c r="A147" s="31"/>
      <c r="B147" s="342" t="s">
        <v>116</v>
      </c>
      <c r="C147" s="343"/>
      <c r="D147" s="29">
        <v>2</v>
      </c>
      <c r="E147" s="29">
        <v>0</v>
      </c>
      <c r="F147" s="29">
        <v>0</v>
      </c>
      <c r="G147" s="28"/>
      <c r="H147" s="29">
        <v>0</v>
      </c>
    </row>
    <row r="148" spans="1:8" x14ac:dyDescent="0.2">
      <c r="A148" s="170"/>
      <c r="B148" s="342" t="s">
        <v>117</v>
      </c>
      <c r="C148" s="343"/>
      <c r="D148" s="29">
        <v>15</v>
      </c>
      <c r="E148" s="29">
        <v>24</v>
      </c>
      <c r="F148" s="29">
        <v>0</v>
      </c>
      <c r="G148" s="28"/>
      <c r="H148" s="29">
        <v>0</v>
      </c>
    </row>
    <row r="149" spans="1:8" x14ac:dyDescent="0.2">
      <c r="A149" s="31"/>
      <c r="B149" s="373" t="s">
        <v>118</v>
      </c>
      <c r="C149" s="343"/>
      <c r="D149" s="29">
        <v>6</v>
      </c>
      <c r="E149" s="29">
        <v>3</v>
      </c>
      <c r="F149" s="29">
        <v>0</v>
      </c>
      <c r="G149" s="28"/>
      <c r="H149" s="29">
        <v>0</v>
      </c>
    </row>
    <row r="150" spans="1:8" x14ac:dyDescent="0.2">
      <c r="A150" s="31"/>
      <c r="B150" s="342" t="s">
        <v>330</v>
      </c>
      <c r="C150" s="343"/>
      <c r="D150" s="29">
        <v>29</v>
      </c>
      <c r="E150" s="29">
        <v>1</v>
      </c>
      <c r="F150" s="29">
        <v>0</v>
      </c>
      <c r="G150" s="28"/>
      <c r="H150" s="29">
        <v>0</v>
      </c>
    </row>
    <row r="151" spans="1:8" x14ac:dyDescent="0.2">
      <c r="A151" s="31"/>
      <c r="B151" s="342" t="s">
        <v>119</v>
      </c>
      <c r="C151" s="343"/>
      <c r="D151" s="29">
        <v>2</v>
      </c>
      <c r="E151" s="29">
        <v>0</v>
      </c>
      <c r="F151" s="29">
        <v>0</v>
      </c>
      <c r="G151" s="28"/>
      <c r="H151" s="29">
        <v>0</v>
      </c>
    </row>
    <row r="152" spans="1:8" x14ac:dyDescent="0.2">
      <c r="A152" s="31"/>
      <c r="B152" s="342" t="s">
        <v>121</v>
      </c>
      <c r="C152" s="343"/>
      <c r="D152" s="29">
        <v>10</v>
      </c>
      <c r="E152" s="29">
        <v>6</v>
      </c>
      <c r="F152" s="29">
        <v>0</v>
      </c>
      <c r="G152" s="28"/>
      <c r="H152" s="29">
        <v>0</v>
      </c>
    </row>
    <row r="153" spans="1:8" x14ac:dyDescent="0.2">
      <c r="A153" s="31"/>
      <c r="B153" s="342" t="s">
        <v>275</v>
      </c>
      <c r="C153" s="343"/>
      <c r="D153" s="29">
        <v>3</v>
      </c>
      <c r="E153" s="29">
        <v>1</v>
      </c>
      <c r="F153" s="29">
        <v>0</v>
      </c>
      <c r="G153" s="28"/>
      <c r="H153" s="29">
        <v>0</v>
      </c>
    </row>
    <row r="154" spans="1:8" x14ac:dyDescent="0.2">
      <c r="A154" s="31"/>
      <c r="B154" s="342" t="s">
        <v>122</v>
      </c>
      <c r="C154" s="343"/>
      <c r="D154" s="29">
        <v>5</v>
      </c>
      <c r="E154" s="29">
        <v>6</v>
      </c>
      <c r="F154" s="29">
        <v>0</v>
      </c>
      <c r="G154" s="28"/>
      <c r="H154" s="29">
        <v>0</v>
      </c>
    </row>
    <row r="155" spans="1:8" x14ac:dyDescent="0.2">
      <c r="A155" s="31"/>
      <c r="B155" s="342" t="s">
        <v>147</v>
      </c>
      <c r="C155" s="343"/>
      <c r="D155" s="29">
        <v>4</v>
      </c>
      <c r="E155" s="29">
        <v>5</v>
      </c>
      <c r="F155" s="29">
        <v>0</v>
      </c>
      <c r="G155" s="28"/>
      <c r="H155" s="29">
        <v>0</v>
      </c>
    </row>
    <row r="156" spans="1:8" x14ac:dyDescent="0.2">
      <c r="A156" s="31"/>
      <c r="B156" s="342" t="s">
        <v>123</v>
      </c>
      <c r="C156" s="343"/>
      <c r="D156" s="29">
        <v>3</v>
      </c>
      <c r="E156" s="29">
        <v>3</v>
      </c>
      <c r="F156" s="29">
        <v>0</v>
      </c>
      <c r="G156" s="28"/>
      <c r="H156" s="29">
        <v>0</v>
      </c>
    </row>
    <row r="157" spans="1:8" x14ac:dyDescent="0.2">
      <c r="A157" s="31"/>
      <c r="B157" s="342" t="s">
        <v>124</v>
      </c>
      <c r="C157" s="343"/>
      <c r="D157" s="29">
        <v>1</v>
      </c>
      <c r="E157" s="29">
        <v>2</v>
      </c>
      <c r="F157" s="29">
        <v>0</v>
      </c>
      <c r="G157" s="28"/>
      <c r="H157" s="29">
        <v>0</v>
      </c>
    </row>
    <row r="158" spans="1:8" x14ac:dyDescent="0.2">
      <c r="A158" s="170"/>
      <c r="B158" s="342" t="s">
        <v>278</v>
      </c>
      <c r="C158" s="343"/>
      <c r="D158" s="29">
        <v>3</v>
      </c>
      <c r="E158" s="29">
        <v>1</v>
      </c>
      <c r="F158" s="29">
        <v>0</v>
      </c>
      <c r="G158" s="28"/>
      <c r="H158" s="29">
        <v>0</v>
      </c>
    </row>
    <row r="159" spans="1:8" x14ac:dyDescent="0.2">
      <c r="A159" s="31"/>
      <c r="B159" s="342" t="s">
        <v>291</v>
      </c>
      <c r="C159" s="343"/>
      <c r="D159" s="29">
        <v>2</v>
      </c>
      <c r="E159" s="29">
        <v>2</v>
      </c>
      <c r="F159" s="29">
        <v>0</v>
      </c>
      <c r="G159" s="28"/>
      <c r="H159" s="29">
        <v>0</v>
      </c>
    </row>
    <row r="160" spans="1:8" x14ac:dyDescent="0.2">
      <c r="A160" s="31"/>
      <c r="B160" s="342" t="s">
        <v>125</v>
      </c>
      <c r="C160" s="343"/>
      <c r="D160" s="29">
        <v>1</v>
      </c>
      <c r="E160" s="29">
        <v>0</v>
      </c>
      <c r="F160" s="29">
        <v>0</v>
      </c>
      <c r="G160" s="28"/>
      <c r="H160" s="29">
        <v>0</v>
      </c>
    </row>
    <row r="161" spans="1:8" x14ac:dyDescent="0.2">
      <c r="A161" s="170"/>
      <c r="B161" s="342" t="s">
        <v>148</v>
      </c>
      <c r="C161" s="343"/>
      <c r="D161" s="29">
        <v>4</v>
      </c>
      <c r="E161" s="29">
        <v>1</v>
      </c>
      <c r="F161" s="29">
        <v>0</v>
      </c>
      <c r="G161" s="28"/>
      <c r="H161" s="29">
        <v>0</v>
      </c>
    </row>
    <row r="162" spans="1:8" x14ac:dyDescent="0.2">
      <c r="A162" s="31"/>
      <c r="B162" s="342" t="s">
        <v>126</v>
      </c>
      <c r="C162" s="343"/>
      <c r="D162" s="29">
        <v>2</v>
      </c>
      <c r="E162" s="29">
        <v>1</v>
      </c>
      <c r="F162" s="29">
        <v>0</v>
      </c>
      <c r="G162" s="28"/>
      <c r="H162" s="29">
        <v>0</v>
      </c>
    </row>
    <row r="163" spans="1:8" x14ac:dyDescent="0.2">
      <c r="A163" s="31"/>
      <c r="B163" s="342" t="s">
        <v>127</v>
      </c>
      <c r="C163" s="343"/>
      <c r="D163" s="29">
        <v>2</v>
      </c>
      <c r="E163" s="29">
        <v>3</v>
      </c>
      <c r="F163" s="29">
        <v>0</v>
      </c>
      <c r="G163" s="28"/>
      <c r="H163" s="29">
        <v>0</v>
      </c>
    </row>
    <row r="164" spans="1:8" x14ac:dyDescent="0.2">
      <c r="A164" s="31"/>
      <c r="B164" s="342" t="s">
        <v>128</v>
      </c>
      <c r="C164" s="343"/>
      <c r="D164" s="29">
        <v>4</v>
      </c>
      <c r="E164" s="29">
        <v>0</v>
      </c>
      <c r="F164" s="29">
        <v>0</v>
      </c>
      <c r="G164" s="28"/>
      <c r="H164" s="29">
        <v>0</v>
      </c>
    </row>
    <row r="165" spans="1:8" x14ac:dyDescent="0.2">
      <c r="A165" s="31"/>
      <c r="B165" s="342" t="s">
        <v>292</v>
      </c>
      <c r="C165" s="343"/>
      <c r="D165" s="29">
        <v>22</v>
      </c>
      <c r="E165" s="29">
        <v>0</v>
      </c>
      <c r="F165" s="29">
        <v>0</v>
      </c>
      <c r="G165" s="28"/>
      <c r="H165" s="29">
        <v>0</v>
      </c>
    </row>
    <row r="166" spans="1:8" x14ac:dyDescent="0.2">
      <c r="A166" s="31"/>
      <c r="B166" s="342" t="s">
        <v>129</v>
      </c>
      <c r="C166" s="343"/>
      <c r="D166" s="29">
        <v>534</v>
      </c>
      <c r="E166" s="29">
        <v>319</v>
      </c>
      <c r="F166" s="29">
        <v>0</v>
      </c>
      <c r="G166" s="28"/>
      <c r="H166" s="29">
        <v>0</v>
      </c>
    </row>
    <row r="167" spans="1:8" x14ac:dyDescent="0.2">
      <c r="A167" s="31"/>
      <c r="B167" s="342" t="s">
        <v>276</v>
      </c>
      <c r="C167" s="343"/>
      <c r="D167" s="29">
        <v>2</v>
      </c>
      <c r="E167" s="29">
        <v>1</v>
      </c>
      <c r="F167" s="29">
        <v>0</v>
      </c>
      <c r="G167" s="28"/>
      <c r="H167" s="29">
        <v>0</v>
      </c>
    </row>
    <row r="168" spans="1:8" x14ac:dyDescent="0.2">
      <c r="A168" s="31"/>
      <c r="B168" s="342" t="s">
        <v>379</v>
      </c>
      <c r="C168" s="343"/>
      <c r="D168" s="29">
        <v>1</v>
      </c>
      <c r="E168" s="29">
        <v>0</v>
      </c>
      <c r="F168" s="29">
        <v>0</v>
      </c>
      <c r="G168" s="28"/>
      <c r="H168" s="29">
        <v>0</v>
      </c>
    </row>
    <row r="169" spans="1:8" x14ac:dyDescent="0.2">
      <c r="A169" s="31"/>
      <c r="B169" s="342" t="s">
        <v>293</v>
      </c>
      <c r="C169" s="343"/>
      <c r="D169" s="29">
        <v>4</v>
      </c>
      <c r="E169" s="29">
        <v>0</v>
      </c>
      <c r="F169" s="29">
        <v>0</v>
      </c>
      <c r="G169" s="28"/>
      <c r="H169" s="29">
        <v>0</v>
      </c>
    </row>
    <row r="170" spans="1:8" x14ac:dyDescent="0.2">
      <c r="A170" s="31"/>
      <c r="B170" s="342" t="s">
        <v>294</v>
      </c>
      <c r="C170" s="343"/>
      <c r="D170" s="29">
        <v>5</v>
      </c>
      <c r="E170" s="29">
        <v>0</v>
      </c>
      <c r="F170" s="29">
        <v>0</v>
      </c>
      <c r="G170" s="28"/>
      <c r="H170" s="29">
        <v>0</v>
      </c>
    </row>
    <row r="171" spans="1:8" x14ac:dyDescent="0.2">
      <c r="A171" s="31"/>
      <c r="B171" s="342" t="s">
        <v>327</v>
      </c>
      <c r="C171" s="343"/>
      <c r="D171" s="29">
        <v>3</v>
      </c>
      <c r="E171" s="29">
        <v>0</v>
      </c>
      <c r="F171" s="29">
        <v>0</v>
      </c>
      <c r="G171" s="28"/>
      <c r="H171" s="29">
        <v>0</v>
      </c>
    </row>
    <row r="172" spans="1:8" x14ac:dyDescent="0.2">
      <c r="A172" s="31"/>
      <c r="B172" s="342" t="s">
        <v>296</v>
      </c>
      <c r="C172" s="343"/>
      <c r="D172" s="29">
        <v>1</v>
      </c>
      <c r="E172" s="29">
        <v>1</v>
      </c>
      <c r="F172" s="29">
        <v>0</v>
      </c>
      <c r="G172" s="28"/>
      <c r="H172" s="29">
        <v>0</v>
      </c>
    </row>
    <row r="173" spans="1:8" x14ac:dyDescent="0.2">
      <c r="A173" s="31"/>
      <c r="B173" s="342" t="s">
        <v>130</v>
      </c>
      <c r="C173" s="343"/>
      <c r="D173" s="29">
        <v>7</v>
      </c>
      <c r="E173" s="29">
        <v>3</v>
      </c>
      <c r="F173" s="29">
        <v>0</v>
      </c>
      <c r="G173" s="28"/>
      <c r="H173" s="29">
        <v>0</v>
      </c>
    </row>
    <row r="174" spans="1:8" x14ac:dyDescent="0.2">
      <c r="A174" s="170"/>
      <c r="B174" s="342" t="s">
        <v>131</v>
      </c>
      <c r="C174" s="343"/>
      <c r="D174" s="29">
        <v>20</v>
      </c>
      <c r="E174" s="29">
        <v>14</v>
      </c>
      <c r="F174" s="29">
        <v>0</v>
      </c>
      <c r="G174" s="28"/>
      <c r="H174" s="29">
        <v>0</v>
      </c>
    </row>
    <row r="175" spans="1:8" x14ac:dyDescent="0.2">
      <c r="A175" s="31"/>
      <c r="B175" s="342" t="s">
        <v>132</v>
      </c>
      <c r="C175" s="343"/>
      <c r="D175" s="29">
        <v>11</v>
      </c>
      <c r="E175" s="29">
        <v>3</v>
      </c>
      <c r="F175" s="29">
        <v>0</v>
      </c>
      <c r="G175" s="28"/>
      <c r="H175" s="29">
        <v>0</v>
      </c>
    </row>
    <row r="176" spans="1:8" x14ac:dyDescent="0.2">
      <c r="A176" s="31"/>
      <c r="B176" s="342" t="s">
        <v>297</v>
      </c>
      <c r="C176" s="343"/>
      <c r="D176" s="29">
        <v>278</v>
      </c>
      <c r="E176" s="29">
        <v>122</v>
      </c>
      <c r="F176" s="29">
        <v>0</v>
      </c>
      <c r="G176" s="28"/>
      <c r="H176" s="29">
        <v>0</v>
      </c>
    </row>
    <row r="177" spans="1:8" x14ac:dyDescent="0.2">
      <c r="A177" s="31"/>
      <c r="B177" s="342" t="s">
        <v>298</v>
      </c>
      <c r="C177" s="343"/>
      <c r="D177" s="29">
        <v>168</v>
      </c>
      <c r="E177" s="29">
        <v>64</v>
      </c>
      <c r="F177" s="29">
        <v>0</v>
      </c>
      <c r="G177" s="28"/>
      <c r="H177" s="29">
        <v>0</v>
      </c>
    </row>
    <row r="178" spans="1:8" x14ac:dyDescent="0.2">
      <c r="A178" s="31"/>
      <c r="B178" s="342" t="s">
        <v>133</v>
      </c>
      <c r="C178" s="343"/>
      <c r="D178" s="29">
        <v>296</v>
      </c>
      <c r="E178" s="29">
        <v>111</v>
      </c>
      <c r="F178" s="29">
        <v>0</v>
      </c>
      <c r="G178" s="28"/>
      <c r="H178" s="29">
        <v>0</v>
      </c>
    </row>
    <row r="179" spans="1:8" x14ac:dyDescent="0.2">
      <c r="A179" s="170"/>
      <c r="B179" s="342" t="s">
        <v>299</v>
      </c>
      <c r="C179" s="343"/>
      <c r="D179" s="29">
        <v>2</v>
      </c>
      <c r="E179" s="29">
        <v>1</v>
      </c>
      <c r="F179" s="29">
        <v>0</v>
      </c>
      <c r="G179" s="28"/>
      <c r="H179" s="29">
        <v>0</v>
      </c>
    </row>
    <row r="180" spans="1:8" x14ac:dyDescent="0.2">
      <c r="A180" s="31"/>
      <c r="B180" s="342" t="s">
        <v>135</v>
      </c>
      <c r="C180" s="343"/>
      <c r="D180" s="29">
        <v>1</v>
      </c>
      <c r="E180" s="29">
        <v>2</v>
      </c>
      <c r="F180" s="29">
        <v>0</v>
      </c>
      <c r="G180" s="28"/>
      <c r="H180" s="29">
        <v>0</v>
      </c>
    </row>
    <row r="181" spans="1:8" x14ac:dyDescent="0.2">
      <c r="A181" s="170"/>
      <c r="B181" s="342" t="s">
        <v>380</v>
      </c>
      <c r="C181" s="343"/>
      <c r="D181" s="29">
        <v>1</v>
      </c>
      <c r="E181" s="29">
        <v>0</v>
      </c>
      <c r="F181" s="29">
        <v>0</v>
      </c>
      <c r="G181" s="28"/>
      <c r="H181" s="29">
        <v>0</v>
      </c>
    </row>
    <row r="182" spans="1:8" x14ac:dyDescent="0.2">
      <c r="A182" s="170"/>
      <c r="B182" s="342" t="s">
        <v>45</v>
      </c>
      <c r="C182" s="343"/>
      <c r="D182" s="29">
        <v>1</v>
      </c>
      <c r="E182" s="29">
        <v>1</v>
      </c>
      <c r="F182" s="29">
        <v>0</v>
      </c>
      <c r="G182" s="28"/>
      <c r="H182" s="29">
        <v>0</v>
      </c>
    </row>
    <row r="183" spans="1:8" x14ac:dyDescent="0.2">
      <c r="A183" s="31"/>
      <c r="B183" s="342" t="s">
        <v>381</v>
      </c>
      <c r="C183" s="343"/>
      <c r="D183" s="29">
        <v>1</v>
      </c>
      <c r="E183" s="29">
        <v>0</v>
      </c>
      <c r="F183" s="29">
        <v>0</v>
      </c>
      <c r="G183" s="28"/>
      <c r="H183" s="29">
        <v>0</v>
      </c>
    </row>
    <row r="184" spans="1:8" x14ac:dyDescent="0.2">
      <c r="A184" s="31"/>
      <c r="B184" s="342" t="s">
        <v>136</v>
      </c>
      <c r="C184" s="343"/>
      <c r="D184" s="29">
        <v>5</v>
      </c>
      <c r="E184" s="29">
        <v>0</v>
      </c>
      <c r="F184" s="29">
        <v>0</v>
      </c>
      <c r="G184" s="28"/>
      <c r="H184" s="29">
        <v>0</v>
      </c>
    </row>
    <row r="185" spans="1:8" x14ac:dyDescent="0.2">
      <c r="A185" s="31"/>
      <c r="B185" s="342" t="s">
        <v>137</v>
      </c>
      <c r="C185" s="343"/>
      <c r="D185" s="29">
        <v>1</v>
      </c>
      <c r="E185" s="29">
        <v>1</v>
      </c>
      <c r="F185" s="29">
        <v>0</v>
      </c>
      <c r="G185" s="28"/>
      <c r="H185" s="29">
        <v>0</v>
      </c>
    </row>
    <row r="186" spans="1:8" x14ac:dyDescent="0.2">
      <c r="A186" s="31"/>
      <c r="B186" s="342" t="s">
        <v>138</v>
      </c>
      <c r="C186" s="343"/>
      <c r="D186" s="29">
        <v>2</v>
      </c>
      <c r="E186" s="29">
        <v>0</v>
      </c>
      <c r="F186" s="29">
        <v>0</v>
      </c>
      <c r="G186" s="28"/>
      <c r="H186" s="29">
        <v>0</v>
      </c>
    </row>
    <row r="187" spans="1:8" x14ac:dyDescent="0.2">
      <c r="A187" s="31"/>
      <c r="B187" s="342" t="s">
        <v>266</v>
      </c>
      <c r="C187" s="343"/>
      <c r="D187" s="29">
        <v>4</v>
      </c>
      <c r="E187" s="29">
        <v>1</v>
      </c>
      <c r="F187" s="29">
        <v>0</v>
      </c>
      <c r="G187" s="28"/>
      <c r="H187" s="29">
        <v>0</v>
      </c>
    </row>
    <row r="188" spans="1:8" x14ac:dyDescent="0.2">
      <c r="A188" s="170"/>
      <c r="B188" s="342" t="s">
        <v>139</v>
      </c>
      <c r="C188" s="343"/>
      <c r="D188" s="29">
        <v>6</v>
      </c>
      <c r="E188" s="29">
        <v>0</v>
      </c>
      <c r="F188" s="29">
        <v>0</v>
      </c>
      <c r="G188" s="28"/>
      <c r="H188" s="29">
        <v>0</v>
      </c>
    </row>
    <row r="189" spans="1:8" x14ac:dyDescent="0.2">
      <c r="A189" s="31"/>
      <c r="B189" s="342" t="s">
        <v>277</v>
      </c>
      <c r="C189" s="343"/>
      <c r="D189" s="29">
        <v>1</v>
      </c>
      <c r="E189" s="29">
        <v>0</v>
      </c>
      <c r="F189" s="29">
        <v>0</v>
      </c>
      <c r="G189" s="28"/>
      <c r="H189" s="29">
        <v>0</v>
      </c>
    </row>
    <row r="190" spans="1:8" ht="14.25" customHeight="1" x14ac:dyDescent="0.2">
      <c r="A190" s="31"/>
      <c r="B190" s="342" t="s">
        <v>300</v>
      </c>
      <c r="C190" s="343"/>
      <c r="D190" s="29">
        <v>262</v>
      </c>
      <c r="E190" s="29">
        <v>181</v>
      </c>
      <c r="F190" s="29">
        <v>0</v>
      </c>
      <c r="G190" s="28"/>
      <c r="H190" s="29">
        <v>0</v>
      </c>
    </row>
    <row r="191" spans="1:8" x14ac:dyDescent="0.2">
      <c r="A191" s="31"/>
      <c r="B191" s="342" t="s">
        <v>301</v>
      </c>
      <c r="C191" s="343"/>
      <c r="D191" s="29">
        <v>122</v>
      </c>
      <c r="E191" s="29">
        <v>47</v>
      </c>
      <c r="F191" s="29">
        <v>0</v>
      </c>
      <c r="G191" s="28"/>
      <c r="H191" s="29">
        <v>0</v>
      </c>
    </row>
    <row r="192" spans="1:8" ht="14.25" customHeight="1" x14ac:dyDescent="0.2">
      <c r="A192" s="31"/>
      <c r="B192" s="342" t="s">
        <v>140</v>
      </c>
      <c r="C192" s="343"/>
      <c r="D192" s="29">
        <v>30</v>
      </c>
      <c r="E192" s="29">
        <v>16</v>
      </c>
      <c r="F192" s="29">
        <v>0</v>
      </c>
      <c r="G192" s="28"/>
      <c r="H192" s="29">
        <v>0</v>
      </c>
    </row>
    <row r="193" spans="1:9" ht="14.25" customHeight="1" x14ac:dyDescent="0.2">
      <c r="A193" s="31"/>
      <c r="B193" s="342" t="s">
        <v>141</v>
      </c>
      <c r="C193" s="343"/>
      <c r="D193" s="29">
        <v>2</v>
      </c>
      <c r="E193" s="29">
        <v>1</v>
      </c>
      <c r="F193" s="29">
        <v>0</v>
      </c>
      <c r="G193" s="28"/>
      <c r="H193" s="29">
        <v>0</v>
      </c>
    </row>
    <row r="194" spans="1:9" ht="14.25" customHeight="1" x14ac:dyDescent="0.2">
      <c r="A194" s="31"/>
      <c r="B194" s="342" t="s">
        <v>142</v>
      </c>
      <c r="C194" s="343"/>
      <c r="D194" s="29">
        <v>255</v>
      </c>
      <c r="E194" s="29">
        <v>123</v>
      </c>
      <c r="F194" s="29">
        <v>0</v>
      </c>
      <c r="G194" s="28"/>
      <c r="H194" s="29">
        <v>0</v>
      </c>
    </row>
    <row r="195" spans="1:9" ht="14.25" customHeight="1" x14ac:dyDescent="0.2">
      <c r="A195" s="31"/>
      <c r="B195" s="342" t="s">
        <v>302</v>
      </c>
      <c r="C195" s="343"/>
      <c r="D195" s="29">
        <v>1</v>
      </c>
      <c r="E195" s="29">
        <v>0</v>
      </c>
      <c r="F195" s="29">
        <v>0</v>
      </c>
      <c r="G195" s="28"/>
      <c r="H195" s="29">
        <v>0</v>
      </c>
    </row>
    <row r="196" spans="1:9" ht="14.25" customHeight="1" x14ac:dyDescent="0.2">
      <c r="A196" s="31"/>
      <c r="B196" s="342" t="s">
        <v>144</v>
      </c>
      <c r="C196" s="343"/>
      <c r="D196" s="29">
        <v>1</v>
      </c>
      <c r="E196" s="29">
        <v>0</v>
      </c>
      <c r="F196" s="29">
        <v>0</v>
      </c>
      <c r="G196" s="28"/>
      <c r="H196" s="29">
        <v>0</v>
      </c>
    </row>
    <row r="197" spans="1:9" ht="14.25" customHeight="1" x14ac:dyDescent="0.2">
      <c r="A197" s="31"/>
      <c r="B197" s="342" t="s">
        <v>120</v>
      </c>
      <c r="C197" s="343"/>
      <c r="D197" s="29">
        <v>0</v>
      </c>
      <c r="E197" s="29">
        <v>1</v>
      </c>
      <c r="F197" s="29">
        <v>0</v>
      </c>
      <c r="G197" s="28"/>
      <c r="H197" s="29">
        <v>0</v>
      </c>
    </row>
    <row r="198" spans="1:9" ht="14.25" customHeight="1" x14ac:dyDescent="0.2">
      <c r="A198" s="31"/>
      <c r="B198" s="342" t="s">
        <v>304</v>
      </c>
      <c r="C198" s="343"/>
      <c r="D198" s="29">
        <v>0</v>
      </c>
      <c r="E198" s="29">
        <v>2</v>
      </c>
      <c r="F198" s="29">
        <v>0</v>
      </c>
      <c r="G198" s="28"/>
      <c r="H198" s="29">
        <v>0</v>
      </c>
    </row>
    <row r="199" spans="1:9" ht="14.25" customHeight="1" x14ac:dyDescent="0.2">
      <c r="A199" s="31"/>
      <c r="B199" s="342" t="s">
        <v>382</v>
      </c>
      <c r="C199" s="343"/>
      <c r="D199" s="29">
        <v>0</v>
      </c>
      <c r="E199" s="29">
        <v>1</v>
      </c>
      <c r="F199" s="29">
        <v>0</v>
      </c>
      <c r="G199" s="28"/>
      <c r="H199" s="29">
        <v>0</v>
      </c>
    </row>
    <row r="200" spans="1:9" ht="14.25" customHeight="1" x14ac:dyDescent="0.2">
      <c r="A200" s="31"/>
      <c r="B200" s="342" t="s">
        <v>295</v>
      </c>
      <c r="C200" s="343"/>
      <c r="D200" s="29">
        <v>0</v>
      </c>
      <c r="E200" s="29">
        <v>1</v>
      </c>
      <c r="F200" s="29">
        <v>0</v>
      </c>
      <c r="G200" s="28"/>
      <c r="H200" s="29">
        <v>0</v>
      </c>
    </row>
    <row r="201" spans="1:9" ht="14.25" customHeight="1" x14ac:dyDescent="0.2">
      <c r="A201" s="31"/>
      <c r="B201" s="342" t="s">
        <v>134</v>
      </c>
      <c r="C201" s="343"/>
      <c r="D201" s="29">
        <v>0</v>
      </c>
      <c r="E201" s="29">
        <v>2</v>
      </c>
      <c r="F201" s="29">
        <v>0</v>
      </c>
      <c r="G201" s="28"/>
      <c r="H201" s="29">
        <v>0</v>
      </c>
    </row>
    <row r="202" spans="1:9" ht="14.25" customHeight="1" x14ac:dyDescent="0.2">
      <c r="A202" s="31"/>
      <c r="B202" s="342" t="s">
        <v>383</v>
      </c>
      <c r="C202" s="343"/>
      <c r="D202" s="29">
        <v>0</v>
      </c>
      <c r="E202" s="29">
        <v>1</v>
      </c>
      <c r="F202" s="29">
        <v>0</v>
      </c>
      <c r="G202" s="28"/>
      <c r="H202" s="29">
        <v>0</v>
      </c>
    </row>
    <row r="203" spans="1:9" ht="14.25" customHeight="1" x14ac:dyDescent="0.2">
      <c r="A203" s="31"/>
      <c r="B203" s="342" t="s">
        <v>328</v>
      </c>
      <c r="C203" s="343"/>
      <c r="D203" s="29">
        <v>0</v>
      </c>
      <c r="E203" s="29">
        <v>2</v>
      </c>
      <c r="F203" s="29">
        <v>0</v>
      </c>
      <c r="G203" s="28"/>
      <c r="H203" s="29">
        <v>0</v>
      </c>
    </row>
    <row r="204" spans="1:9" ht="14.25" customHeight="1" x14ac:dyDescent="0.2">
      <c r="A204" s="31"/>
      <c r="B204" s="342"/>
      <c r="C204" s="343"/>
      <c r="D204" s="29"/>
      <c r="E204" s="29"/>
      <c r="F204" s="29"/>
      <c r="G204" s="28"/>
      <c r="H204" s="30"/>
    </row>
    <row r="206" spans="1:9" x14ac:dyDescent="0.2">
      <c r="A206" s="656" t="s">
        <v>305</v>
      </c>
      <c r="B206" s="656"/>
      <c r="C206" s="656"/>
      <c r="D206" s="656"/>
      <c r="E206" s="656"/>
      <c r="F206" s="656"/>
      <c r="G206" s="656"/>
      <c r="H206" s="656"/>
      <c r="I206" s="656"/>
    </row>
    <row r="207" spans="1:9" ht="26.25" customHeight="1" x14ac:dyDescent="0.2">
      <c r="A207" s="657" t="s">
        <v>388</v>
      </c>
      <c r="B207" s="657"/>
      <c r="C207" s="657"/>
      <c r="D207" s="657"/>
      <c r="E207" s="657"/>
      <c r="F207" s="657"/>
      <c r="G207" s="657"/>
      <c r="H207" s="657"/>
      <c r="I207" s="657"/>
    </row>
    <row r="208" spans="1:9" x14ac:dyDescent="0.2">
      <c r="A208" s="658" t="s">
        <v>389</v>
      </c>
      <c r="B208" s="658"/>
      <c r="C208" s="658"/>
      <c r="D208" s="658"/>
      <c r="E208" s="658"/>
      <c r="F208" s="658"/>
      <c r="G208" s="658"/>
      <c r="H208" s="658"/>
      <c r="I208" s="658"/>
    </row>
    <row r="209" spans="1:10" x14ac:dyDescent="0.2">
      <c r="A209" s="658" t="s">
        <v>306</v>
      </c>
      <c r="B209" s="658"/>
      <c r="C209" s="658"/>
      <c r="D209" s="658"/>
      <c r="E209" s="658"/>
      <c r="F209" s="658"/>
      <c r="G209" s="658"/>
      <c r="H209" s="658"/>
      <c r="I209" s="658"/>
    </row>
    <row r="210" spans="1:10" x14ac:dyDescent="0.2">
      <c r="A210" s="178" t="s">
        <v>145</v>
      </c>
      <c r="J210" s="10" t="s">
        <v>31</v>
      </c>
    </row>
  </sheetData>
  <mergeCells count="37">
    <mergeCell ref="B42:G42"/>
    <mergeCell ref="A47:H47"/>
    <mergeCell ref="A48:H48"/>
    <mergeCell ref="A49:A51"/>
    <mergeCell ref="B49:B51"/>
    <mergeCell ref="C49:C51"/>
    <mergeCell ref="E50:E51"/>
    <mergeCell ref="F50:F51"/>
    <mergeCell ref="G50:G51"/>
    <mergeCell ref="H50:H51"/>
    <mergeCell ref="D49:D51"/>
    <mergeCell ref="E49:G49"/>
    <mergeCell ref="A1:J1"/>
    <mergeCell ref="A2:J2"/>
    <mergeCell ref="A3:J3"/>
    <mergeCell ref="A4:J8"/>
    <mergeCell ref="B20:G20"/>
    <mergeCell ref="A10:E10"/>
    <mergeCell ref="A11:E11"/>
    <mergeCell ref="H20:K20"/>
    <mergeCell ref="A209:I209"/>
    <mergeCell ref="D61:D62"/>
    <mergeCell ref="E61:E62"/>
    <mergeCell ref="F61:F62"/>
    <mergeCell ref="G60:G62"/>
    <mergeCell ref="H60:H62"/>
    <mergeCell ref="A139:H139"/>
    <mergeCell ref="G140:G142"/>
    <mergeCell ref="H140:H142"/>
    <mergeCell ref="D141:D142"/>
    <mergeCell ref="E141:E142"/>
    <mergeCell ref="F141:F142"/>
    <mergeCell ref="A57:J57"/>
    <mergeCell ref="A206:I206"/>
    <mergeCell ref="A207:I207"/>
    <mergeCell ref="A208:I208"/>
    <mergeCell ref="A59:H59"/>
  </mergeCells>
  <hyperlinks>
    <hyperlink ref="J210" location="Contents!A1" display="Back to Contents"/>
  </hyperlinks>
  <pageMargins left="0.25" right="0.25" top="0.75" bottom="0.75" header="0.3" footer="0.3"/>
  <pageSetup scale="72" fitToHeight="0" orientation="portrait" r:id="rId1"/>
  <rowBreaks count="1" manualBreakCount="1">
    <brk id="5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Contents</vt:lpstr>
      <vt:lpstr>Map</vt:lpstr>
      <vt:lpstr>Occ. Growth</vt:lpstr>
      <vt:lpstr>Pop. Proj.</vt:lpstr>
      <vt:lpstr>Attainment</vt:lpstr>
      <vt:lpstr>Comp by Inst Reg-counts</vt:lpstr>
      <vt:lpstr>Comp by Inst Reg-percent</vt:lpstr>
      <vt:lpstr>6-Year Grad Rates</vt:lpstr>
      <vt:lpstr>HS to Coll. </vt:lpstr>
      <vt:lpstr>HS to Coll - College Readiness</vt:lpstr>
      <vt:lpstr>Enrollment-Region of Residence</vt:lpstr>
      <vt:lpstr>Enrollment at Inst in Region</vt:lpstr>
      <vt:lpstr>Enrollment In&amp;Out</vt:lpstr>
      <vt:lpstr>instregion4</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'HS to Coll. '!Print_Area</vt:lpstr>
      <vt:lpstr>Map!Print_Area</vt:lpstr>
      <vt:lpstr>'Occ. Growth'!Print_Area</vt:lpstr>
      <vt:lpstr>'Pop. Proj.'!Print_Area</vt:lpstr>
      <vt:lpstr>total4</vt:lpstr>
    </vt:vector>
  </TitlesOfParts>
  <Manager/>
  <Company>THECB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Context  Data Workbook - Upper East</dc:title>
  <dc:subject>Regional Data</dc:subject>
  <dc:creator>Strategic Planning and Funding</dc:creator>
  <cp:keywords>regions, upper east</cp:keywords>
  <cp:lastModifiedBy>kingcd</cp:lastModifiedBy>
  <cp:lastPrinted>2018-11-20T16:32:04Z</cp:lastPrinted>
  <dcterms:created xsi:type="dcterms:W3CDTF">2006-09-16T00:00:00Z</dcterms:created>
  <dcterms:modified xsi:type="dcterms:W3CDTF">2019-08-05T19:38:53Z</dcterms:modified>
</cp:coreProperties>
</file>