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Strategic Planning\Annual Projects\Regional Plan\2018\Regional Workbooks\Workbooks_Posted_December2018\"/>
    </mc:Choice>
  </mc:AlternateContent>
  <bookViews>
    <workbookView xWindow="0" yWindow="0" windowWidth="28800" windowHeight="11835" tabRatio="891" activeTab="9"/>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5"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s>
  <definedNames>
    <definedName name="Associate_Degree1">#REF!</definedName>
    <definedName name="Associate_Degree9">#REF!</definedName>
    <definedName name="AssociateDegree3">#REF!</definedName>
    <definedName name="AssociateDegree4">#REF!</definedName>
    <definedName name="Bachelor_s__or_Higher1">#REF!</definedName>
    <definedName name="Bachelor_s_or_Higher3">#REF!</definedName>
    <definedName name="Bachelor_s_or_Higher4">#REF!</definedName>
    <definedName name="Bachelor_s_or_Higher9">#REF!</definedName>
    <definedName name="black" localSheetId="7">#REF!</definedName>
    <definedName name="black">#REF!</definedName>
    <definedName name="Both4">#REF!</definedName>
    <definedName name="BothBachelor_sorHigher___Associate_____3">#REF!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Earned_Both_Bachelor_s_or_Higher___Associate_____9">#REF!</definedName>
    <definedName name="Earned_Both_Bachelors_or_Higher___Associate____1">#REF!</definedName>
    <definedName name="female" localSheetId="7">#REF!</definedName>
    <definedName name="female">#REF!</definedName>
    <definedName name="hispanic" localSheetId="7">#REF!</definedName>
    <definedName name="hispanic">#REF!</definedName>
    <definedName name="InstiName" localSheetId="7">#REF!</definedName>
    <definedName name="InstiName">#REF!</definedName>
    <definedName name="instname" localSheetId="7">#REF!</definedName>
    <definedName name="instname">#REF!</definedName>
    <definedName name="male" localSheetId="7">#REF!</definedName>
    <definedName name="male">#REF!</definedName>
    <definedName name="other" localSheetId="7">#REF!</definedName>
    <definedName name="other">#REF!</definedName>
    <definedName name="PellTotal" localSheetId="7">#REF!</definedName>
    <definedName name="PellTotal">#REF!</definedName>
    <definedName name="_xlnm.Print_Area" localSheetId="4">Attainment!$A$1:$G$53</definedName>
    <definedName name="_xlnm.Print_Area" localSheetId="5">'Comp by Inst Reg-counts'!$A$1:$N$81</definedName>
    <definedName name="_xlnm.Print_Area" localSheetId="6">'Comp by Inst Reg-percent'!$A$1:$K$73</definedName>
    <definedName name="_xlnm.Print_Area" localSheetId="0">Contents!$A$1:$I$32</definedName>
    <definedName name="_xlnm.Print_Area" localSheetId="11">'Enrollment at Inst in Region'!$A$1:$M$45</definedName>
    <definedName name="_xlnm.Print_Area" localSheetId="12">'Enrollment In&amp;Out'!$A$1:$G$68</definedName>
    <definedName name="_xlnm.Print_Area" localSheetId="10">'Enrollment-Region of Residence'!$A$1:$M$35</definedName>
    <definedName name="_xlnm.Print_Area" localSheetId="9">'HS to Coll - College Readiness'!$A$1:$I$66</definedName>
    <definedName name="_xlnm.Print_Area" localSheetId="8">'HS to Coll. '!$A$1:$J$206</definedName>
    <definedName name="_xlnm.Print_Area" localSheetId="1">Map!$A$1:$H$44</definedName>
    <definedName name="_xlnm.Print_Area" localSheetId="2">'Occ. Growth'!$A$1:$G$25</definedName>
    <definedName name="_xlnm.Print_Area" localSheetId="3">'Pop. Proj.'!$A$1:$K$47</definedName>
    <definedName name="School3">#REF!</definedName>
    <definedName name="School4">#REF!</definedName>
    <definedName name="School9">'[1]Reg College summary'!$B$1161:$B$1268</definedName>
    <definedName name="total" localSheetId="7">#REF!</definedName>
    <definedName name="total">#REF!</definedName>
    <definedName name="white" localSheetId="7">#REF!</definedName>
    <definedName name="white">#REF!</definedName>
  </definedName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51" i="17" l="1"/>
  <c r="M51" i="17"/>
  <c r="N51" i="17"/>
  <c r="N42" i="17"/>
  <c r="M42" i="17"/>
  <c r="L42" i="17"/>
  <c r="N38" i="17"/>
  <c r="L38" i="17"/>
  <c r="L55" i="17" s="1"/>
  <c r="M38" i="17"/>
  <c r="L32" i="17"/>
  <c r="M32" i="17"/>
  <c r="N32" i="17"/>
  <c r="N55" i="17" s="1"/>
  <c r="J67" i="17"/>
  <c r="M55" i="17"/>
  <c r="M54" i="17"/>
  <c r="H63" i="12"/>
  <c r="F63" i="12"/>
  <c r="E63" i="12"/>
  <c r="D63" i="12"/>
  <c r="B54" i="16"/>
  <c r="E54" i="16" s="1"/>
  <c r="B53" i="16"/>
  <c r="F53" i="16" s="1"/>
  <c r="B55" i="16"/>
  <c r="G55" i="16" s="1"/>
  <c r="B52" i="16"/>
  <c r="J52" i="16"/>
  <c r="E53" i="16"/>
  <c r="F52" i="16"/>
  <c r="F55" i="16"/>
  <c r="H53" i="16"/>
  <c r="D53" i="16"/>
  <c r="E52" i="16"/>
  <c r="J53" i="16"/>
  <c r="C53" i="16"/>
  <c r="F54" i="16"/>
  <c r="G53" i="16"/>
  <c r="H52" i="16"/>
  <c r="D52" i="16"/>
  <c r="C52" i="16"/>
  <c r="G52" i="16"/>
  <c r="B38" i="16"/>
  <c r="B37" i="16"/>
  <c r="B36" i="16"/>
  <c r="B39" i="16"/>
  <c r="B35" i="16"/>
  <c r="B34" i="16"/>
  <c r="B30" i="16"/>
  <c r="B31" i="16"/>
  <c r="B26" i="16"/>
  <c r="B25" i="16"/>
  <c r="D25" i="16" s="1"/>
  <c r="B18" i="16"/>
  <c r="B17" i="16"/>
  <c r="B20" i="16"/>
  <c r="B16" i="16"/>
  <c r="E16" i="16" s="1"/>
  <c r="B19" i="16"/>
  <c r="B15" i="16"/>
  <c r="B14" i="16"/>
  <c r="B13" i="16"/>
  <c r="J13" i="16" s="1"/>
  <c r="C16" i="21"/>
  <c r="C17" i="21"/>
  <c r="B40" i="16"/>
  <c r="J40" i="16" s="1"/>
  <c r="D30" i="16"/>
  <c r="J30" i="16"/>
  <c r="G30" i="16"/>
  <c r="F30" i="16"/>
  <c r="C30" i="16"/>
  <c r="E30" i="16"/>
  <c r="H30" i="16"/>
  <c r="E26" i="16"/>
  <c r="J26" i="16"/>
  <c r="H25" i="16"/>
  <c r="C26" i="16"/>
  <c r="F26" i="16"/>
  <c r="G26" i="16"/>
  <c r="D26" i="16"/>
  <c r="H26" i="16"/>
  <c r="G14" i="16"/>
  <c r="J14" i="16"/>
  <c r="E20" i="16"/>
  <c r="J20" i="16"/>
  <c r="J16" i="16"/>
  <c r="E15" i="16"/>
  <c r="J15" i="16"/>
  <c r="D17" i="16"/>
  <c r="J17" i="16"/>
  <c r="H19" i="16"/>
  <c r="J19" i="16"/>
  <c r="G18" i="16"/>
  <c r="J18" i="16"/>
  <c r="F14" i="16"/>
  <c r="H20" i="16"/>
  <c r="D14" i="16"/>
  <c r="C19" i="16"/>
  <c r="E19" i="16"/>
  <c r="C18" i="16"/>
  <c r="E18" i="16"/>
  <c r="G15" i="16"/>
  <c r="H13" i="16"/>
  <c r="H18" i="16"/>
  <c r="G20" i="16"/>
  <c r="F18" i="16"/>
  <c r="D18" i="16"/>
  <c r="D19" i="16"/>
  <c r="C17" i="16"/>
  <c r="E17" i="16"/>
  <c r="C16" i="16"/>
  <c r="C15" i="16"/>
  <c r="G17" i="16"/>
  <c r="H15" i="16"/>
  <c r="F15" i="16"/>
  <c r="F20" i="16"/>
  <c r="D16" i="16"/>
  <c r="F17" i="16"/>
  <c r="C14" i="16"/>
  <c r="E14" i="16"/>
  <c r="C20" i="16"/>
  <c r="G19" i="16"/>
  <c r="H17" i="16"/>
  <c r="H14" i="16"/>
  <c r="F19" i="16"/>
  <c r="F13" i="16"/>
  <c r="D15" i="16"/>
  <c r="D20" i="16"/>
  <c r="H40" i="16"/>
  <c r="C12" i="21"/>
  <c r="C13" i="21"/>
  <c r="C14" i="21"/>
  <c r="C15" i="21"/>
  <c r="G63" i="12"/>
  <c r="C14" i="12"/>
  <c r="B39" i="9"/>
  <c r="B48" i="9"/>
  <c r="D48" i="9" s="1"/>
  <c r="B29" i="9"/>
  <c r="B46" i="9"/>
  <c r="B49" i="9" s="1"/>
  <c r="B23" i="9"/>
  <c r="B47" i="9" s="1"/>
  <c r="A37" i="16"/>
  <c r="A38" i="16"/>
  <c r="A39" i="16"/>
  <c r="A30" i="16"/>
  <c r="A26" i="16"/>
  <c r="A25" i="16"/>
  <c r="A17" i="16"/>
  <c r="A18" i="16"/>
  <c r="A19" i="16"/>
  <c r="A20" i="16"/>
  <c r="C31" i="16"/>
  <c r="D31" i="16"/>
  <c r="E31" i="16"/>
  <c r="F31" i="16"/>
  <c r="G31" i="16"/>
  <c r="H31" i="16"/>
  <c r="J22" i="12"/>
  <c r="I22" i="12"/>
  <c r="H22" i="12"/>
  <c r="A36" i="16"/>
  <c r="A35" i="16"/>
  <c r="A34" i="16"/>
  <c r="A14" i="16"/>
  <c r="A15" i="16"/>
  <c r="A16" i="16"/>
  <c r="A13" i="16"/>
  <c r="K36" i="4"/>
  <c r="K37" i="4"/>
  <c r="H37" i="4" s="1"/>
  <c r="K38" i="4"/>
  <c r="K39" i="4"/>
  <c r="K41" i="4"/>
  <c r="K42" i="4"/>
  <c r="H42" i="4" s="1"/>
  <c r="K43" i="4"/>
  <c r="K44" i="4"/>
  <c r="K32" i="4"/>
  <c r="K33" i="4"/>
  <c r="H33" i="4" s="1"/>
  <c r="K34" i="4"/>
  <c r="K31" i="4"/>
  <c r="J36" i="4"/>
  <c r="J37" i="4"/>
  <c r="J38" i="4"/>
  <c r="J39" i="4"/>
  <c r="F22" i="9"/>
  <c r="C48" i="9"/>
  <c r="E22" i="9"/>
  <c r="G45" i="12"/>
  <c r="G44" i="12"/>
  <c r="J23" i="12"/>
  <c r="I23" i="12"/>
  <c r="H23" i="12"/>
  <c r="G23" i="12"/>
  <c r="J44" i="4"/>
  <c r="H44" i="4"/>
  <c r="F44" i="4"/>
  <c r="D44" i="4"/>
  <c r="J43" i="4"/>
  <c r="H43" i="4"/>
  <c r="F43" i="4"/>
  <c r="D43" i="4"/>
  <c r="J42" i="4"/>
  <c r="J41" i="4"/>
  <c r="H41" i="4"/>
  <c r="F41" i="4"/>
  <c r="D41" i="4"/>
  <c r="H39" i="4"/>
  <c r="F39" i="4"/>
  <c r="D39" i="4"/>
  <c r="H38" i="4"/>
  <c r="F38" i="4"/>
  <c r="D38" i="4"/>
  <c r="D37" i="4"/>
  <c r="H36" i="4"/>
  <c r="F36" i="4"/>
  <c r="D36" i="4"/>
  <c r="J34" i="4"/>
  <c r="H34" i="4"/>
  <c r="F34" i="4"/>
  <c r="D34" i="4"/>
  <c r="J33" i="4"/>
  <c r="J32" i="4"/>
  <c r="H32" i="4"/>
  <c r="F32" i="4"/>
  <c r="D32" i="4"/>
  <c r="J31" i="4"/>
  <c r="H31" i="4"/>
  <c r="F31" i="4"/>
  <c r="D31" i="4"/>
  <c r="C49" i="9"/>
  <c r="D49" i="9" l="1"/>
  <c r="E49" i="9"/>
  <c r="F49" i="9"/>
  <c r="F48" i="9"/>
  <c r="D47" i="9"/>
  <c r="F47" i="9" s="1"/>
  <c r="E47" i="9"/>
  <c r="D33" i="4"/>
  <c r="F37" i="4"/>
  <c r="D42" i="4"/>
  <c r="D46" i="9"/>
  <c r="G40" i="16"/>
  <c r="D40" i="16"/>
  <c r="E13" i="16"/>
  <c r="G13" i="16"/>
  <c r="F16" i="16"/>
  <c r="E25" i="16"/>
  <c r="J25" i="16"/>
  <c r="E55" i="16"/>
  <c r="C54" i="16"/>
  <c r="D54" i="16"/>
  <c r="D55" i="16"/>
  <c r="L54" i="17"/>
  <c r="N54" i="17"/>
  <c r="B41" i="9"/>
  <c r="E48" i="9"/>
  <c r="F33" i="4"/>
  <c r="F42" i="4"/>
  <c r="F40" i="16"/>
  <c r="C40" i="16"/>
  <c r="C13" i="16"/>
  <c r="B21" i="16"/>
  <c r="C25" i="16"/>
  <c r="B27" i="16"/>
  <c r="G25" i="16"/>
  <c r="J54" i="16"/>
  <c r="H54" i="16"/>
  <c r="C55" i="16"/>
  <c r="E40" i="16"/>
  <c r="G16" i="16"/>
  <c r="H16" i="16"/>
  <c r="D13" i="16"/>
  <c r="F25" i="16"/>
  <c r="H55" i="16"/>
  <c r="G54" i="16"/>
  <c r="F21" i="16" l="1"/>
  <c r="C21" i="16"/>
  <c r="G21" i="16"/>
  <c r="E21" i="16"/>
  <c r="B43" i="16"/>
  <c r="D21" i="16"/>
  <c r="H21" i="16"/>
  <c r="J21" i="16"/>
  <c r="E46" i="9"/>
  <c r="F46" i="9"/>
  <c r="D27" i="16"/>
  <c r="H27" i="16"/>
  <c r="G27" i="16"/>
  <c r="E27" i="16"/>
  <c r="F27" i="16"/>
  <c r="C27" i="16"/>
  <c r="J27" i="16"/>
  <c r="E43" i="16" l="1"/>
  <c r="D43" i="16"/>
  <c r="J43" i="16"/>
  <c r="F43" i="16"/>
  <c r="H43" i="16"/>
  <c r="C43" i="16"/>
  <c r="G43" i="16"/>
  <c r="B44" i="16"/>
  <c r="J44" i="16" l="1"/>
  <c r="C44" i="16"/>
  <c r="D44" i="16"/>
  <c r="H44" i="16"/>
  <c r="G44" i="16"/>
  <c r="F44" i="16"/>
  <c r="E44" i="16"/>
</calcChain>
</file>

<file path=xl/sharedStrings.xml><?xml version="1.0" encoding="utf-8"?>
<sst xmlns="http://schemas.openxmlformats.org/spreadsheetml/2006/main" count="747" uniqueCount="394">
  <si>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</si>
  <si>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</si>
  <si>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</si>
  <si>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</si>
  <si>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</si>
  <si>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</si>
  <si>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</si>
  <si>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</si>
  <si>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</si>
  <si>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</si>
  <si>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</si>
  <si>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</si>
  <si>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</si>
  <si>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</si>
  <si>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</si>
  <si>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</si>
  <si>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</si>
  <si>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</si>
  <si>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</si>
  <si>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</si>
  <si>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</si>
  <si>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</si>
  <si>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</si>
  <si>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</si>
  <si>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</si>
  <si>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</si>
  <si>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</si>
  <si>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</si>
  <si>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</si>
  <si>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</si>
  <si>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</si>
  <si>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</si>
  <si>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</si>
  <si>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</si>
  <si>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</si>
  <si>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</si>
  <si>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</si>
  <si>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</si>
  <si>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</si>
  <si>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</si>
  <si>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</si>
  <si>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</si>
  <si>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</si>
  <si>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</si>
  <si>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</si>
  <si>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</si>
  <si>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</si>
  <si>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</si>
  <si>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</si>
  <si>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</si>
  <si>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</si>
  <si>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</si>
  <si>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</si>
  <si>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</si>
  <si>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</si>
  <si>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</si>
  <si>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</si>
  <si>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</si>
  <si>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</si>
  <si>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</si>
  <si>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</si>
  <si>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</si>
  <si>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</si>
  <si>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</si>
  <si>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</si>
  <si>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</si>
  <si>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</si>
  <si>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</si>
  <si>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</si>
  <si>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</si>
  <si>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</si>
  <si>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</si>
  <si>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</si>
  <si>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</si>
  <si>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</si>
  <si>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</si>
  <si>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DALLAS BAPTIST UNIVERSITY</t>
  </si>
  <si>
    <t>EAST TEXAS BAPTIST UNIVERSITY</t>
  </si>
  <si>
    <t>HARDIN-SIMMONS UNIVERSITY</t>
  </si>
  <si>
    <t>HOWARD PAYNE UNIVERSITY</t>
  </si>
  <si>
    <t>LAMAR UNIVERSITY</t>
  </si>
  <si>
    <t>LETOURNEAU UNIVERSITY</t>
  </si>
  <si>
    <t>LUBBOCK CHRISTIAN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</si>
  <si>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</si>
  <si>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</si>
  <si>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</si>
  <si>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</si>
  <si>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</si>
  <si>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</si>
  <si>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</si>
  <si>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</si>
  <si>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</si>
  <si>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</si>
  <si>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</si>
  <si>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</si>
  <si>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</si>
  <si>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</si>
  <si>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</si>
  <si>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</si>
  <si>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</si>
  <si>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</si>
  <si>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</si>
  <si>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</si>
  <si>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</si>
  <si>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</si>
  <si>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</si>
  <si>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</si>
  <si>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</si>
  <si>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</si>
  <si>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</si>
  <si>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TYLER</t>
  </si>
  <si>
    <t>U. OF TEXAS-PERMIAN BASIN</t>
  </si>
  <si>
    <t>UNIV OF MARY HARDIN-BAYLOR</t>
  </si>
  <si>
    <t>UNIVERSITY OF DALLAS</t>
  </si>
  <si>
    <t>UNIVERSITY OF HOUSTON</t>
  </si>
  <si>
    <t>UNIVERSITY OF NORTH TEXAS</t>
  </si>
  <si>
    <t>WEST TEXAS A&amp;M UNIVERSITY</t>
  </si>
  <si>
    <t>ALAMO CCD SAN ANTONIO COLLEGE</t>
  </si>
  <si>
    <t>AMARILLO COLLEGE</t>
  </si>
  <si>
    <t>ANGELINA COLLEGE</t>
  </si>
  <si>
    <t>AUSTIN COMMUNITY COLLEGE</t>
  </si>
  <si>
    <t>CENTRAL TEXAS COLLEGE</t>
  </si>
  <si>
    <t>CISCO COLLEGE</t>
  </si>
  <si>
    <t>COLLIN CO COMM COLL DISTRICT</t>
  </si>
  <si>
    <t>DCCCD CEDAR VALLEY COLLEGE</t>
  </si>
  <si>
    <t>DCCCD EL CENTRO COLLEGE</t>
  </si>
  <si>
    <t>DCCCD NORTH LAKE COLLEGE</t>
  </si>
  <si>
    <t>EL PASO COMMUNITY COLLEGE DIST</t>
  </si>
  <si>
    <t>HILL COLLEGE</t>
  </si>
  <si>
    <t>HOUSTON COMMUNITY COLLEGE</t>
  </si>
  <si>
    <t>HOWARD COLLEGE</t>
  </si>
  <si>
    <t>KILGORE COLLEGE</t>
  </si>
  <si>
    <t>MCLENNAN COMMUNITY COLLEGE</t>
  </si>
  <si>
    <t>NAVARRO COLLEGE</t>
  </si>
  <si>
    <t>NORTH CENTRAL TEXAS COLLEGE</t>
  </si>
  <si>
    <t>PARIS JUNIOR COLLEGE</t>
  </si>
  <si>
    <t>RANGER COLLEGE</t>
  </si>
  <si>
    <t>SOUTH PLAINS COLLEGE</t>
  </si>
  <si>
    <t>TARRANT CO NORTHEAST CAMPUS</t>
  </si>
  <si>
    <t>TARRANT CO NORTHWEST CAMPUS</t>
  </si>
  <si>
    <t>TARRANT CO SOUTH CAMPUS</t>
  </si>
  <si>
    <t>TARRANT CO TRINITY RIVR CAMPUS</t>
  </si>
  <si>
    <t>TEXAS STATE T. C. WACO</t>
  </si>
  <si>
    <t>TEXAS STATE T. C. WEST TEXAS</t>
  </si>
  <si>
    <t>TRINITY VALLEY COMM COLLEGE</t>
  </si>
  <si>
    <t>TYLER JUNIOR COLLEGE</t>
  </si>
  <si>
    <t>VERNON COLLEGE</t>
  </si>
  <si>
    <t>WEATHERFORD COLLEGE</t>
  </si>
  <si>
    <t>WESTERN TEXAS COLLEGE</t>
  </si>
  <si>
    <t>Source: TEA, THECB</t>
  </si>
  <si>
    <t>U. OF TEXAS-RIO GRANDE VALLEY</t>
  </si>
  <si>
    <t>DCCCD EASTFIELD COLLEGE</t>
  </si>
  <si>
    <t>GRAYSON COLLEGE</t>
  </si>
  <si>
    <t>Enrollment</t>
  </si>
  <si>
    <t>Upper 
East</t>
  </si>
  <si>
    <t>Region 4</t>
  </si>
  <si>
    <t>Certificate or higher attainment</t>
  </si>
  <si>
    <t>Population age 25-34 (PUMS 1-year estimate, ACS)</t>
  </si>
  <si>
    <t>Others</t>
  </si>
  <si>
    <t>Leading occupations typically requiring an associate's degree or higher*</t>
  </si>
  <si>
    <t>*Occupations with 500 or more jobs in 2014.</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</si>
  <si>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</si>
  <si>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</si>
  <si>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</si>
  <si>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</si>
  <si>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</si>
  <si>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</si>
  <si>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</si>
  <si>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</si>
  <si>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</si>
  <si>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</si>
  <si>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</si>
  <si>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</si>
  <si>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</si>
  <si>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</si>
  <si>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</si>
  <si>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</si>
  <si>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</si>
  <si>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</si>
  <si>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</si>
  <si>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</si>
  <si>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</si>
  <si>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</si>
  <si>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</si>
  <si>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</si>
  <si>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</si>
  <si>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Source: Texas Demographic Center, http://txsdc.utsa.edu/</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</si>
  <si>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</si>
  <si>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</si>
  <si>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</si>
  <si>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</si>
  <si>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</si>
  <si>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</si>
  <si>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</si>
  <si>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</si>
  <si>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</si>
  <si>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</si>
  <si>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</si>
  <si>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</si>
  <si>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</si>
  <si>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</si>
  <si>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</si>
  <si>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</si>
  <si>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</si>
  <si>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</si>
  <si>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</si>
  <si>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</si>
  <si>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</si>
  <si>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</si>
  <si>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</si>
  <si>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</si>
  <si>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</si>
  <si>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</si>
  <si>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</si>
  <si>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</si>
  <si>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</si>
  <si>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</si>
  <si>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</si>
  <si>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</si>
  <si>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</si>
  <si>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</si>
  <si>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</si>
  <si>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</si>
  <si>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</si>
  <si>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</si>
  <si>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</si>
  <si>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</si>
  <si>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Occupations Adding the Most New Jobs or Growing the Fastest in a Region, 2014-2024.</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</si>
  <si>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</si>
  <si>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</si>
  <si>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</si>
  <si>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</si>
  <si>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</si>
  <si>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</si>
  <si>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</si>
  <si>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</si>
  <si>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</si>
  <si>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</si>
  <si>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</si>
  <si>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</si>
  <si>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</si>
  <si>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</si>
  <si>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</si>
  <si>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</si>
  <si>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</si>
  <si>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</si>
  <si>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</si>
  <si>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</si>
  <si>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</si>
  <si>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</si>
  <si>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</si>
  <si>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</si>
  <si>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</si>
  <si>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</si>
  <si>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</si>
  <si>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</si>
  <si>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</si>
  <si>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</si>
  <si>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</si>
  <si>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</si>
  <si>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</si>
  <si>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</si>
  <si>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</si>
  <si>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</si>
  <si>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</si>
  <si>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</si>
  <si>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</si>
  <si>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</si>
  <si>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</si>
  <si>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</si>
  <si>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</si>
  <si>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</si>
  <si>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</si>
  <si>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 xml:space="preserve"> Percent of High School Graduates Enrolling in Higher Education the Following Year</t>
  </si>
  <si>
    <t>TEXAS A&amp;M UNIVERSITY-TEXARKANA</t>
  </si>
  <si>
    <t>TARRANT CO SOUTHEAST CAMPUS</t>
  </si>
  <si>
    <t>Central</t>
  </si>
  <si>
    <t>West</t>
  </si>
  <si>
    <t>Elementary School Teachers, Ex. Special Education</t>
  </si>
  <si>
    <t>Students from Region's High Schools</t>
  </si>
  <si>
    <t>HS Grads in HE*</t>
  </si>
  <si>
    <t>HS Grads**</t>
  </si>
  <si>
    <t>% Public     2- yr</t>
  </si>
  <si>
    <t>UNIVERSITY OF ST THOMAS</t>
  </si>
  <si>
    <t>UT HEALTH SCIENCE CTR/SA</t>
  </si>
  <si>
    <t>UT MEDICAL BRANCH GALVESTON</t>
  </si>
  <si>
    <t>DCCCD BROOKHAVEN COLLEGE</t>
  </si>
  <si>
    <t>LAMAR INSTITUTE OF TECHNOLOGY</t>
  </si>
  <si>
    <t>TEMPLE COLLEGE</t>
  </si>
  <si>
    <t>DCCCD RICHLAND COLLEGE</t>
  </si>
  <si>
    <t>UNIV. OF NORTH TEXAS AT DALLAS</t>
  </si>
  <si>
    <t>UNT HEALTH SCIENCE CENTER</t>
  </si>
  <si>
    <t>SOUTHWESTERN ADVENTIST UNIV</t>
  </si>
  <si>
    <t>HOUSTON BAPTIST UNIVERSITY</t>
  </si>
  <si>
    <t>HUSTON-TILLOTSON UNIVERSITY</t>
  </si>
  <si>
    <t>JARVIS CHRISTIAN COLLEGE</t>
  </si>
  <si>
    <t>TEXAS COLLEGE</t>
  </si>
  <si>
    <t>TEXAS SOUTHERN UNIVERSITY</t>
  </si>
  <si>
    <t>U. OF HOUSTON-CLEAR LAKE</t>
  </si>
  <si>
    <t>U. OF HOUSTON-DOWNTOWN</t>
  </si>
  <si>
    <t>UT M.D. ANDERSON CANCER CENTER</t>
  </si>
  <si>
    <t>WILEY COLLEGE</t>
  </si>
  <si>
    <t>ALVIN COMMUNITY COLLEGE</t>
  </si>
  <si>
    <t>DEL MAR COLLEGE</t>
  </si>
  <si>
    <t>FRANK PHILLIPS COLLEGE</t>
  </si>
  <si>
    <t>JACKSONVILLE COLLEGE</t>
  </si>
  <si>
    <t>LON MORRIS COLLEGE</t>
  </si>
  <si>
    <t>LONE STAR COLLEGE - CY-FAIR</t>
  </si>
  <si>
    <t>LONE STAR COLLEGE - KINGWOOD</t>
  </si>
  <si>
    <t>LONE STAR COLLEGE - N. HARRIS</t>
  </si>
  <si>
    <t>NORTHEAST TEXAS COMM COLLEGE</t>
  </si>
  <si>
    <t>PANOLA COLLEGE</t>
  </si>
  <si>
    <t>SAN JACINTO COLLEGE S CAMPUS</t>
  </si>
  <si>
    <t>TEXARKANA COLLEGE</t>
  </si>
  <si>
    <t>TEXAS STATE T. C. MARSHALL</t>
  </si>
  <si>
    <t>VICTORIA COLLEGE</t>
  </si>
  <si>
    <t>SOUTHWEST COLLEGIATE INSTITUTE</t>
  </si>
  <si>
    <t>General &amp; Operations Managers</t>
  </si>
  <si>
    <t>UT HEALTH SCI CTR AT TYLER</t>
  </si>
  <si>
    <t>6,730</t>
  </si>
  <si>
    <t>12,119</t>
  </si>
  <si>
    <t>12,975</t>
  </si>
  <si>
    <t>8,075</t>
  </si>
  <si>
    <t>LONE STAR COLLEGE - TOMBALL</t>
  </si>
  <si>
    <t>LAMAR STATE COLL-ORANGE</t>
  </si>
  <si>
    <t>* Public high school students who graduate in the school year prior to entering public or independent higher education in the fall semester</t>
  </si>
  <si>
    <t>** Includes high school graduates minus non-trackable students. Non-tracable graduates have non-standard ID numbers that will not find a match at Texas higher education institutions.</t>
  </si>
  <si>
    <t>**** Associates degree could be earned at any institution.</t>
  </si>
  <si>
    <t xml:space="preserve">Earned Both Bachelor's or Higher &amp; Associate****  </t>
  </si>
  <si>
    <t>Who Earned a Degree or Certificate Within Six Years of HS Graduation **</t>
  </si>
  <si>
    <t>Enrollment in Upper East Institutions and at Institutions Out of Region</t>
  </si>
  <si>
    <t>Upper East To:</t>
  </si>
  <si>
    <t>Occupations Adding the Most New Jobs or Growing the Fastest, 2014-2024, Upper East</t>
  </si>
  <si>
    <t>Secondary School Teachers, Ex Special/Career/Technical Ed</t>
  </si>
  <si>
    <t>Middle School Teachers, Ex Special/Career/Technical Ed</t>
  </si>
  <si>
    <t>Physical Therapists</t>
  </si>
  <si>
    <t>Directors, Religious Activities &amp; Education</t>
  </si>
  <si>
    <t>Medical &amp; Health Services Managers</t>
  </si>
  <si>
    <t>Dental Hygienists</t>
  </si>
  <si>
    <t>Upper East Totals</t>
  </si>
  <si>
    <t xml:space="preserve">Regional Context Data Workbook - Upper East Region </t>
  </si>
  <si>
    <t>Content</t>
  </si>
  <si>
    <t>Population Projections</t>
  </si>
  <si>
    <t>Enrollment - Region of Residence</t>
  </si>
  <si>
    <t>Enrollment at Institutions in Region</t>
  </si>
  <si>
    <t>Enrollment In and Out</t>
  </si>
  <si>
    <t>Occupation Growth</t>
  </si>
  <si>
    <t>Occupations Adding the Most New Jobs or Growing the Fastest In a Region, 2014-2024</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</si>
  <si>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</si>
  <si>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</si>
  <si>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</si>
  <si>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(1) the percent of completions awarded to different race/ethnicities and gender in your region and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</si>
  <si>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</si>
  <si>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on next page</t>
  </si>
  <si>
    <t>60x30TX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</si>
  <si>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This page provides data on enrollment at institutions of higher education in your region. The graph highlights the disparity in enrollment among male and female students. Data are presented by race/ethnicity and sector for your region.  </t>
  </si>
  <si>
    <t>This page provides data from the Texas Workforce Commission that projects the occupations that will add the greatest number of jobs from now until 2024.   The table below identifies occupations with greatest growth in absolute number of jobs as well as occupations with highest percentage of growth.</t>
  </si>
  <si>
    <t>% of HS Graduates in Higher Ed Meeting TSI Standards</t>
  </si>
  <si>
    <r>
      <rPr>
        <b/>
        <i/>
        <sz val="10.5"/>
        <color theme="1"/>
        <rFont val="Tahoma"/>
        <family val="2"/>
      </rPr>
      <t>60x30 Educated Population Goal: By 2030, at least 60 percent of Texans ages 25-34 will have a certificate or degree</t>
    </r>
    <r>
      <rPr>
        <b/>
        <sz val="10.5"/>
        <color theme="1"/>
        <rFont val="Tahoma"/>
        <family val="2"/>
      </rPr>
      <t xml:space="preserve">
</t>
    </r>
    <r>
      <rPr>
        <b/>
        <sz val="10"/>
        <color theme="1"/>
        <rFont val="Tahoma"/>
        <family val="2"/>
      </rPr>
      <t>Educational Attainment of Texas Residents Ages 25-34, 2015 to 2030, by Higher Education Region</t>
    </r>
    <r>
      <rPr>
        <b/>
        <sz val="10.5"/>
        <color theme="1"/>
        <rFont val="Tahoma"/>
        <family val="2"/>
      </rPr>
      <t xml:space="preserve">
</t>
    </r>
    <r>
      <rPr>
        <b/>
        <sz val="10"/>
        <color theme="1"/>
        <rFont val="Tahoma"/>
        <family val="2"/>
      </rPr>
      <t>2015 is Actual Data, 2020, 2025, and 2030 are Projections</t>
    </r>
    <r>
      <rPr>
        <b/>
        <sz val="10.5"/>
        <color theme="1"/>
        <rFont val="Tahoma"/>
        <family val="2"/>
      </rPr>
      <t xml:space="preserve">
</t>
    </r>
  </si>
  <si>
    <t>Projected educational attainment (% cert or higher postsecondary degree)</t>
  </si>
  <si>
    <t>7,302</t>
  </si>
  <si>
    <t>12,503</t>
  </si>
  <si>
    <t>LONE STAR COLLEGE - MONTGOMERY</t>
  </si>
  <si>
    <t>SAN JACINTO COLLEGE N CAMPUS</t>
  </si>
  <si>
    <t>UT HEALTH SCI CENTER-HOUSTON</t>
  </si>
  <si>
    <t>BLINN COLLEGE DISTRICT</t>
  </si>
  <si>
    <t>Completions (Certificate, Associate, Bachelor's, Master's) by Institution of Higher Education - Race/Ethnicity, Gender, Economically Disadvantaged Students - FY 2017</t>
  </si>
  <si>
    <t>Completions by Level - FY 2017</t>
  </si>
  <si>
    <t>Completions by Economically Disadvantaged Students- FY 2017</t>
  </si>
  <si>
    <t>Six-Year Graduation Rates of First Time Undergraduates (FTUG) at Public Universities (Bachelor's Degrees)- Fall 2011 Cohort</t>
  </si>
  <si>
    <t>Six-Year Graduation Rates of First Time Undergraduates (FTUG) at Public CTCs (Certificate, Associate or above) - Fall 2011 Cohort</t>
  </si>
  <si>
    <t>FY 2009, 2010, &amp; 2011 Public HS Graduates who Earned a Degree or Certificate within Six Years of HS Graduation</t>
  </si>
  <si>
    <t>2009, 2010, &amp; 2011 High School Graduates by Region</t>
  </si>
  <si>
    <t>https://www.census.gov/acs/www/data/data-tables-and-tools/data-profiles/2016/</t>
  </si>
  <si>
    <t>High School Graduates (2016-2017) Enrolling in Higher Education (Fall 2017) by Race/Ethnicity</t>
  </si>
  <si>
    <t>Percent of High School Graduates (2016-2017) enrolling in Higher Education (Fall 2017)</t>
  </si>
  <si>
    <t>***Counts are combined totals for 2009, 2010, and 2011 high school graduates.</t>
  </si>
  <si>
    <t>2017 Regional Residents' Enrollments in Higher Education</t>
  </si>
  <si>
    <t>Average Annual Earnings of FY 2007 Graduates over 10 Years</t>
  </si>
  <si>
    <t>Year (Years after Graduation)</t>
  </si>
  <si>
    <t>2007 Graduates</t>
  </si>
  <si>
    <t>% Found with Earnings</t>
  </si>
  <si>
    <t>Highest Degree or Award</t>
  </si>
  <si>
    <r>
      <t xml:space="preserve">2008 </t>
    </r>
    <r>
      <rPr>
        <b/>
        <i/>
        <sz val="11"/>
        <color theme="1"/>
        <rFont val="Calibri"/>
        <family val="2"/>
        <scheme val="minor"/>
      </rPr>
      <t>(1 year)</t>
    </r>
  </si>
  <si>
    <t>2012 (5 years)</t>
  </si>
  <si>
    <t>2017 (10 years)</t>
  </si>
  <si>
    <t>Baccalaureate</t>
  </si>
  <si>
    <t>Source: TWC, THECB</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</si>
  <si>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2007 until 2017.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highlights the decreasing levels of college readiness over the last three years. It is important to note that in 2015 state assessment policies changed such that the STAAR End-of-Course (EOC) assessments which demonstrate college readiness, Algebra II and English III, were no longer required and rarely offered across districts.</t>
    </r>
  </si>
  <si>
    <t>Student Enrollment in Higher Education by Residence Prior to Enrollment</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</si>
  <si>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</si>
  <si>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</si>
  <si>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(2017).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</si>
  <si>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 Targets Submitted to the THECB August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</si>
</sst>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0.0%"/>
    <numFmt numFmtId="165" formatCode="_(* #,##0_);_(* \(#,##0\);_(* &quot;-&quot;??_);_(@_)"/>
    <numFmt numFmtId="166" formatCode="0.0"/>
    <numFmt numFmtId="167" formatCode="_(&quot;$&quot;* #,##0_);_(&quot;$&quot;* \(#,##0\);_(&quot;$&quot;* &quot;-&quot;??_);_(@_)"/>
  </numFmts>
  <fonts count="72"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u/>
      <sz val="11"/>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b/>
      <sz val="9"/>
      <color theme="1"/>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36"/>
      <color theme="1"/>
      <name val="Tahoma"/>
      <family val="2"/>
    </font>
    <font>
      <sz val="11"/>
      <color rgb="FFFF0000"/>
      <name val="Tahoma"/>
      <family val="2"/>
    </font>
    <font>
      <b/>
      <sz val="10.5"/>
      <color theme="1"/>
      <name val="Tahoma"/>
      <family val="2"/>
    </font>
    <font>
      <b/>
      <i/>
      <sz val="10.5"/>
      <color theme="1"/>
      <name val="Tahoma"/>
      <family val="2"/>
    </font>
    <font>
      <b/>
      <i/>
      <sz val="11"/>
      <color theme="1"/>
      <name val="Calibri"/>
      <family val="2"/>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00AC7D"/>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5F84"/>
      </left>
      <right/>
      <top style="thin">
        <color rgb="FF005F84"/>
      </top>
      <bottom style="thin">
        <color rgb="FF005F84"/>
      </bottom>
      <diagonal/>
    </border>
    <border>
      <left/>
      <right/>
      <top style="thin">
        <color rgb="FF005F84"/>
      </top>
      <bottom style="thin">
        <color rgb="FF005F84"/>
      </bottom>
      <diagonal/>
    </border>
    <border>
      <left/>
      <right style="thin">
        <color rgb="FF005F84"/>
      </right>
      <top style="thin">
        <color rgb="FF005F84"/>
      </top>
      <bottom style="thin">
        <color rgb="FF005F84"/>
      </bottom>
      <diagonal/>
    </border>
    <border>
      <left style="thin">
        <color rgb="FF005F84"/>
      </left>
      <right/>
      <top style="thin">
        <color rgb="FF005F84"/>
      </top>
      <bottom/>
      <diagonal/>
    </border>
    <border>
      <left/>
      <right/>
      <top style="thin">
        <color rgb="FF005F84"/>
      </top>
      <bottom/>
      <diagonal/>
    </border>
    <border>
      <left/>
      <right style="thin">
        <color rgb="FF005F84"/>
      </right>
      <top style="thin">
        <color rgb="FF005F84"/>
      </top>
      <bottom/>
      <diagonal/>
    </border>
    <border>
      <left style="thin">
        <color rgb="FF005F84"/>
      </left>
      <right/>
      <top/>
      <bottom/>
      <diagonal/>
    </border>
    <border>
      <left/>
      <right style="thin">
        <color rgb="FF005F84"/>
      </right>
      <top/>
      <bottom/>
      <diagonal/>
    </border>
    <border>
      <left style="thin">
        <color rgb="FF005F84"/>
      </left>
      <right/>
      <top/>
      <bottom style="thin">
        <color rgb="FF005F84"/>
      </bottom>
      <diagonal/>
    </border>
    <border>
      <left/>
      <right/>
      <top/>
      <bottom style="thin">
        <color rgb="FF005F84"/>
      </bottom>
      <diagonal/>
    </border>
    <border>
      <left/>
      <right style="thin">
        <color rgb="FF005F84"/>
      </right>
      <top/>
      <bottom style="thin">
        <color rgb="FF005F8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thin">
        <color theme="0"/>
      </left>
      <right style="thin">
        <color indexed="64"/>
      </right>
      <top style="thin">
        <color indexed="64"/>
      </top>
      <bottom/>
      <diagonal/>
    </border>
    <border>
      <left style="thin">
        <color theme="0"/>
      </left>
      <right style="thin">
        <color indexed="64"/>
      </right>
      <top/>
      <bottom style="thin">
        <color indexed="64"/>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ck">
        <color auto="1"/>
      </bottom>
      <diagonal/>
    </border>
    <border>
      <left/>
      <right style="thin">
        <color indexed="64"/>
      </right>
      <top style="thick">
        <color rgb="FF005F84"/>
      </top>
      <bottom style="thin">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52">
    <xf numFmtId="0" fontId="0" fillId="0" borderId="0" xfId="0"/>
    <xf numFmtId="0" fontId="49" fillId="0" borderId="0" xfId="0" applyFont="1"/>
    <xf numFmtId="0" fontId="50" fillId="0" borderId="0" xfId="0" applyFont="1"/>
    <xf numFmtId="0" fontId="52" fillId="0" borderId="0" xfId="0" applyFont="1"/>
    <xf numFmtId="0" fontId="53" fillId="0" borderId="0" xfId="0" applyFont="1"/>
    <xf numFmtId="0" fontId="9" fillId="0" borderId="0" xfId="92" applyFont="1" applyBorder="1" applyAlignment="1">
      <alignment horizontal="left" vertical="center"/>
    </xf>
    <xf numFmtId="0" fontId="9" fillId="0" borderId="0" xfId="92" applyFont="1" applyBorder="1" applyAlignment="1">
      <alignment horizontal="center" vertical="center" wrapText="1"/>
    </xf>
    <xf numFmtId="0" fontId="50" fillId="0" borderId="0" xfId="0" applyFont="1" applyAlignment="1">
      <alignment horizontal="left" vertical="center"/>
    </xf>
    <xf numFmtId="0" fontId="50" fillId="0" borderId="0" xfId="0" applyFont="1" applyAlignment="1"/>
    <xf numFmtId="0" fontId="54"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5" fillId="0" borderId="0" xfId="82" applyFont="1" applyAlignment="1" applyProtection="1"/>
    <xf numFmtId="0" fontId="51" fillId="0" borderId="0" xfId="0" applyFont="1" applyAlignment="1"/>
    <xf numFmtId="0" fontId="56"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7" fillId="0" borderId="1" xfId="0" applyFont="1" applyBorder="1" applyAlignment="1">
      <alignment horizontal="center" vertical="top" wrapText="1"/>
    </xf>
    <xf numFmtId="0" fontId="7" fillId="0" borderId="8" xfId="105" applyFont="1" applyBorder="1" applyAlignment="1">
      <alignment horizontal="center" vertical="center" wrapText="1"/>
    </xf>
    <xf numFmtId="0" fontId="58"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9"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center" wrapText="1"/>
    </xf>
    <xf numFmtId="0" fontId="0" fillId="0" borderId="0" xfId="0" applyFill="1" applyBorder="1" applyAlignment="1">
      <alignment vertical="top" wrapText="1"/>
    </xf>
    <xf numFmtId="0" fontId="50" fillId="0" borderId="0" xfId="0" applyFont="1" applyBorder="1" applyAlignment="1"/>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1" fillId="0" borderId="0" xfId="0" applyFont="1" applyAlignment="1">
      <alignment horizontal="left" vertic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7" fillId="0" borderId="1" xfId="100" applyNumberFormat="1" applyFont="1" applyBorder="1" applyAlignment="1">
      <alignment horizontal="center" vertical="center" wrapText="1"/>
    </xf>
    <xf numFmtId="0" fontId="52" fillId="0" borderId="10" xfId="0" applyFont="1" applyBorder="1" applyAlignment="1">
      <alignment vertical="top" wrapText="1"/>
    </xf>
    <xf numFmtId="0" fontId="51" fillId="0" borderId="1" xfId="0" applyFont="1" applyBorder="1" applyAlignment="1">
      <alignment horizontal="center"/>
    </xf>
    <xf numFmtId="0" fontId="7" fillId="0" borderId="50" xfId="100" applyNumberFormat="1" applyFont="1" applyBorder="1" applyAlignment="1">
      <alignment horizontal="center" wrapText="1"/>
    </xf>
    <xf numFmtId="0" fontId="7" fillId="0" borderId="51" xfId="100" applyNumberFormat="1" applyFont="1" applyBorder="1" applyAlignment="1">
      <alignment horizontal="center" wrapText="1"/>
    </xf>
    <xf numFmtId="0" fontId="49" fillId="0" borderId="0" xfId="0" applyFont="1" applyFill="1"/>
    <xf numFmtId="0" fontId="49" fillId="0" borderId="0" xfId="0" applyFont="1" applyAlignment="1">
      <alignment vertical="center"/>
    </xf>
    <xf numFmtId="0" fontId="56"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horizontal="left" vertical="top" wrapText="1"/>
    </xf>
    <xf numFmtId="0" fontId="52" fillId="0" borderId="0" xfId="0" applyFont="1" applyBorder="1" applyAlignment="1">
      <alignment vertical="top" wrapText="1"/>
    </xf>
    <xf numFmtId="0" fontId="6" fillId="0" borderId="51" xfId="111" applyFont="1" applyFill="1" applyBorder="1" applyAlignment="1">
      <alignment vertical="center"/>
    </xf>
    <xf numFmtId="0" fontId="6" fillId="0" borderId="51" xfId="111" applyFont="1" applyBorder="1" applyAlignment="1">
      <alignment vertical="center"/>
    </xf>
    <xf numFmtId="0" fontId="6" fillId="0" borderId="53" xfId="111" applyFont="1" applyBorder="1" applyAlignment="1">
      <alignment vertical="center"/>
    </xf>
    <xf numFmtId="0" fontId="6" fillId="0" borderId="52" xfId="107" applyFont="1" applyFill="1" applyBorder="1" applyAlignment="1">
      <alignment horizontal="center" vertical="center"/>
    </xf>
    <xf numFmtId="0" fontId="6" fillId="0" borderId="53" xfId="107" applyFont="1" applyFill="1" applyBorder="1" applyAlignment="1">
      <alignment horizontal="center" vertical="center"/>
    </xf>
    <xf numFmtId="165" fontId="52" fillId="0" borderId="0" xfId="0" applyNumberFormat="1" applyFont="1"/>
    <xf numFmtId="165" fontId="52" fillId="0" borderId="66" xfId="67" applyNumberFormat="1" applyFont="1" applyBorder="1" applyAlignment="1">
      <alignment horizontal="right" vertical="top" wrapText="1"/>
    </xf>
    <xf numFmtId="165" fontId="52" fillId="0" borderId="66" xfId="67" applyNumberFormat="1" applyFont="1" applyBorder="1" applyAlignment="1">
      <alignment horizontal="right" vertical="center" wrapText="1"/>
    </xf>
    <xf numFmtId="164" fontId="52" fillId="0" borderId="65" xfId="132" applyNumberFormat="1" applyFont="1" applyBorder="1" applyAlignment="1">
      <alignment horizontal="right" vertical="top" wrapText="1"/>
    </xf>
    <xf numFmtId="165" fontId="52" fillId="0" borderId="69" xfId="67" applyNumberFormat="1" applyFont="1" applyBorder="1" applyAlignment="1">
      <alignment horizontal="right" vertical="top" wrapText="1"/>
    </xf>
    <xf numFmtId="165" fontId="52" fillId="0" borderId="67"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15" xfId="0" applyNumberFormat="1" applyFont="1" applyBorder="1"/>
    <xf numFmtId="3" fontId="52" fillId="0" borderId="10" xfId="0" applyNumberFormat="1" applyFont="1" applyBorder="1"/>
    <xf numFmtId="3" fontId="63"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52" fillId="0" borderId="13" xfId="0" applyFont="1" applyFill="1" applyBorder="1" applyAlignment="1">
      <alignment horizontal="right"/>
    </xf>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6"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0" xfId="67" applyNumberFormat="1" applyFont="1" applyFill="1" applyBorder="1" applyAlignment="1">
      <alignment horizontal="right" wrapText="1"/>
    </xf>
    <xf numFmtId="3" fontId="4" fillId="0" borderId="50" xfId="0" applyNumberFormat="1" applyFont="1" applyBorder="1" applyAlignment="1">
      <alignment horizontal="right"/>
    </xf>
    <xf numFmtId="3" fontId="4" fillId="0" borderId="51" xfId="0" applyNumberFormat="1" applyFont="1" applyBorder="1" applyAlignment="1">
      <alignment horizontal="right"/>
    </xf>
    <xf numFmtId="165" fontId="4" fillId="0" borderId="50" xfId="67" applyNumberFormat="1" applyFont="1" applyBorder="1" applyAlignment="1">
      <alignment horizontal="right"/>
    </xf>
    <xf numFmtId="165" fontId="4" fillId="0" borderId="51" xfId="67" applyNumberFormat="1" applyFont="1" applyBorder="1" applyAlignment="1">
      <alignment horizontal="right"/>
    </xf>
    <xf numFmtId="165" fontId="4" fillId="35" borderId="51" xfId="67" applyNumberFormat="1" applyFont="1" applyFill="1" applyBorder="1" applyAlignment="1">
      <alignment horizontal="right" wrapText="1"/>
    </xf>
    <xf numFmtId="165" fontId="4" fillId="35" borderId="50" xfId="67" applyNumberFormat="1" applyFont="1" applyFill="1" applyBorder="1" applyAlignment="1">
      <alignment horizontal="right"/>
    </xf>
    <xf numFmtId="165" fontId="4" fillId="35" borderId="51" xfId="67" applyNumberFormat="1" applyFont="1" applyFill="1" applyBorder="1" applyAlignment="1">
      <alignment horizontal="right"/>
    </xf>
    <xf numFmtId="3" fontId="4" fillId="35" borderId="50" xfId="0" applyNumberFormat="1" applyFont="1" applyFill="1" applyBorder="1" applyAlignment="1">
      <alignment horizontal="right"/>
    </xf>
    <xf numFmtId="3" fontId="4" fillId="35" borderId="51" xfId="0" applyNumberFormat="1" applyFont="1" applyFill="1" applyBorder="1" applyAlignment="1">
      <alignment horizontal="right"/>
    </xf>
    <xf numFmtId="165" fontId="4" fillId="35" borderId="52" xfId="67" applyNumberFormat="1" applyFont="1" applyFill="1" applyBorder="1" applyAlignment="1">
      <alignment horizontal="right" wrapText="1"/>
    </xf>
    <xf numFmtId="165" fontId="4" fillId="35" borderId="53" xfId="67" applyNumberFormat="1" applyFont="1" applyFill="1" applyBorder="1" applyAlignment="1">
      <alignment horizontal="right" wrapText="1"/>
    </xf>
    <xf numFmtId="165" fontId="4" fillId="35" borderId="52" xfId="67" applyNumberFormat="1" applyFont="1" applyFill="1" applyBorder="1" applyAlignment="1">
      <alignment horizontal="right"/>
    </xf>
    <xf numFmtId="165" fontId="4" fillId="35" borderId="53" xfId="67" applyNumberFormat="1" applyFont="1" applyFill="1" applyBorder="1" applyAlignment="1">
      <alignment horizontal="right"/>
    </xf>
    <xf numFmtId="3" fontId="4" fillId="35" borderId="52" xfId="0" applyNumberFormat="1" applyFont="1" applyFill="1" applyBorder="1" applyAlignment="1">
      <alignment horizontal="right"/>
    </xf>
    <xf numFmtId="3" fontId="4" fillId="35" borderId="53"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6"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5" fontId="58"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0" xfId="111" applyFont="1" applyFill="1" applyBorder="1" applyAlignment="1">
      <alignment horizontal="right" vertical="center"/>
    </xf>
    <xf numFmtId="0" fontId="6" fillId="0" borderId="52" xfId="111" applyFont="1" applyFill="1" applyBorder="1" applyAlignment="1">
      <alignment horizontal="right" vertical="center"/>
    </xf>
    <xf numFmtId="165" fontId="52" fillId="35" borderId="66" xfId="67" applyNumberFormat="1" applyFont="1" applyFill="1" applyBorder="1" applyAlignment="1">
      <alignment horizontal="right" vertical="center" wrapText="1"/>
    </xf>
    <xf numFmtId="164" fontId="52" fillId="35" borderId="65" xfId="132" applyNumberFormat="1" applyFont="1" applyFill="1" applyBorder="1" applyAlignment="1">
      <alignment horizontal="right" vertical="top" wrapText="1"/>
    </xf>
    <xf numFmtId="165" fontId="52" fillId="35" borderId="66" xfId="67" applyNumberFormat="1" applyFont="1" applyFill="1" applyBorder="1" applyAlignment="1">
      <alignment horizontal="right" vertical="top" wrapText="1"/>
    </xf>
    <xf numFmtId="165" fontId="52" fillId="35" borderId="69" xfId="67" applyNumberFormat="1" applyFont="1" applyFill="1" applyBorder="1" applyAlignment="1">
      <alignment horizontal="right" vertical="top" wrapText="1"/>
    </xf>
    <xf numFmtId="165" fontId="52" fillId="35" borderId="68" xfId="67" applyNumberFormat="1" applyFont="1" applyFill="1" applyBorder="1" applyAlignment="1">
      <alignment horizontal="right" vertical="center" wrapText="1"/>
    </xf>
    <xf numFmtId="164" fontId="52" fillId="35" borderId="80" xfId="132" applyNumberFormat="1" applyFont="1" applyFill="1" applyBorder="1" applyAlignment="1">
      <alignment horizontal="right" vertical="top" wrapText="1"/>
    </xf>
    <xf numFmtId="165" fontId="52" fillId="35" borderId="68"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1" fillId="0" borderId="8" xfId="0" applyFont="1" applyBorder="1" applyAlignment="1">
      <alignment horizontal="left"/>
    </xf>
    <xf numFmtId="0" fontId="51" fillId="0" borderId="1" xfId="0" applyFont="1" applyBorder="1" applyAlignment="1">
      <alignment horizontal="center"/>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164" fontId="52" fillId="0" borderId="1" xfId="132" applyNumberFormat="1" applyFont="1" applyBorder="1" applyAlignment="1">
      <alignment horizontal="center" vertical="center"/>
    </xf>
    <xf numFmtId="0" fontId="56"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6"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84" xfId="0" applyFont="1" applyBorder="1" applyAlignment="1">
      <alignment horizontal="center" vertical="center" wrapText="1"/>
    </xf>
    <xf numFmtId="0" fontId="51" fillId="0" borderId="85" xfId="0" applyFont="1" applyBorder="1" applyAlignment="1">
      <alignment horizontal="center" vertical="center" wrapText="1"/>
    </xf>
    <xf numFmtId="165" fontId="52" fillId="0" borderId="50" xfId="67" applyNumberFormat="1" applyFont="1" applyFill="1" applyBorder="1"/>
    <xf numFmtId="165" fontId="52" fillId="0" borderId="51" xfId="67" applyNumberFormat="1" applyFont="1" applyBorder="1"/>
    <xf numFmtId="165" fontId="52" fillId="0" borderId="52" xfId="67" applyNumberFormat="1" applyFont="1" applyFill="1" applyBorder="1"/>
    <xf numFmtId="165" fontId="52" fillId="0" borderId="53" xfId="67" applyNumberFormat="1" applyFont="1" applyFill="1" applyBorder="1"/>
    <xf numFmtId="0" fontId="51" fillId="35" borderId="86" xfId="0" applyFont="1" applyFill="1" applyBorder="1" applyAlignment="1">
      <alignment horizontal="center" vertical="center" wrapText="1"/>
    </xf>
    <xf numFmtId="0" fontId="51" fillId="35" borderId="87" xfId="0" applyFont="1" applyFill="1" applyBorder="1" applyAlignment="1">
      <alignment horizontal="center" vertical="center" wrapText="1"/>
    </xf>
    <xf numFmtId="0" fontId="51" fillId="35" borderId="85" xfId="0" applyFont="1" applyFill="1" applyBorder="1" applyAlignment="1">
      <alignment horizontal="center" vertical="center" wrapText="1"/>
    </xf>
    <xf numFmtId="0" fontId="51" fillId="37" borderId="89" xfId="0" applyFont="1" applyFill="1" applyBorder="1" applyAlignment="1">
      <alignment horizontal="center" vertical="center" wrapText="1"/>
    </xf>
    <xf numFmtId="0" fontId="51" fillId="35" borderId="84" xfId="0" applyFont="1" applyFill="1" applyBorder="1" applyAlignment="1">
      <alignment horizontal="center" vertical="center" wrapText="1"/>
    </xf>
    <xf numFmtId="0" fontId="51" fillId="35" borderId="90" xfId="0" applyFont="1" applyFill="1" applyBorder="1" applyAlignment="1">
      <alignment horizontal="center" vertical="center" wrapText="1"/>
    </xf>
    <xf numFmtId="0" fontId="51" fillId="35" borderId="91"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0" xfId="67" applyNumberFormat="1" applyFont="1" applyFill="1" applyBorder="1"/>
    <xf numFmtId="165" fontId="52" fillId="35" borderId="51" xfId="67" applyNumberFormat="1" applyFont="1" applyFill="1" applyBorder="1"/>
    <xf numFmtId="165" fontId="52" fillId="35" borderId="52" xfId="67" applyNumberFormat="1" applyFont="1" applyFill="1" applyBorder="1"/>
    <xf numFmtId="165" fontId="52" fillId="35" borderId="88" xfId="67" applyNumberFormat="1" applyFont="1" applyFill="1" applyBorder="1"/>
    <xf numFmtId="165" fontId="52" fillId="35" borderId="53" xfId="67" applyNumberFormat="1" applyFont="1" applyFill="1" applyBorder="1"/>
    <xf numFmtId="164" fontId="52" fillId="35" borderId="50" xfId="132" applyNumberFormat="1" applyFont="1" applyFill="1" applyBorder="1" applyAlignment="1"/>
    <xf numFmtId="164" fontId="52" fillId="35" borderId="1" xfId="132" applyNumberFormat="1" applyFont="1" applyFill="1" applyBorder="1" applyAlignment="1">
      <alignment wrapText="1"/>
    </xf>
    <xf numFmtId="164" fontId="52" fillId="35" borderId="51" xfId="132" applyNumberFormat="1" applyFont="1" applyFill="1" applyBorder="1" applyAlignment="1"/>
    <xf numFmtId="164" fontId="52" fillId="35" borderId="52" xfId="132" applyNumberFormat="1" applyFont="1" applyFill="1" applyBorder="1" applyAlignment="1"/>
    <xf numFmtId="164" fontId="52" fillId="35" borderId="88" xfId="132" applyNumberFormat="1" applyFont="1" applyFill="1" applyBorder="1" applyAlignment="1">
      <alignment wrapText="1"/>
    </xf>
    <xf numFmtId="164" fontId="52" fillId="35" borderId="53" xfId="132" applyNumberFormat="1" applyFont="1" applyFill="1" applyBorder="1" applyAlignment="1"/>
    <xf numFmtId="165" fontId="52" fillId="37" borderId="82" xfId="0" applyNumberFormat="1" applyFont="1" applyFill="1" applyBorder="1" applyAlignment="1">
      <alignment wrapText="1"/>
    </xf>
    <xf numFmtId="165" fontId="52" fillId="37" borderId="75" xfId="0" applyNumberFormat="1" applyFont="1" applyFill="1" applyBorder="1" applyAlignment="1">
      <alignment wrapText="1"/>
    </xf>
    <xf numFmtId="0" fontId="4" fillId="0" borderId="1" xfId="112" applyFont="1" applyBorder="1" applyAlignment="1">
      <alignment wrapText="1"/>
    </xf>
    <xf numFmtId="9" fontId="4" fillId="0" borderId="51" xfId="132" applyFont="1" applyBorder="1" applyAlignment="1">
      <alignment horizontal="right"/>
    </xf>
    <xf numFmtId="0" fontId="51" fillId="0" borderId="11" xfId="0" applyFont="1" applyBorder="1" applyAlignment="1">
      <alignment horizontal="left"/>
    </xf>
    <xf numFmtId="0" fontId="52" fillId="0" borderId="0" xfId="0" applyFont="1" applyAlignment="1">
      <alignment vertical="center"/>
    </xf>
    <xf numFmtId="9" fontId="4" fillId="35" borderId="51" xfId="132" applyFont="1" applyFill="1" applyBorder="1" applyAlignment="1">
      <alignment horizontal="right"/>
    </xf>
    <xf numFmtId="0" fontId="51" fillId="0" borderId="11" xfId="0" applyFont="1" applyBorder="1" applyAlignment="1">
      <alignment horizontal="left"/>
    </xf>
    <xf numFmtId="164" fontId="52" fillId="0" borderId="3" xfId="132" applyNumberFormat="1" applyFont="1" applyBorder="1" applyAlignment="1">
      <alignment horizontal="center" vertical="center"/>
    </xf>
    <xf numFmtId="0" fontId="52" fillId="0" borderId="0" xfId="0" applyFont="1" applyFill="1" applyBorder="1" applyAlignment="1">
      <alignment horizontal="left" vertical="top" wrapText="1"/>
    </xf>
    <xf numFmtId="0" fontId="51" fillId="36" borderId="92"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165" fontId="60" fillId="0" borderId="5" xfId="67" applyNumberFormat="1" applyFont="1" applyBorder="1" applyAlignment="1">
      <alignment horizontal="center" wrapText="1"/>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71" xfId="100" applyNumberFormat="1" applyFont="1" applyBorder="1" applyAlignment="1">
      <alignment horizontal="center" wrapText="1"/>
    </xf>
    <xf numFmtId="165" fontId="52" fillId="0" borderId="50" xfId="67" applyNumberFormat="1" applyFont="1" applyBorder="1"/>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84" xfId="67" applyNumberFormat="1" applyFont="1" applyBorder="1" applyAlignment="1">
      <alignment horizontal="center"/>
    </xf>
    <xf numFmtId="165" fontId="51" fillId="0" borderId="90" xfId="67" applyNumberFormat="1" applyFont="1" applyBorder="1" applyAlignment="1">
      <alignment horizontal="center"/>
    </xf>
    <xf numFmtId="165" fontId="60" fillId="0" borderId="90" xfId="67" applyNumberFormat="1" applyFont="1" applyBorder="1" applyAlignment="1">
      <alignment horizontal="center" wrapText="1"/>
    </xf>
    <xf numFmtId="165" fontId="51" fillId="0" borderId="91" xfId="67" applyNumberFormat="1" applyFont="1" applyBorder="1" applyAlignment="1">
      <alignment horizontal="center"/>
    </xf>
    <xf numFmtId="9" fontId="4" fillId="0" borderId="50" xfId="132" applyFont="1" applyBorder="1" applyAlignment="1">
      <alignment horizontal="right"/>
    </xf>
    <xf numFmtId="9" fontId="4" fillId="35" borderId="50" xfId="132" applyFont="1" applyFill="1" applyBorder="1" applyAlignment="1">
      <alignment horizontal="right"/>
    </xf>
    <xf numFmtId="9" fontId="4" fillId="35" borderId="52" xfId="132" applyFont="1" applyFill="1" applyBorder="1" applyAlignment="1">
      <alignment horizontal="right"/>
    </xf>
    <xf numFmtId="9" fontId="4" fillId="35" borderId="88" xfId="132" applyFont="1" applyFill="1" applyBorder="1" applyAlignment="1">
      <alignment horizontal="right"/>
    </xf>
    <xf numFmtId="9" fontId="4" fillId="35" borderId="53"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84" xfId="111" applyFont="1" applyFill="1" applyBorder="1" applyAlignment="1">
      <alignment horizontal="right" vertical="center"/>
    </xf>
    <xf numFmtId="0" fontId="6" fillId="0" borderId="91" xfId="111" applyFont="1" applyFill="1" applyBorder="1" applyAlignment="1">
      <alignment vertical="center"/>
    </xf>
    <xf numFmtId="0" fontId="0" fillId="0" borderId="8" xfId="0" applyBorder="1"/>
    <xf numFmtId="0" fontId="0" fillId="0" borderId="7" xfId="0" applyBorder="1"/>
    <xf numFmtId="0" fontId="0" fillId="0" borderId="6" xfId="0" applyBorder="1"/>
    <xf numFmtId="0" fontId="0" fillId="0" borderId="9" xfId="0" applyBorder="1"/>
    <xf numFmtId="0" fontId="0" fillId="0" borderId="0" xfId="0" applyBorder="1"/>
    <xf numFmtId="0" fontId="0" fillId="0" borderId="2" xfId="0" applyBorder="1"/>
    <xf numFmtId="0" fontId="0" fillId="0" borderId="3" xfId="0" applyBorder="1"/>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164" fontId="0" fillId="0" borderId="7" xfId="132" applyNumberFormat="1" applyFont="1" applyBorder="1"/>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164" fontId="0" fillId="0" borderId="6" xfId="132" applyNumberFormat="1" applyFont="1" applyBorder="1"/>
    <xf numFmtId="164" fontId="0" fillId="0" borderId="3" xfId="132" applyNumberFormat="1" applyFont="1" applyBorder="1"/>
    <xf numFmtId="0" fontId="7" fillId="35" borderId="3" xfId="0" applyFont="1" applyFill="1" applyBorder="1" applyAlignment="1">
      <alignment horizontal="center" wrapText="1"/>
    </xf>
    <xf numFmtId="164" fontId="0" fillId="0" borderId="1" xfId="132" applyNumberFormat="1" applyFont="1" applyBorder="1"/>
    <xf numFmtId="164" fontId="0" fillId="0" borderId="4" xfId="132" applyNumberFormat="1" applyFont="1" applyBorder="1"/>
    <xf numFmtId="164" fontId="0" fillId="0" borderId="5" xfId="132" applyNumberFormat="1" applyFont="1" applyBorder="1"/>
    <xf numFmtId="0" fontId="0" fillId="0" borderId="9" xfId="0" applyFont="1" applyBorder="1"/>
    <xf numFmtId="0" fontId="7" fillId="0" borderId="73" xfId="0" applyFont="1" applyFill="1" applyBorder="1" applyAlignment="1">
      <alignment horizontal="center"/>
    </xf>
    <xf numFmtId="165" fontId="52" fillId="0" borderId="15" xfId="67" applyNumberFormat="1" applyFont="1" applyFill="1" applyBorder="1" applyAlignment="1">
      <alignment horizontal="center"/>
    </xf>
    <xf numFmtId="165" fontId="52" fillId="0" borderId="7" xfId="67" applyNumberFormat="1" applyFont="1" applyBorder="1" applyAlignment="1">
      <alignment horizontal="center"/>
    </xf>
    <xf numFmtId="165" fontId="52" fillId="0" borderId="94" xfId="67" applyNumberFormat="1" applyFont="1" applyBorder="1" applyAlignment="1">
      <alignment horizontal="center"/>
    </xf>
    <xf numFmtId="0" fontId="7" fillId="0" borderId="71" xfId="0" applyFont="1" applyFill="1" applyBorder="1" applyAlignment="1">
      <alignment horizontal="center"/>
    </xf>
    <xf numFmtId="0" fontId="7" fillId="0" borderId="50" xfId="0" applyFont="1" applyFill="1" applyBorder="1" applyAlignment="1">
      <alignment horizontal="center"/>
    </xf>
    <xf numFmtId="164" fontId="52" fillId="0" borderId="11" xfId="132" applyNumberFormat="1" applyFont="1" applyFill="1" applyBorder="1" applyAlignment="1">
      <alignment horizontal="center"/>
    </xf>
    <xf numFmtId="0" fontId="4" fillId="0" borderId="97" xfId="0" applyFont="1" applyFill="1" applyBorder="1" applyAlignment="1">
      <alignment horizontal="left"/>
    </xf>
    <xf numFmtId="49" fontId="52" fillId="36" borderId="40" xfId="67" applyNumberFormat="1" applyFont="1" applyFill="1" applyBorder="1" applyAlignment="1">
      <alignment horizontal="center"/>
    </xf>
    <xf numFmtId="49" fontId="52" fillId="36" borderId="1" xfId="67" applyNumberFormat="1" applyFont="1" applyFill="1" applyBorder="1" applyAlignment="1">
      <alignment horizontal="center"/>
    </xf>
    <xf numFmtId="49" fontId="52" fillId="36" borderId="39" xfId="67" applyNumberFormat="1" applyFont="1" applyFill="1" applyBorder="1" applyAlignment="1">
      <alignment horizontal="center"/>
    </xf>
    <xf numFmtId="0" fontId="7" fillId="0" borderId="52" xfId="0" applyFont="1" applyFill="1" applyBorder="1" applyAlignment="1">
      <alignment horizontal="center"/>
    </xf>
    <xf numFmtId="164" fontId="52" fillId="0" borderId="93"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3" fontId="0" fillId="0" borderId="0" xfId="0" applyNumberFormat="1"/>
    <xf numFmtId="166" fontId="4" fillId="0" borderId="1" xfId="112" applyNumberFormat="1" applyFont="1" applyBorder="1"/>
    <xf numFmtId="0" fontId="7" fillId="0" borderId="3" xfId="112" applyFont="1" applyBorder="1"/>
    <xf numFmtId="0" fontId="7" fillId="0" borderId="98" xfId="112" applyFont="1" applyBorder="1"/>
    <xf numFmtId="0" fontId="65" fillId="0" borderId="0" xfId="0" applyFont="1"/>
    <xf numFmtId="165" fontId="4" fillId="0" borderId="2" xfId="67" applyNumberFormat="1" applyFont="1" applyBorder="1"/>
    <xf numFmtId="165" fontId="52" fillId="0" borderId="2" xfId="67" applyNumberFormat="1" applyFont="1" applyFill="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8" xfId="67" applyNumberFormat="1" applyFont="1" applyFill="1" applyBorder="1" applyAlignment="1">
      <alignment horizontal="right" vertical="center" wrapText="1"/>
    </xf>
    <xf numFmtId="164" fontId="52" fillId="0" borderId="79" xfId="132" applyNumberFormat="1" applyFont="1" applyFill="1" applyBorder="1" applyAlignment="1">
      <alignment horizontal="right" vertical="top" wrapText="1"/>
    </xf>
    <xf numFmtId="165" fontId="52" fillId="0" borderId="78" xfId="67" applyNumberFormat="1" applyFont="1" applyFill="1" applyBorder="1" applyAlignment="1">
      <alignment horizontal="right" vertical="top" wrapText="1"/>
    </xf>
    <xf numFmtId="164" fontId="52" fillId="0" borderId="100" xfId="132" applyNumberFormat="1" applyFont="1" applyFill="1" applyBorder="1" applyAlignment="1">
      <alignment horizontal="right" vertical="top" wrapText="1"/>
    </xf>
    <xf numFmtId="165" fontId="52" fillId="0" borderId="72" xfId="67" applyNumberFormat="1" applyFont="1" applyFill="1" applyBorder="1" applyAlignment="1">
      <alignment horizontal="right" vertical="top" wrapText="1"/>
    </xf>
    <xf numFmtId="0" fontId="7" fillId="0" borderId="8" xfId="0" applyFont="1" applyBorder="1"/>
    <xf numFmtId="164" fontId="49"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7" fillId="0" borderId="3" xfId="116" applyFont="1" applyBorder="1" applyAlignment="1">
      <alignment horizontal="center" vertical="center"/>
    </xf>
    <xf numFmtId="0" fontId="4" fillId="0" borderId="11" xfId="0" applyFont="1" applyBorder="1" applyAlignment="1"/>
    <xf numFmtId="0" fontId="4" fillId="0" borderId="10" xfId="0" applyFont="1" applyBorder="1" applyAlignment="1"/>
    <xf numFmtId="164" fontId="7" fillId="0" borderId="1" xfId="132" applyNumberFormat="1" applyFont="1" applyBorder="1"/>
    <xf numFmtId="165" fontId="52" fillId="35" borderId="101" xfId="67" applyNumberFormat="1" applyFont="1" applyFill="1" applyBorder="1" applyAlignment="1">
      <alignment horizontal="right" vertical="top" wrapText="1"/>
    </xf>
    <xf numFmtId="165" fontId="0" fillId="0" borderId="7" xfId="67" applyNumberFormat="1" applyFont="1" applyBorder="1"/>
    <xf numFmtId="165" fontId="0" fillId="0" borderId="6" xfId="67" applyNumberFormat="1" applyFont="1" applyBorder="1"/>
    <xf numFmtId="165" fontId="0" fillId="0" borderId="0" xfId="67" applyNumberFormat="1" applyFont="1" applyBorder="1"/>
    <xf numFmtId="165" fontId="0" fillId="0" borderId="2" xfId="67" applyNumberFormat="1" applyFont="1" applyBorder="1"/>
    <xf numFmtId="165" fontId="0" fillId="0" borderId="3" xfId="67" applyNumberFormat="1" applyFont="1" applyBorder="1"/>
    <xf numFmtId="165" fontId="0" fillId="0" borderId="4" xfId="67" applyNumberFormat="1" applyFont="1" applyBorder="1"/>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0" fontId="67" fillId="0" borderId="0" xfId="0" applyFont="1"/>
    <xf numFmtId="0" fontId="51" fillId="0" borderId="1" xfId="0" applyFont="1" applyBorder="1" applyAlignment="1">
      <alignment horizontal="center" wrapText="1"/>
    </xf>
    <xf numFmtId="164" fontId="68" fillId="0" borderId="0" xfId="0" applyNumberFormat="1" applyFont="1" applyFill="1" applyBorder="1" applyAlignment="1">
      <alignment vertical="center"/>
    </xf>
    <xf numFmtId="0" fontId="55"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0" fontId="51" fillId="0" borderId="11" xfId="0" applyFont="1" applyBorder="1" applyAlignment="1"/>
    <xf numFmtId="0" fontId="51" fillId="0" borderId="10" xfId="0" applyFont="1" applyBorder="1" applyAlignment="1"/>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3" fontId="52" fillId="0" borderId="1" xfId="0" applyNumberFormat="1" applyFont="1" applyFill="1" applyBorder="1" applyAlignment="1">
      <alignment horizontal="right"/>
    </xf>
    <xf numFmtId="0" fontId="62" fillId="0" borderId="0" xfId="0" applyFont="1"/>
    <xf numFmtId="0" fontId="59" fillId="34" borderId="8" xfId="0" applyFont="1" applyFill="1" applyBorder="1" applyAlignment="1">
      <alignment vertical="top"/>
    </xf>
    <xf numFmtId="0" fontId="59" fillId="34" borderId="13" xfId="0" applyFont="1" applyFill="1" applyBorder="1" applyAlignment="1">
      <alignment horizontal="center" vertical="top"/>
    </xf>
    <xf numFmtId="3" fontId="52" fillId="36" borderId="103" xfId="0" applyNumberFormat="1" applyFont="1" applyFill="1" applyBorder="1" applyAlignment="1">
      <alignment horizontal="left"/>
    </xf>
    <xf numFmtId="3" fontId="52" fillId="36" borderId="103" xfId="0" applyNumberFormat="1" applyFont="1" applyFill="1" applyBorder="1"/>
    <xf numFmtId="3" fontId="52" fillId="36" borderId="104" xfId="0" applyNumberFormat="1" applyFont="1" applyFill="1" applyBorder="1"/>
    <xf numFmtId="3" fontId="52" fillId="36" borderId="106" xfId="0" applyNumberFormat="1" applyFont="1" applyFill="1" applyBorder="1"/>
    <xf numFmtId="164" fontId="52" fillId="36" borderId="106" xfId="0" applyNumberFormat="1" applyFont="1" applyFill="1" applyBorder="1"/>
    <xf numFmtId="0" fontId="52" fillId="36" borderId="111" xfId="0" applyFont="1" applyFill="1" applyBorder="1"/>
    <xf numFmtId="164" fontId="52" fillId="36" borderId="112" xfId="0" applyNumberFormat="1" applyFont="1" applyFill="1" applyBorder="1"/>
    <xf numFmtId="164" fontId="52" fillId="36" borderId="113" xfId="0" applyNumberFormat="1" applyFont="1" applyFill="1" applyBorder="1"/>
    <xf numFmtId="49" fontId="52" fillId="0" borderId="0" xfId="0" applyNumberFormat="1" applyFont="1" applyFill="1"/>
    <xf numFmtId="0" fontId="7" fillId="0" borderId="0" xfId="100" applyNumberFormat="1" applyFont="1" applyBorder="1" applyAlignment="1">
      <alignment horizontal="center" vertical="center"/>
    </xf>
    <xf numFmtId="0" fontId="7" fillId="35" borderId="0" xfId="100" applyNumberFormat="1" applyFont="1" applyFill="1" applyBorder="1"/>
    <xf numFmtId="165" fontId="4" fillId="35" borderId="0" xfId="67" applyNumberFormat="1" applyFont="1" applyFill="1" applyBorder="1" applyAlignment="1">
      <alignment horizontal="right" wrapText="1"/>
    </xf>
    <xf numFmtId="165" fontId="4" fillId="35" borderId="0" xfId="67" applyNumberFormat="1" applyFont="1" applyFill="1" applyBorder="1" applyAlignment="1">
      <alignment horizontal="right"/>
    </xf>
    <xf numFmtId="3" fontId="4" fillId="35" borderId="0" xfId="0" applyNumberFormat="1" applyFont="1" applyFill="1" applyBorder="1" applyAlignment="1">
      <alignment horizontal="right"/>
    </xf>
    <xf numFmtId="165" fontId="0" fillId="0" borderId="9" xfId="67" applyNumberFormat="1" applyFont="1" applyBorder="1"/>
    <xf numFmtId="165" fontId="0" fillId="0" borderId="8" xfId="67" applyNumberFormat="1" applyFont="1" applyBorder="1"/>
    <xf numFmtId="0" fontId="7" fillId="0" borderId="11" xfId="0" applyFont="1" applyBorder="1" applyAlignment="1">
      <alignment horizontal="center"/>
    </xf>
    <xf numFmtId="164" fontId="0" fillId="0" borderId="15" xfId="132" applyNumberFormat="1" applyFont="1" applyBorder="1"/>
    <xf numFmtId="164" fontId="0" fillId="0" borderId="10" xfId="132" applyNumberFormat="1" applyFont="1" applyBorder="1"/>
    <xf numFmtId="3" fontId="52" fillId="0" borderId="11" xfId="67" applyNumberFormat="1" applyFont="1" applyBorder="1"/>
    <xf numFmtId="164" fontId="52" fillId="0" borderId="14" xfId="132" applyNumberFormat="1" applyFont="1" applyFill="1" applyBorder="1"/>
    <xf numFmtId="0" fontId="7" fillId="0" borderId="0" xfId="112" applyFont="1" applyAlignment="1">
      <alignment horizontal="left"/>
    </xf>
    <xf numFmtId="0" fontId="4" fillId="0" borderId="116" xfId="93" applyFont="1" applyBorder="1"/>
    <xf numFmtId="165" fontId="7" fillId="0" borderId="117" xfId="133" applyNumberFormat="1" applyFont="1" applyBorder="1"/>
    <xf numFmtId="0" fontId="7" fillId="0" borderId="1" xfId="0" applyFont="1" applyFill="1" applyBorder="1" applyAlignment="1">
      <alignment horizontal="center"/>
    </xf>
    <xf numFmtId="0" fontId="7" fillId="0" borderId="14" xfId="0" applyFont="1" applyFill="1" applyBorder="1" applyAlignment="1">
      <alignment horizontal="center"/>
    </xf>
    <xf numFmtId="1" fontId="51" fillId="36" borderId="118" xfId="67" applyNumberFormat="1" applyFont="1" applyFill="1" applyBorder="1" applyAlignment="1">
      <alignment horizontal="center"/>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0" fontId="32" fillId="0" borderId="0" xfId="82" applyAlignment="1" applyProtection="1"/>
    <xf numFmtId="9" fontId="0" fillId="0" borderId="0" xfId="132" applyFont="1"/>
    <xf numFmtId="0" fontId="52" fillId="0" borderId="0" xfId="0" applyFont="1" applyBorder="1" applyAlignment="1">
      <alignment horizontal="left" vertical="top" wrapText="1"/>
    </xf>
    <xf numFmtId="0" fontId="7" fillId="0" borderId="13"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 xfId="0" applyFont="1" applyFill="1" applyBorder="1" applyAlignment="1">
      <alignment horizontal="center"/>
    </xf>
    <xf numFmtId="3" fontId="52" fillId="0" borderId="1" xfId="67" applyNumberFormat="1" applyFont="1" applyBorder="1" applyAlignment="1">
      <alignment vertical="center"/>
    </xf>
    <xf numFmtId="3" fontId="52" fillId="0" borderId="1" xfId="67" applyNumberFormat="1" applyFont="1" applyBorder="1" applyAlignment="1">
      <alignment horizontal="right" vertical="center"/>
    </xf>
    <xf numFmtId="3" fontId="0" fillId="0" borderId="1" xfId="0" applyNumberFormat="1" applyBorder="1"/>
    <xf numFmtId="37" fontId="0" fillId="0" borderId="7" xfId="67" applyNumberFormat="1" applyFont="1" applyBorder="1" applyAlignment="1">
      <alignment horizontal="right"/>
    </xf>
    <xf numFmtId="37" fontId="0" fillId="0" borderId="0" xfId="67" applyNumberFormat="1" applyFont="1" applyBorder="1" applyAlignment="1">
      <alignment horizontal="right"/>
    </xf>
    <xf numFmtId="0" fontId="52" fillId="0" borderId="1" xfId="0" applyFont="1" applyFill="1" applyBorder="1" applyAlignment="1">
      <alignment horizontal="right"/>
    </xf>
    <xf numFmtId="0" fontId="0" fillId="0" borderId="1" xfId="0" applyFont="1" applyBorder="1"/>
    <xf numFmtId="0" fontId="7" fillId="0" borderId="8" xfId="0" applyFont="1" applyFill="1" applyBorder="1" applyAlignment="1">
      <alignment horizontal="left" vertical="center"/>
    </xf>
    <xf numFmtId="0" fontId="7" fillId="0" borderId="13" xfId="0" applyFont="1" applyFill="1" applyBorder="1" applyAlignment="1">
      <alignment horizontal="left" vertical="center"/>
    </xf>
    <xf numFmtId="165" fontId="0" fillId="0" borderId="1" xfId="67" applyNumberFormat="1" applyFont="1" applyBorder="1"/>
    <xf numFmtId="0" fontId="0" fillId="0" borderId="1" xfId="0" applyBorder="1"/>
    <xf numFmtId="0" fontId="7" fillId="0" borderId="11" xfId="0" applyFont="1" applyFill="1" applyBorder="1" applyAlignment="1">
      <alignment horizontal="left" vertical="center"/>
    </xf>
    <xf numFmtId="0" fontId="7" fillId="0" borderId="9" xfId="0" applyFont="1" applyFill="1" applyBorder="1" applyAlignment="1">
      <alignment horizontal="left" vertical="center"/>
    </xf>
    <xf numFmtId="3" fontId="52" fillId="0" borderId="51" xfId="0" applyNumberFormat="1" applyFont="1" applyBorder="1"/>
    <xf numFmtId="3" fontId="52" fillId="35" borderId="88" xfId="0" applyNumberFormat="1" applyFont="1" applyFill="1" applyBorder="1"/>
    <xf numFmtId="3" fontId="52" fillId="35" borderId="53" xfId="0" applyNumberFormat="1" applyFont="1" applyFill="1" applyBorder="1"/>
    <xf numFmtId="3" fontId="52" fillId="35" borderId="1" xfId="0" applyNumberFormat="1" applyFont="1" applyFill="1" applyBorder="1"/>
    <xf numFmtId="3" fontId="52" fillId="35" borderId="51" xfId="0" applyNumberFormat="1" applyFont="1" applyFill="1" applyBorder="1"/>
    <xf numFmtId="165" fontId="4" fillId="0" borderId="0" xfId="67" applyNumberFormat="1" applyFont="1" applyBorder="1" applyAlignment="1">
      <alignment horizontal="right"/>
    </xf>
    <xf numFmtId="165" fontId="4" fillId="0" borderId="0" xfId="67" applyNumberFormat="1" applyFont="1" applyFill="1" applyBorder="1" applyAlignment="1">
      <alignment horizontal="right"/>
    </xf>
    <xf numFmtId="167" fontId="45" fillId="0" borderId="1" xfId="134" applyNumberFormat="1" applyFont="1" applyBorder="1" applyAlignment="1">
      <alignment horizontal="center" wrapText="1"/>
    </xf>
    <xf numFmtId="167" fontId="0" fillId="0" borderId="1" xfId="134" applyNumberFormat="1" applyFont="1" applyBorder="1" applyAlignment="1">
      <alignment horizontal="center"/>
    </xf>
    <xf numFmtId="0" fontId="0" fillId="0" borderId="0" xfId="0" applyFont="1"/>
    <xf numFmtId="0" fontId="0" fillId="0" borderId="60" xfId="0" applyBorder="1"/>
    <xf numFmtId="0" fontId="45" fillId="0" borderId="123" xfId="0" applyFont="1" applyBorder="1" applyAlignment="1">
      <alignment wrapText="1"/>
    </xf>
    <xf numFmtId="0" fontId="45" fillId="0" borderId="123" xfId="0" applyFont="1" applyBorder="1"/>
    <xf numFmtId="9" fontId="0" fillId="0" borderId="122" xfId="132" applyFont="1" applyBorder="1" applyAlignment="1">
      <alignment horizontal="center"/>
    </xf>
    <xf numFmtId="0" fontId="45" fillId="0" borderId="124" xfId="0" applyFont="1" applyBorder="1"/>
    <xf numFmtId="167" fontId="0" fillId="0" borderId="125" xfId="134" applyNumberFormat="1" applyFont="1" applyBorder="1" applyAlignment="1">
      <alignment horizontal="center"/>
    </xf>
    <xf numFmtId="9" fontId="0" fillId="0" borderId="126" xfId="132" applyFont="1" applyBorder="1" applyAlignment="1">
      <alignment horizontal="center"/>
    </xf>
    <xf numFmtId="3" fontId="52" fillId="0" borderId="1" xfId="67" applyNumberFormat="1" applyFont="1" applyFill="1" applyBorder="1" applyAlignment="1">
      <alignment horizontal="right" vertical="center"/>
    </xf>
    <xf numFmtId="165" fontId="0" fillId="0" borderId="1" xfId="67" applyNumberFormat="1" applyFont="1" applyBorder="1" applyAlignment="1">
      <alignment horizontal="center"/>
    </xf>
    <xf numFmtId="165" fontId="0" fillId="0" borderId="125" xfId="67" applyNumberFormat="1" applyFont="1" applyBorder="1" applyAlignment="1">
      <alignment horizont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8" borderId="114" xfId="0" applyFont="1" applyFill="1" applyBorder="1" applyAlignment="1">
      <alignment horizontal="center" vertical="center"/>
    </xf>
    <xf numFmtId="0" fontId="7" fillId="38" borderId="115" xfId="0" applyFont="1" applyFill="1" applyBorder="1" applyAlignment="1">
      <alignment horizontal="center" vertical="center" wrapText="1"/>
    </xf>
    <xf numFmtId="0" fontId="56" fillId="38" borderId="11" xfId="0" applyFont="1" applyFill="1" applyBorder="1" applyAlignment="1">
      <alignment horizontal="center" vertical="center"/>
    </xf>
    <xf numFmtId="0" fontId="56" fillId="38" borderId="15" xfId="0" applyFont="1" applyFill="1" applyBorder="1" applyAlignment="1">
      <alignment horizontal="center" vertical="center"/>
    </xf>
    <xf numFmtId="0" fontId="56" fillId="38" borderId="10" xfId="0" applyFont="1" applyFill="1" applyBorder="1" applyAlignment="1">
      <alignment horizontal="center" vertical="center"/>
    </xf>
    <xf numFmtId="0" fontId="56" fillId="38" borderId="4" xfId="0" applyFont="1" applyFill="1" applyBorder="1" applyAlignment="1">
      <alignment vertical="center"/>
    </xf>
    <xf numFmtId="0" fontId="10" fillId="38" borderId="99" xfId="0" applyFont="1" applyFill="1" applyBorder="1" applyAlignment="1">
      <alignment vertical="center"/>
    </xf>
    <xf numFmtId="0" fontId="56" fillId="38" borderId="10" xfId="92" applyFont="1" applyFill="1" applyBorder="1" applyAlignment="1">
      <alignment horizontal="center" vertical="center"/>
    </xf>
    <xf numFmtId="0" fontId="56" fillId="38" borderId="7" xfId="105" applyFont="1" applyFill="1" applyBorder="1" applyAlignment="1">
      <alignment vertical="center"/>
    </xf>
    <xf numFmtId="0" fontId="56" fillId="38" borderId="6" xfId="105" applyFont="1" applyFill="1" applyBorder="1" applyAlignment="1">
      <alignment vertical="center"/>
    </xf>
    <xf numFmtId="0" fontId="59" fillId="38" borderId="11" xfId="92" applyFont="1" applyFill="1" applyBorder="1" applyAlignment="1">
      <alignment horizontal="left" vertical="center"/>
    </xf>
    <xf numFmtId="0" fontId="59" fillId="38" borderId="8" xfId="105" applyFont="1" applyFill="1" applyBorder="1" applyAlignment="1">
      <alignment horizontal="left" vertical="center"/>
    </xf>
    <xf numFmtId="0" fontId="52" fillId="0" borderId="0" xfId="0" applyFont="1" applyFill="1" applyAlignment="1">
      <alignment horizontal="left" vertical="center"/>
    </xf>
    <xf numFmtId="0" fontId="4" fillId="0" borderId="0" xfId="100" applyFont="1" applyFill="1" applyBorder="1" applyAlignment="1">
      <alignment horizontal="left" vertical="center"/>
    </xf>
    <xf numFmtId="0" fontId="52" fillId="0" borderId="0" xfId="0" applyFont="1" applyFill="1" applyAlignment="1">
      <alignment horizontal="left"/>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6" fillId="38" borderId="11" xfId="0" applyFont="1" applyFill="1" applyBorder="1" applyAlignment="1">
      <alignment horizontal="center"/>
    </xf>
    <xf numFmtId="0" fontId="56" fillId="38" borderId="15" xfId="0" applyFont="1" applyFill="1" applyBorder="1" applyAlignment="1">
      <alignment horizontal="center"/>
    </xf>
    <xf numFmtId="0" fontId="56" fillId="38"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4" fillId="38" borderId="11" xfId="0" applyFont="1" applyFill="1" applyBorder="1" applyAlignment="1">
      <alignment horizontal="center"/>
    </xf>
    <xf numFmtId="0" fontId="54" fillId="38" borderId="15" xfId="0" applyFont="1" applyFill="1" applyBorder="1" applyAlignment="1">
      <alignment horizontal="center"/>
    </xf>
    <xf numFmtId="0" fontId="54"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45" fillId="0" borderId="119" xfId="0" applyFont="1" applyBorder="1" applyAlignment="1">
      <alignment horizontal="center"/>
    </xf>
    <xf numFmtId="0" fontId="45" fillId="0" borderId="120" xfId="0" applyFont="1" applyBorder="1" applyAlignment="1">
      <alignment horizontal="center"/>
    </xf>
    <xf numFmtId="0" fontId="45" fillId="0" borderId="121" xfId="0" applyFont="1" applyBorder="1" applyAlignment="1">
      <alignment horizontal="center"/>
    </xf>
    <xf numFmtId="0" fontId="45" fillId="0" borderId="1" xfId="0" applyFont="1" applyBorder="1" applyAlignment="1">
      <alignment horizontal="center"/>
    </xf>
    <xf numFmtId="0" fontId="45" fillId="0" borderId="1" xfId="0" applyFont="1" applyBorder="1" applyAlignment="1">
      <alignment horizontal="center" wrapText="1"/>
    </xf>
    <xf numFmtId="9" fontId="45" fillId="0" borderId="122"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52" fillId="0" borderId="8" xfId="0" applyFont="1" applyFill="1" applyBorder="1" applyAlignment="1">
      <alignment horizontal="left" vertical="top" wrapText="1"/>
    </xf>
    <xf numFmtId="0" fontId="58" fillId="0" borderId="7" xfId="0" applyFont="1" applyFill="1" applyBorder="1" applyAlignment="1">
      <alignment horizontal="left" vertical="top" wrapText="1"/>
    </xf>
    <xf numFmtId="0" fontId="58" fillId="0" borderId="6" xfId="0" applyFont="1" applyFill="1" applyBorder="1" applyAlignment="1">
      <alignment horizontal="left" vertical="top" wrapText="1"/>
    </xf>
    <xf numFmtId="0" fontId="58" fillId="0" borderId="9" xfId="0" applyFont="1" applyFill="1" applyBorder="1" applyAlignment="1">
      <alignment horizontal="left" vertical="top" wrapText="1"/>
    </xf>
    <xf numFmtId="0" fontId="58" fillId="0" borderId="0" xfId="0" applyFont="1" applyFill="1" applyBorder="1" applyAlignment="1">
      <alignment horizontal="left" vertical="top" wrapText="1"/>
    </xf>
    <xf numFmtId="0" fontId="58" fillId="0" borderId="2" xfId="0" applyFont="1" applyFill="1" applyBorder="1" applyAlignment="1">
      <alignment horizontal="left" vertical="top" wrapText="1"/>
    </xf>
    <xf numFmtId="0" fontId="58" fillId="0" borderId="13" xfId="0" applyFont="1" applyFill="1" applyBorder="1" applyAlignment="1">
      <alignment horizontal="left" vertical="top" wrapText="1"/>
    </xf>
    <xf numFmtId="0" fontId="58" fillId="0" borderId="14" xfId="0" applyFont="1" applyFill="1" applyBorder="1" applyAlignment="1">
      <alignment horizontal="left" vertical="top" wrapText="1"/>
    </xf>
    <xf numFmtId="0" fontId="58"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6" fillId="38" borderId="13" xfId="0" applyFont="1" applyFill="1" applyBorder="1" applyAlignment="1">
      <alignment horizontal="center" vertical="center"/>
    </xf>
    <xf numFmtId="0" fontId="56" fillId="38" borderId="14" xfId="0" applyFont="1" applyFill="1" applyBorder="1" applyAlignment="1">
      <alignment horizontal="center" vertical="center"/>
    </xf>
    <xf numFmtId="0" fontId="56" fillId="38"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70" xfId="107" applyFont="1" applyFill="1" applyBorder="1" applyAlignment="1">
      <alignment horizontal="center" vertical="center"/>
    </xf>
    <xf numFmtId="0" fontId="6" fillId="0" borderId="96" xfId="107" applyFont="1" applyFill="1" applyBorder="1" applyAlignment="1">
      <alignment horizontal="center" vertical="center"/>
    </xf>
    <xf numFmtId="0" fontId="51" fillId="0" borderId="54" xfId="0" applyFont="1" applyBorder="1" applyAlignment="1">
      <alignment horizontal="left"/>
    </xf>
    <xf numFmtId="0" fontId="51" fillId="0" borderId="55" xfId="0" applyFont="1" applyBorder="1" applyAlignment="1">
      <alignment horizontal="left"/>
    </xf>
    <xf numFmtId="0" fontId="51" fillId="0" borderId="56" xfId="0" applyFont="1" applyBorder="1" applyAlignment="1">
      <alignment horizontal="left"/>
    </xf>
    <xf numFmtId="0" fontId="56" fillId="38" borderId="54" xfId="0" applyFont="1" applyFill="1" applyBorder="1" applyAlignment="1">
      <alignment horizontal="center" vertical="center"/>
    </xf>
    <xf numFmtId="0" fontId="56" fillId="38" borderId="55" xfId="0" applyFont="1" applyFill="1" applyBorder="1" applyAlignment="1">
      <alignment horizontal="center" vertical="center"/>
    </xf>
    <xf numFmtId="0" fontId="56" fillId="38" borderId="56"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2" fillId="0" borderId="57" xfId="0" applyFont="1" applyBorder="1" applyAlignment="1">
      <alignment horizontal="left" vertical="top" wrapText="1"/>
    </xf>
    <xf numFmtId="0" fontId="52" fillId="0" borderId="58" xfId="0" applyFont="1" applyBorder="1" applyAlignment="1">
      <alignment horizontal="left" vertical="top" wrapText="1"/>
    </xf>
    <xf numFmtId="0" fontId="52" fillId="0" borderId="59" xfId="0" applyFont="1" applyBorder="1" applyAlignment="1">
      <alignment horizontal="left" vertical="top" wrapText="1"/>
    </xf>
    <xf numFmtId="0" fontId="52" fillId="0" borderId="60" xfId="0" applyFont="1" applyBorder="1" applyAlignment="1">
      <alignment horizontal="left" vertical="top" wrapText="1"/>
    </xf>
    <xf numFmtId="0" fontId="52" fillId="0" borderId="61" xfId="0" applyFont="1" applyBorder="1" applyAlignment="1">
      <alignment horizontal="left" vertical="top" wrapText="1"/>
    </xf>
    <xf numFmtId="0" fontId="52" fillId="0" borderId="62" xfId="0" applyFont="1" applyBorder="1" applyAlignment="1">
      <alignment horizontal="left" vertical="top" wrapText="1"/>
    </xf>
    <xf numFmtId="0" fontId="52" fillId="0" borderId="63" xfId="0" applyFont="1" applyBorder="1" applyAlignment="1">
      <alignment horizontal="left" vertical="top" wrapText="1"/>
    </xf>
    <xf numFmtId="0" fontId="52" fillId="0" borderId="64" xfId="0" applyFont="1" applyBorder="1" applyAlignment="1">
      <alignment horizontal="left" vertical="top" wrapText="1"/>
    </xf>
    <xf numFmtId="0" fontId="6" fillId="0" borderId="76" xfId="107" applyFont="1" applyFill="1" applyBorder="1" applyAlignment="1">
      <alignment horizontal="center" vertical="center"/>
    </xf>
    <xf numFmtId="0" fontId="6" fillId="0" borderId="77" xfId="107" applyFont="1" applyFill="1" applyBorder="1" applyAlignment="1">
      <alignment horizontal="center" vertical="center"/>
    </xf>
    <xf numFmtId="0" fontId="6" fillId="0" borderId="73" xfId="107" applyFont="1" applyFill="1" applyBorder="1" applyAlignment="1">
      <alignment horizontal="center" vertical="center"/>
    </xf>
    <xf numFmtId="0" fontId="6" fillId="0" borderId="74" xfId="107" applyFont="1" applyFill="1" applyBorder="1" applyAlignment="1">
      <alignment horizontal="center" vertical="center"/>
    </xf>
    <xf numFmtId="0" fontId="51" fillId="0" borderId="1" xfId="0" applyFont="1" applyBorder="1" applyAlignment="1">
      <alignment horizontal="left"/>
    </xf>
    <xf numFmtId="0" fontId="52" fillId="0" borderId="9" xfId="0" applyFont="1" applyBorder="1" applyAlignment="1">
      <alignment horizontal="center"/>
    </xf>
    <xf numFmtId="0" fontId="52" fillId="0" borderId="0"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6" fillId="38"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3" xfId="0" applyFont="1" applyBorder="1" applyAlignment="1">
      <alignment horizontal="center" vertical="center"/>
    </xf>
    <xf numFmtId="0" fontId="51" fillId="0" borderId="4" xfId="0" applyFont="1" applyBorder="1" applyAlignment="1">
      <alignment horizontal="center" vertical="center"/>
    </xf>
    <xf numFmtId="0" fontId="51" fillId="36" borderId="102" xfId="0" applyFont="1" applyFill="1" applyBorder="1" applyAlignment="1">
      <alignment horizontal="center" vertical="center"/>
    </xf>
    <xf numFmtId="0" fontId="51" fillId="36" borderId="105" xfId="0" applyFont="1" applyFill="1" applyBorder="1" applyAlignment="1">
      <alignment horizontal="center" vertical="center"/>
    </xf>
    <xf numFmtId="0" fontId="51" fillId="36" borderId="107" xfId="0" applyFont="1" applyFill="1" applyBorder="1" applyAlignment="1">
      <alignment horizontal="center" vertical="center"/>
    </xf>
    <xf numFmtId="0" fontId="51" fillId="36" borderId="108" xfId="0" applyFont="1" applyFill="1" applyBorder="1" applyAlignment="1">
      <alignment horizontal="center" vertical="center"/>
    </xf>
    <xf numFmtId="0" fontId="51" fillId="36" borderId="109" xfId="0" applyFont="1" applyFill="1" applyBorder="1" applyAlignment="1">
      <alignment horizontal="center" vertical="center"/>
    </xf>
    <xf numFmtId="0" fontId="51" fillId="36" borderId="110" xfId="0" applyFont="1" applyFill="1" applyBorder="1" applyAlignment="1">
      <alignment horizontal="center" vertical="center"/>
    </xf>
    <xf numFmtId="0" fontId="69" fillId="0" borderId="11" xfId="0" applyFont="1" applyBorder="1" applyAlignment="1">
      <alignment horizontal="center" wrapText="1"/>
    </xf>
    <xf numFmtId="0" fontId="69" fillId="0" borderId="15" xfId="0" applyFont="1" applyBorder="1" applyAlignment="1">
      <alignment horizontal="center" wrapText="1"/>
    </xf>
    <xf numFmtId="0" fontId="69" fillId="0" borderId="10" xfId="0" applyFont="1" applyBorder="1" applyAlignment="1">
      <alignment horizontal="center" wrapText="1"/>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56" fillId="38" borderId="0" xfId="0" applyFont="1" applyFill="1" applyBorder="1" applyAlignment="1">
      <alignment horizontal="left" vertic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56" fillId="38" borderId="11" xfId="0" applyFont="1" applyFill="1" applyBorder="1" applyAlignment="1">
      <alignment horizontal="center" vertical="center"/>
    </xf>
    <xf numFmtId="0" fontId="56" fillId="38" borderId="15" xfId="0" applyFont="1" applyFill="1" applyBorder="1" applyAlignment="1">
      <alignment horizontal="center" vertical="center"/>
    </xf>
    <xf numFmtId="0" fontId="56" fillId="38" borderId="10" xfId="0" applyFont="1" applyFill="1" applyBorder="1" applyAlignment="1">
      <alignment horizontal="center" vertical="center"/>
    </xf>
    <xf numFmtId="0" fontId="56"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45" xfId="0" applyFont="1" applyBorder="1" applyAlignment="1">
      <alignment horizontal="center" vertical="center" wrapText="1"/>
    </xf>
    <xf numFmtId="0" fontId="52" fillId="0" borderId="47" xfId="0" applyFont="1" applyBorder="1" applyAlignment="1">
      <alignment horizontal="center" vertical="center" wrapText="1"/>
    </xf>
    <xf numFmtId="0" fontId="52" fillId="0" borderId="46" xfId="0" applyFont="1" applyBorder="1" applyAlignment="1">
      <alignment horizontal="center" vertical="center" wrapText="1"/>
    </xf>
    <xf numFmtId="0" fontId="7" fillId="33" borderId="9" xfId="0" applyFont="1" applyFill="1" applyBorder="1" applyAlignment="1">
      <alignment horizontal="center"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83" xfId="0" applyFont="1" applyFill="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33" xfId="0" applyFont="1" applyBorder="1" applyAlignment="1">
      <alignment horizontal="center" vertical="center" wrapText="1"/>
    </xf>
    <xf numFmtId="0" fontId="52" fillId="0" borderId="44" xfId="0" applyFont="1" applyBorder="1" applyAlignment="1">
      <alignment horizontal="center" vertic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0" xfId="112" applyFont="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6" fillId="38" borderId="11" xfId="0" applyFont="1" applyFill="1" applyBorder="1" applyAlignment="1">
      <alignment horizontal="left" vertical="center"/>
    </xf>
    <xf numFmtId="0" fontId="56" fillId="38" borderId="15" xfId="0" applyFont="1" applyFill="1" applyBorder="1" applyAlignment="1">
      <alignment horizontal="left" vertical="center"/>
    </xf>
    <xf numFmtId="0" fontId="52" fillId="0" borderId="7"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1" fillId="0" borderId="3" xfId="0" applyFont="1" applyBorder="1" applyAlignment="1">
      <alignment horizontal="center"/>
    </xf>
    <xf numFmtId="0" fontId="7" fillId="0" borderId="84" xfId="0" applyFont="1" applyFill="1" applyBorder="1" applyAlignment="1">
      <alignment horizontal="center" wrapText="1"/>
    </xf>
    <xf numFmtId="0" fontId="7" fillId="0" borderId="90" xfId="0" applyFont="1" applyFill="1" applyBorder="1" applyAlignment="1">
      <alignment horizontal="center" wrapText="1"/>
    </xf>
    <xf numFmtId="0" fontId="7" fillId="0" borderId="91" xfId="0" applyFont="1" applyFill="1" applyBorder="1" applyAlignment="1">
      <alignment horizontal="center" wrapText="1"/>
    </xf>
    <xf numFmtId="0" fontId="7" fillId="0" borderId="50" xfId="0" applyFont="1" applyFill="1" applyBorder="1" applyAlignment="1">
      <alignment horizontal="center"/>
    </xf>
    <xf numFmtId="0" fontId="7" fillId="0" borderId="1" xfId="0" applyFont="1" applyFill="1" applyBorder="1" applyAlignment="1">
      <alignment horizontal="center"/>
    </xf>
    <xf numFmtId="0" fontId="7" fillId="0" borderId="51" xfId="0" applyFont="1" applyFill="1" applyBorder="1" applyAlignment="1">
      <alignment horizontal="center"/>
    </xf>
    <xf numFmtId="0" fontId="51" fillId="0" borderId="3" xfId="0" applyFont="1" applyFill="1" applyBorder="1" applyAlignment="1">
      <alignment horizontal="center" wrapText="1"/>
    </xf>
    <xf numFmtId="0" fontId="4" fillId="0" borderId="0" xfId="112" applyFont="1" applyAlignment="1">
      <alignment horizontal="left"/>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4" fillId="0" borderId="14" xfId="112" applyFont="1" applyBorder="1" applyAlignment="1">
      <alignment horizontal="center"/>
    </xf>
    <xf numFmtId="0" fontId="52" fillId="0" borderId="0" xfId="0" applyFont="1" applyBorder="1" applyAlignment="1">
      <alignment horizontal="left"/>
    </xf>
    <xf numFmtId="0" fontId="52" fillId="0" borderId="0" xfId="0" applyFont="1" applyAlignment="1">
      <alignment horizontal="left"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2" fillId="0" borderId="6"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95" xfId="0" applyNumberFormat="1" applyFont="1" applyBorder="1" applyAlignment="1">
      <alignment horizontal="center"/>
    </xf>
    <xf numFmtId="0" fontId="56" fillId="38" borderId="10" xfId="0" applyFont="1" applyFill="1" applyBorder="1" applyAlignment="1">
      <alignment horizontal="left" vertical="center"/>
    </xf>
    <xf numFmtId="0" fontId="7" fillId="0" borderId="48" xfId="100" applyNumberFormat="1" applyFont="1" applyBorder="1" applyAlignment="1">
      <alignment horizontal="center" wrapText="1"/>
    </xf>
    <xf numFmtId="0" fontId="7" fillId="0" borderId="49" xfId="100" applyNumberFormat="1" applyFont="1" applyBorder="1" applyAlignment="1">
      <alignment horizont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81" xfId="100" applyNumberFormat="1" applyFont="1" applyBorder="1" applyAlignment="1">
      <alignment horizontal="center" vertical="center" wrapText="1"/>
    </xf>
    <xf numFmtId="0" fontId="7" fillId="0" borderId="82" xfId="100" applyNumberFormat="1" applyFont="1" applyBorder="1" applyAlignment="1">
      <alignment horizontal="center" vertical="center" wrapText="1"/>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4"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00AC7D"/>
      <color rgb="FF7DBD3D"/>
      <color rgb="FF005F84"/>
      <color rgb="FFBD92DE"/>
      <color rgb="FFB7DEE8"/>
      <color rgb="FFFC9E4C"/>
      <color rgb="FFDFACA9"/>
      <color rgb="FF01B6FF"/>
      <color rgb="FFEDF3F9"/>
      <color rgb="FFF9FB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baseline="0">
                <a:effectLst/>
              </a:rPr>
              <a:t>Average Annual Earnings of 2007 Graduates over 10 Years</a:t>
            </a:r>
            <a:endParaRPr lang="en-US" sz="1200">
              <a:effectLst/>
            </a:endParaRPr>
          </a:p>
        </c:rich>
      </c:tx>
      <c:layout>
        <c:manualLayout>
          <c:xMode val="edge"/>
          <c:yMode val="edge"/>
          <c:x val="0.20996965499556092"/>
          <c:y val="7.699649215008452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1280471520007369"/>
          <c:w val="0.68118300600241677"/>
          <c:h val="0.59354817489919021"/>
        </c:manualLayout>
      </c:layout>
      <c:barChart>
        <c:barDir val="col"/>
        <c:grouping val="clustered"/>
        <c:varyColors val="0"/>
        <c:ser>
          <c:idx val="0"/>
          <c:order val="0"/>
          <c:tx>
            <c:v>2008 (1 year)</c:v>
          </c:tx>
          <c:spPr>
            <a:solidFill>
              <a:srgbClr val="005F84"/>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30720.1799701046</c:v>
              </c:pt>
              <c:pt idx="1">
                <c:v>35750.183120510803</c:v>
              </c:pt>
              <c:pt idx="2">
                <c:v>39632.2416230366</c:v>
              </c:pt>
              <c:pt idx="3">
                <c:v>53083.201522222203</c:v>
              </c:pt>
            </c:numLit>
          </c:val>
          <c:extLst>
            <c:ext xmlns:c16="http://schemas.microsoft.com/office/drawing/2014/chart" uri="{C3380CC4-5D6E-409C-BE32-E72D297353CC}">
              <c16:uniqueId val="{00000000-94FA-49EB-9C06-7C0585CFA53F}"/>
            </c:ext>
          </c:extLst>
        </c:ser>
        <c:ser>
          <c:idx val="1"/>
          <c:order val="1"/>
          <c:tx>
            <c:v>2012 (5 years)</c:v>
          </c:tx>
          <c:spPr>
            <a:solidFill>
              <a:srgbClr val="F6B11A"/>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38298.176880503197</c:v>
              </c:pt>
              <c:pt idx="1">
                <c:v>45659.9442119944</c:v>
              </c:pt>
              <c:pt idx="2">
                <c:v>49998.510347907897</c:v>
              </c:pt>
              <c:pt idx="3">
                <c:v>61382.332096530903</c:v>
              </c:pt>
            </c:numLit>
          </c:val>
          <c:extLst>
            <c:ext xmlns:c16="http://schemas.microsoft.com/office/drawing/2014/chart" uri="{C3380CC4-5D6E-409C-BE32-E72D297353CC}">
              <c16:uniqueId val="{00000001-94FA-49EB-9C06-7C0585CFA53F}"/>
            </c:ext>
          </c:extLst>
        </c:ser>
        <c:ser>
          <c:idx val="2"/>
          <c:order val="2"/>
          <c:tx>
            <c:v>2017 (10 years)</c:v>
          </c:tx>
          <c:spPr>
            <a:solidFill>
              <a:srgbClr val="4BACC6"/>
            </a:solidFill>
            <a:ln>
              <a:noFill/>
            </a:ln>
            <a:effectLst/>
          </c:spPr>
          <c:invertIfNegative val="0"/>
          <c:cat>
            <c:strLit>
              <c:ptCount val="4"/>
              <c:pt idx="0">
                <c:v>Certificate</c:v>
              </c:pt>
              <c:pt idx="1">
                <c:v>Associate</c:v>
              </c:pt>
              <c:pt idx="2">
                <c:v>Baccalaureate</c:v>
              </c:pt>
              <c:pt idx="3">
                <c:v>Master's</c:v>
              </c:pt>
            </c:strLit>
          </c:cat>
          <c:val>
            <c:numLit>
              <c:formatCode>General</c:formatCode>
              <c:ptCount val="4"/>
              <c:pt idx="0">
                <c:v>46887.843133680501</c:v>
              </c:pt>
              <c:pt idx="1">
                <c:v>55636.772496316</c:v>
              </c:pt>
              <c:pt idx="2">
                <c:v>65018.2732032032</c:v>
              </c:pt>
              <c:pt idx="3">
                <c:v>73947.556616415401</c:v>
              </c:pt>
            </c:numLit>
          </c:val>
          <c:extLst>
            <c:ext xmlns:c16="http://schemas.microsoft.com/office/drawing/2014/chart" uri="{C3380CC4-5D6E-409C-BE32-E72D297353CC}">
              <c16:uniqueId val="{00000002-94FA-49EB-9C06-7C0585CFA53F}"/>
            </c:ext>
          </c:extLst>
        </c:ser>
        <c:dLbls>
          <c:showLegendKey val="0"/>
          <c:showVal val="0"/>
          <c:showCatName val="0"/>
          <c:showSerName val="0"/>
          <c:showPercent val="0"/>
          <c:showBubbleSize val="0"/>
        </c:dLbls>
        <c:gapWidth val="50"/>
        <c:axId val="919800640"/>
        <c:axId val="919826960"/>
      </c:barChart>
      <c:catAx>
        <c:axId val="919800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6960"/>
        <c:crosses val="autoZero"/>
        <c:auto val="1"/>
        <c:lblAlgn val="ctr"/>
        <c:lblOffset val="100"/>
        <c:noMultiLvlLbl val="0"/>
      </c:catAx>
      <c:valAx>
        <c:axId val="9198269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00640"/>
        <c:crosses val="autoZero"/>
        <c:crossBetween val="between"/>
      </c:valAx>
      <c:spPr>
        <a:noFill/>
        <a:ln>
          <a:noFill/>
        </a:ln>
        <a:effectLst/>
      </c:spPr>
    </c:plotArea>
    <c:legend>
      <c:legendPos val="r"/>
      <c:layout>
        <c:manualLayout>
          <c:xMode val="edge"/>
          <c:yMode val="edge"/>
          <c:x val="0.82562339686616271"/>
          <c:y val="0.34928870733263606"/>
          <c:w val="0.1421534915858341"/>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Upper East</c:v>
                </c:pt>
              </c:strCache>
            </c:strRef>
          </c:tx>
          <c:spPr>
            <a:solidFill>
              <a:srgbClr val="00AC7D"/>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8E-4785-BFEB-9A12B6B8C8C4}"/>
                </c:ext>
              </c:extLst>
            </c:dLbl>
            <c:dLbl>
              <c:idx val="1"/>
              <c:layout>
                <c:manualLayout>
                  <c:x val="-8.3333333333333332E-3"/>
                  <c:y val="-8.4875562720133283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8E-4785-BFEB-9A12B6B8C8C4}"/>
                </c:ext>
              </c:extLst>
            </c:dLbl>
            <c:dLbl>
              <c:idx val="3"/>
              <c:layout>
                <c:manualLayout>
                  <c:x val="-1.6666666666666666E-2"/>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D8E-4785-BFEB-9A12B6B8C8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'!$H$20:$J$21</c:f>
              <c:multiLvlStrCache>
                <c:ptCount val="3"/>
                <c:lvl>
                  <c:pt idx="0">
                    <c:v>% Public     2- yr</c:v>
                  </c:pt>
                  <c:pt idx="1">
                    <c:v>% Public Univ</c:v>
                  </c:pt>
                  <c:pt idx="2">
                    <c:v>% Independent</c:v>
                  </c:pt>
                </c:lvl>
                <c:lvl>
                  <c:pt idx="0">
                    <c:v>Percentage of HS Grads Enrolled in Higher Education</c:v>
                  </c:pt>
                </c:lvl>
              </c:multiLvlStrCache>
            </c:multiLvlStrRef>
          </c:cat>
          <c:val>
            <c:numRef>
              <c:f>'HS to Coll. '!$H$22:$J$22</c:f>
              <c:numCache>
                <c:formatCode>0.0%</c:formatCode>
                <c:ptCount val="3"/>
                <c:pt idx="0">
                  <c:v>0.31267999670863161</c:v>
                </c:pt>
                <c:pt idx="1">
                  <c:v>0.13601579856825474</c:v>
                </c:pt>
                <c:pt idx="2">
                  <c:v>3.3571957541347813E-2</c:v>
                </c:pt>
              </c:numCache>
            </c:numRef>
          </c:val>
          <c:extLs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D8E-4785-BFEB-9A12B6B8C8C4}"/>
                </c:ext>
              </c:extLst>
            </c:dLbl>
            <c:dLbl>
              <c:idx val="3"/>
              <c:layout>
                <c:manualLayout>
                  <c:x val="8.3333333333332309E-3"/>
                  <c:y val="4.629629629629608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D8E-4785-BFEB-9A12B6B8C8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'!$H$20:$J$21</c:f>
              <c:multiLvlStrCache>
                <c:ptCount val="3"/>
                <c:lvl>
                  <c:pt idx="0">
                    <c:v>% Public     2- yr</c:v>
                  </c:pt>
                  <c:pt idx="1">
                    <c:v>% Public Univ</c:v>
                  </c:pt>
                  <c:pt idx="2">
                    <c:v>% Independent</c:v>
                  </c:pt>
                </c:lvl>
                <c:lvl>
                  <c:pt idx="0">
                    <c:v>Percentage of HS Grads Enrolled in Higher Education</c:v>
                  </c:pt>
                </c:lvl>
              </c:multiLvlStrCache>
            </c:multiLvlStrRef>
          </c:cat>
          <c:val>
            <c:numRef>
              <c:f>'HS to Coll. '!$H$23:$J$23</c:f>
              <c:numCache>
                <c:formatCode>0.0%</c:formatCode>
                <c:ptCount val="3"/>
                <c:pt idx="0">
                  <c:v>0.25374369209198333</c:v>
                </c:pt>
                <c:pt idx="1">
                  <c:v>0.23475207316225929</c:v>
                </c:pt>
                <c:pt idx="2">
                  <c:v>3.5169547725363633E-2</c:v>
                </c:pt>
              </c:numCache>
            </c:numRef>
          </c:val>
          <c:extLs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926007216"/>
        <c:axId val="925992656"/>
      </c:barChart>
      <c:catAx>
        <c:axId val="926007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2656"/>
        <c:crosses val="autoZero"/>
        <c:auto val="1"/>
        <c:lblAlgn val="ctr"/>
        <c:lblOffset val="100"/>
        <c:noMultiLvlLbl val="0"/>
      </c:catAx>
      <c:valAx>
        <c:axId val="925992656"/>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7216"/>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Readiness'!$C$57:$E$57</c:f>
              <c:numCache>
                <c:formatCode>0.0%</c:formatCode>
                <c:ptCount val="3"/>
                <c:pt idx="0">
                  <c:v>0.57899999999999996</c:v>
                </c:pt>
                <c:pt idx="1">
                  <c:v>0.58025570107649338</c:v>
                </c:pt>
                <c:pt idx="2">
                  <c:v>0.61031989341198101</c:v>
                </c:pt>
              </c:numCache>
            </c:numRef>
          </c:val>
          <c:smooth val="0"/>
          <c:extLst>
            <c:ext xmlns:c16="http://schemas.microsoft.com/office/drawing/2014/chart" uri="{C3380CC4-5D6E-409C-BE32-E72D297353CC}">
              <c16:uniqueId val="{00000000-8D1E-4DE8-A1D7-C2FD1B1C0655}"/>
            </c:ext>
          </c:extLst>
        </c:ser>
        <c:ser>
          <c:idx val="1"/>
          <c:order val="1"/>
          <c:tx>
            <c:strRef>
              <c:f>'HS to Coll - College Readiness'!$B$58</c:f>
              <c:strCache>
                <c:ptCount val="1"/>
                <c:pt idx="0">
                  <c:v>Upper East</c:v>
                </c:pt>
              </c:strCache>
            </c:strRef>
          </c:tx>
          <c:spPr>
            <a:ln w="28575" cap="rnd">
              <a:solidFill>
                <a:srgbClr val="00AC7D"/>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Readiness'!$C$58:$E$58</c:f>
              <c:numCache>
                <c:formatCode>0.0%</c:formatCode>
                <c:ptCount val="3"/>
                <c:pt idx="0">
                  <c:v>0.47899999999999998</c:v>
                </c:pt>
                <c:pt idx="1">
                  <c:v>0.53037285295349812</c:v>
                </c:pt>
                <c:pt idx="2">
                  <c:v>0.54225092250922502</c:v>
                </c:pt>
              </c:numCache>
            </c:numRef>
          </c:val>
          <c:smooth val="0"/>
          <c:extLst>
            <c:ext xmlns:c16="http://schemas.microsoft.com/office/drawing/2014/chart" uri="{C3380CC4-5D6E-409C-BE32-E72D297353CC}">
              <c16:uniqueId val="{00000001-8D1E-4DE8-A1D7-C2FD1B1C0655}"/>
            </c:ext>
          </c:extLst>
        </c:ser>
        <c:dLbls>
          <c:showLegendKey val="0"/>
          <c:showVal val="0"/>
          <c:showCatName val="0"/>
          <c:showSerName val="0"/>
          <c:showPercent val="0"/>
          <c:showBubbleSize val="0"/>
        </c:dLbls>
        <c:smooth val="0"/>
        <c:axId val="925978096"/>
        <c:axId val="925972496"/>
      </c:lineChart>
      <c:catAx>
        <c:axId val="925978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2496"/>
        <c:crosses val="autoZero"/>
        <c:auto val="1"/>
        <c:lblAlgn val="ctr"/>
        <c:lblOffset val="100"/>
        <c:noMultiLvlLbl val="0"/>
      </c:catAx>
      <c:valAx>
        <c:axId val="92597249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809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Readiness'!$B$59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Readiness'!$C$59:$E$59</c:f>
              <c:numCache>
                <c:formatCode>0.0%</c:formatCode>
                <c:ptCount val="3"/>
                <c:pt idx="0">
                  <c:v>0.63400000000000001</c:v>
                </c:pt>
                <c:pt idx="1">
                  <c:v>0.63255511266574471</c:v>
                </c:pt>
                <c:pt idx="2">
                  <c:v>0.65267052142755499</c:v>
                </c:pt>
              </c:numCache>
            </c:numRef>
          </c:val>
          <c:smooth val="0"/>
          <c:extLst>
            <c:ext xmlns:c16="http://schemas.microsoft.com/office/drawing/2014/chart" uri="{C3380CC4-5D6E-409C-BE32-E72D297353CC}">
              <c16:uniqueId val="{00000000-395C-422E-9263-74D5425F4C0B}"/>
            </c:ext>
          </c:extLst>
        </c:ser>
        <c:ser>
          <c:idx val="1"/>
          <c:order val="1"/>
          <c:tx>
            <c:strRef>
              <c:f>'HS to Coll - College Readiness'!$B$60</c:f>
              <c:strCache>
                <c:ptCount val="1"/>
                <c:pt idx="0">
                  <c:v>Upper East</c:v>
                </c:pt>
              </c:strCache>
            </c:strRef>
          </c:tx>
          <c:spPr>
            <a:ln w="28575" cap="rnd">
              <a:solidFill>
                <a:srgbClr val="00AC7D"/>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Readiness'!$C$60:$E$60</c:f>
              <c:numCache>
                <c:formatCode>0.0%</c:formatCode>
                <c:ptCount val="3"/>
                <c:pt idx="0">
                  <c:v>0.52800000000000002</c:v>
                </c:pt>
                <c:pt idx="1">
                  <c:v>0.59069962295768752</c:v>
                </c:pt>
                <c:pt idx="2">
                  <c:v>0.58468634686346899</c:v>
                </c:pt>
              </c:numCache>
            </c:numRef>
          </c:val>
          <c:smooth val="0"/>
          <c:extLst>
            <c:ext xmlns:c16="http://schemas.microsoft.com/office/drawing/2014/chart" uri="{C3380CC4-5D6E-409C-BE32-E72D297353CC}">
              <c16:uniqueId val="{00000001-395C-422E-9263-74D5425F4C0B}"/>
            </c:ext>
          </c:extLst>
        </c:ser>
        <c:dLbls>
          <c:showLegendKey val="0"/>
          <c:showVal val="0"/>
          <c:showCatName val="0"/>
          <c:showSerName val="0"/>
          <c:showPercent val="0"/>
          <c:showBubbleSize val="0"/>
        </c:dLbls>
        <c:smooth val="0"/>
        <c:axId val="925997696"/>
        <c:axId val="925994336"/>
      </c:lineChart>
      <c:catAx>
        <c:axId val="9259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4336"/>
        <c:crosses val="autoZero"/>
        <c:auto val="1"/>
        <c:lblAlgn val="ctr"/>
        <c:lblOffset val="100"/>
        <c:noMultiLvlLbl val="0"/>
      </c:catAx>
      <c:valAx>
        <c:axId val="92599433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769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Readiness'!$B$61</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Readiness'!$C$61:$E$61</c:f>
              <c:numCache>
                <c:formatCode>0.0%</c:formatCode>
                <c:ptCount val="3"/>
                <c:pt idx="0">
                  <c:v>0.77300000000000002</c:v>
                </c:pt>
                <c:pt idx="1">
                  <c:v>0.77828845684535919</c:v>
                </c:pt>
                <c:pt idx="2">
                  <c:v>0.85554995019855895</c:v>
                </c:pt>
              </c:numCache>
            </c:numRef>
          </c:val>
          <c:smooth val="0"/>
          <c:extLst>
            <c:ext xmlns:c16="http://schemas.microsoft.com/office/drawing/2014/chart" uri="{C3380CC4-5D6E-409C-BE32-E72D297353CC}">
              <c16:uniqueId val="{00000000-A7A2-49B0-BFCA-59C528DBB89B}"/>
            </c:ext>
          </c:extLst>
        </c:ser>
        <c:ser>
          <c:idx val="1"/>
          <c:order val="1"/>
          <c:tx>
            <c:strRef>
              <c:f>'HS to Coll - College Readiness'!$B$62</c:f>
              <c:strCache>
                <c:ptCount val="1"/>
                <c:pt idx="0">
                  <c:v>Upper East</c:v>
                </c:pt>
              </c:strCache>
            </c:strRef>
          </c:tx>
          <c:spPr>
            <a:ln w="28575" cap="rnd">
              <a:solidFill>
                <a:srgbClr val="00AC7D"/>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Readiness'!$C$62:$E$62</c:f>
              <c:numCache>
                <c:formatCode>0.0%</c:formatCode>
                <c:ptCount val="3"/>
                <c:pt idx="0">
                  <c:v>0.64400000000000002</c:v>
                </c:pt>
                <c:pt idx="1">
                  <c:v>0.73355676581483031</c:v>
                </c:pt>
                <c:pt idx="2">
                  <c:v>0.84372693726937298</c:v>
                </c:pt>
              </c:numCache>
            </c:numRef>
          </c:val>
          <c:smooth val="0"/>
          <c:extLst>
            <c:ext xmlns:c16="http://schemas.microsoft.com/office/drawing/2014/chart" uri="{C3380CC4-5D6E-409C-BE32-E72D297353CC}">
              <c16:uniqueId val="{00000001-A7A2-49B0-BFCA-59C528DBB89B}"/>
            </c:ext>
          </c:extLst>
        </c:ser>
        <c:dLbls>
          <c:showLegendKey val="0"/>
          <c:showVal val="0"/>
          <c:showCatName val="0"/>
          <c:showSerName val="0"/>
          <c:showPercent val="0"/>
          <c:showBubbleSize val="0"/>
        </c:dLbls>
        <c:smooth val="0"/>
        <c:axId val="925976976"/>
        <c:axId val="925998816"/>
      </c:lineChart>
      <c:catAx>
        <c:axId val="925976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98816"/>
        <c:crosses val="autoZero"/>
        <c:auto val="1"/>
        <c:lblAlgn val="ctr"/>
        <c:lblOffset val="100"/>
        <c:noMultiLvlLbl val="0"/>
      </c:catAx>
      <c:valAx>
        <c:axId val="92599881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697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Readiness'!$B$63</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Readiness'!$C$63:$E$63</c:f>
              <c:numCache>
                <c:formatCode>0.0%</c:formatCode>
                <c:ptCount val="3"/>
                <c:pt idx="0">
                  <c:v>0.75800000000000001</c:v>
                </c:pt>
                <c:pt idx="1">
                  <c:v>0.75913799181105779</c:v>
                </c:pt>
                <c:pt idx="2">
                  <c:v>0.78695978371945596</c:v>
                </c:pt>
              </c:numCache>
            </c:numRef>
          </c:val>
          <c:smooth val="0"/>
          <c:extLst>
            <c:ext xmlns:c16="http://schemas.microsoft.com/office/drawing/2014/chart" uri="{C3380CC4-5D6E-409C-BE32-E72D297353CC}">
              <c16:uniqueId val="{00000000-6881-4B11-94DD-D9703BAB66D3}"/>
            </c:ext>
          </c:extLst>
        </c:ser>
        <c:ser>
          <c:idx val="1"/>
          <c:order val="1"/>
          <c:tx>
            <c:strRef>
              <c:f>'HS to Coll - College Readiness'!$B$64</c:f>
              <c:strCache>
                <c:ptCount val="1"/>
                <c:pt idx="0">
                  <c:v>Upper East</c:v>
                </c:pt>
              </c:strCache>
            </c:strRef>
          </c:tx>
          <c:spPr>
            <a:ln w="28575" cap="rnd">
              <a:solidFill>
                <a:srgbClr val="00AC7D"/>
              </a:solidFill>
              <a:round/>
            </a:ln>
            <a:effectLst/>
          </c:spPr>
          <c:marker>
            <c:symbol val="none"/>
          </c:marker>
          <c:cat>
            <c:numRef>
              <c:f>'HS to Coll - College Readiness'!$C$56:$E$56</c:f>
              <c:numCache>
                <c:formatCode>General</c:formatCode>
                <c:ptCount val="3"/>
                <c:pt idx="0">
                  <c:v>2015</c:v>
                </c:pt>
                <c:pt idx="1">
                  <c:v>2016</c:v>
                </c:pt>
                <c:pt idx="2">
                  <c:v>2017</c:v>
                </c:pt>
              </c:numCache>
            </c:numRef>
          </c:cat>
          <c:val>
            <c:numRef>
              <c:f>'HS to Coll - College Readiness'!$C$64:$E$64</c:f>
              <c:numCache>
                <c:formatCode>0.0%</c:formatCode>
                <c:ptCount val="3"/>
                <c:pt idx="0">
                  <c:v>0.66100000000000003</c:v>
                </c:pt>
                <c:pt idx="1">
                  <c:v>0.7293674067867616</c:v>
                </c:pt>
                <c:pt idx="2">
                  <c:v>0.73450184501844995</c:v>
                </c:pt>
              </c:numCache>
            </c:numRef>
          </c:val>
          <c:smooth val="0"/>
          <c:extLst>
            <c:ext xmlns:c16="http://schemas.microsoft.com/office/drawing/2014/chart" uri="{C3380CC4-5D6E-409C-BE32-E72D297353CC}">
              <c16:uniqueId val="{00000001-6881-4B11-94DD-D9703BAB66D3}"/>
            </c:ext>
          </c:extLst>
        </c:ser>
        <c:dLbls>
          <c:showLegendKey val="0"/>
          <c:showVal val="0"/>
          <c:showCatName val="0"/>
          <c:showSerName val="0"/>
          <c:showPercent val="0"/>
          <c:showBubbleSize val="0"/>
        </c:dLbls>
        <c:smooth val="0"/>
        <c:axId val="925980896"/>
        <c:axId val="925970816"/>
      </c:lineChart>
      <c:catAx>
        <c:axId val="92598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0816"/>
        <c:crosses val="autoZero"/>
        <c:auto val="1"/>
        <c:lblAlgn val="ctr"/>
        <c:lblOffset val="100"/>
        <c:noMultiLvlLbl val="0"/>
      </c:catAx>
      <c:valAx>
        <c:axId val="925970816"/>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089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(FY2007) that Graduate from HS, Enroll in HE &amp; Complete HE (FY2017)</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v>High School Graduate in FY10-12</c:v>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F29-4A23-AB96-87BDD6489D40}"/>
              </c:ext>
            </c:extLst>
          </c:dPt>
          <c:dPt>
            <c:idx val="1"/>
            <c:invertIfNegative val="0"/>
            <c:bubble3D val="0"/>
            <c:spPr>
              <a:solidFill>
                <a:srgbClr val="00B189"/>
              </a:solidFill>
              <a:ln>
                <a:noFill/>
              </a:ln>
              <a:effectLst/>
            </c:spPr>
            <c:extLst>
              <c:ext xmlns:c16="http://schemas.microsoft.com/office/drawing/2014/chart" uri="{C3380CC4-5D6E-409C-BE32-E72D297353CC}">
                <c16:uniqueId val="{00000003-DF29-4A23-AB96-87BDD6489D40}"/>
              </c:ext>
            </c:extLst>
          </c:dPt>
          <c:dPt>
            <c:idx val="2"/>
            <c:invertIfNegative val="0"/>
            <c:bubble3D val="0"/>
            <c:spPr>
              <a:solidFill>
                <a:srgbClr val="F6B11A"/>
              </a:solidFill>
              <a:ln>
                <a:noFill/>
              </a:ln>
              <a:effectLst/>
            </c:spPr>
            <c:extLst>
              <c:ext xmlns:c16="http://schemas.microsoft.com/office/drawing/2014/chart" uri="{C3380CC4-5D6E-409C-BE32-E72D297353CC}">
                <c16:uniqueId val="{00000005-DF29-4A23-AB96-87BDD6489D40}"/>
              </c:ext>
            </c:extLst>
          </c:dPt>
          <c:dPt>
            <c:idx val="3"/>
            <c:invertIfNegative val="0"/>
            <c:bubble3D val="0"/>
            <c:spPr>
              <a:solidFill>
                <a:srgbClr val="8BD1E5"/>
              </a:solidFill>
              <a:ln>
                <a:noFill/>
              </a:ln>
              <a:effectLst/>
            </c:spPr>
            <c:extLst>
              <c:ext xmlns:c16="http://schemas.microsoft.com/office/drawing/2014/chart" uri="{C3380CC4-5D6E-409C-BE32-E72D297353CC}">
                <c16:uniqueId val="{00000007-DF29-4A23-AB96-87BDD6489D40}"/>
              </c:ext>
            </c:extLst>
          </c:dPt>
          <c:dLbls>
            <c:dLbl>
              <c:idx val="1"/>
              <c:layout>
                <c:manualLayout>
                  <c:x val="0"/>
                  <c:y val="2.1715526601520128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DF29-4A23-AB96-87BDD6489D4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0.79127478753541081</c:v>
              </c:pt>
              <c:pt idx="1">
                <c:v>0.7335080821319353</c:v>
              </c:pt>
              <c:pt idx="2">
                <c:v>0.76875216038714134</c:v>
              </c:pt>
              <c:pt idx="3">
                <c:v>0.77720207253886009</c:v>
              </c:pt>
            </c:numLit>
          </c:val>
          <c:extLst>
            <c:ext xmlns:c16="http://schemas.microsoft.com/office/drawing/2014/chart" uri="{C3380CC4-5D6E-409C-BE32-E72D297353CC}">
              <c16:uniqueId val="{00000008-DF29-4A23-AB96-87BDD6489D40}"/>
            </c:ext>
          </c:extLst>
        </c:ser>
        <c:ser>
          <c:idx val="1"/>
          <c:order val="1"/>
          <c:tx>
            <c:v>Enrolled in HE</c:v>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c:ext xmlns:c16="http://schemas.microsoft.com/office/drawing/2014/chart" uri="{C3380CC4-5D6E-409C-BE32-E72D297353CC}">
                <c16:uniqueId val="{0000000A-DF29-4A23-AB96-87BDD6489D40}"/>
              </c:ext>
            </c:extLst>
          </c:dPt>
          <c:dPt>
            <c:idx val="1"/>
            <c:invertIfNegative val="0"/>
            <c:bubble3D val="0"/>
            <c:spPr>
              <a:pattFill prst="dkDnDiag">
                <a:fgClr>
                  <a:srgbClr val="00B189"/>
                </a:fgClr>
                <a:bgClr>
                  <a:schemeClr val="bg1"/>
                </a:bgClr>
              </a:pattFill>
              <a:ln>
                <a:noFill/>
              </a:ln>
              <a:effectLst/>
            </c:spPr>
            <c:extLst>
              <c:ext xmlns:c16="http://schemas.microsoft.com/office/drawing/2014/chart" uri="{C3380CC4-5D6E-409C-BE32-E72D297353CC}">
                <c16:uniqueId val="{0000000C-DF29-4A23-AB96-87BDD6489D40}"/>
              </c:ext>
            </c:extLst>
          </c:dPt>
          <c:dPt>
            <c:idx val="2"/>
            <c:invertIfNegative val="0"/>
            <c:bubble3D val="0"/>
            <c:spPr>
              <a:pattFill prst="dkDnDiag">
                <a:fgClr>
                  <a:srgbClr val="F6B11A"/>
                </a:fgClr>
                <a:bgClr>
                  <a:schemeClr val="bg1"/>
                </a:bgClr>
              </a:pattFill>
              <a:ln>
                <a:noFill/>
              </a:ln>
              <a:effectLst/>
            </c:spPr>
            <c:extLst>
              <c:ext xmlns:c16="http://schemas.microsoft.com/office/drawing/2014/chart" uri="{C3380CC4-5D6E-409C-BE32-E72D297353CC}">
                <c16:uniqueId val="{0000000E-DF29-4A23-AB96-87BDD6489D40}"/>
              </c:ext>
            </c:extLst>
          </c:dPt>
          <c:dPt>
            <c:idx val="3"/>
            <c:invertIfNegative val="0"/>
            <c:bubble3D val="0"/>
            <c:spPr>
              <a:pattFill prst="dkDnDiag">
                <a:fgClr>
                  <a:srgbClr val="8BD1E5"/>
                </a:fgClr>
                <a:bgClr>
                  <a:schemeClr val="bg1"/>
                </a:bgClr>
              </a:pattFill>
              <a:ln>
                <a:noFill/>
              </a:ln>
              <a:effectLst/>
            </c:spPr>
            <c:extLst>
              <c:ext xmlns:c16="http://schemas.microsoft.com/office/drawing/2014/chart" uri="{C3380CC4-5D6E-409C-BE32-E72D297353CC}">
                <c16:uniqueId val="{00000010-DF29-4A23-AB96-87BDD6489D40}"/>
              </c:ext>
            </c:extLst>
          </c:dPt>
          <c:dLbls>
            <c:dLbl>
              <c:idx val="0"/>
              <c:layout>
                <c:manualLayout>
                  <c:x val="5.5555555555555809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DF29-4A23-AB96-87BDD6489D40}"/>
                </c:ext>
              </c:extLst>
            </c:dLbl>
            <c:dLbl>
              <c:idx val="1"/>
              <c:layout>
                <c:manualLayout>
                  <c:x val="8.3332565885404202E-3"/>
                  <c:y val="2.60586319218241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DF29-4A23-AB96-87BDD6489D40}"/>
                </c:ext>
              </c:extLst>
            </c:dLbl>
            <c:dLbl>
              <c:idx val="2"/>
              <c:layout>
                <c:manualLayout>
                  <c:x val="5.5555043923603119E-3"/>
                  <c:y val="1.73724212812159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DF29-4A23-AB96-87BDD6489D40}"/>
                </c:ext>
              </c:extLst>
            </c:dLbl>
            <c:dLbl>
              <c:idx val="3"/>
              <c:layout>
                <c:manualLayout>
                  <c:x val="5.5555555555555558E-3"/>
                  <c:y val="-4.2437781360066642E-17"/>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DF29-4A23-AB96-87BDD6489D40}"/>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0.56883852691218129</c:v>
              </c:pt>
              <c:pt idx="1">
                <c:v>0.40410659676714722</c:v>
              </c:pt>
              <c:pt idx="2">
                <c:v>0.5658486000691324</c:v>
              </c:pt>
              <c:pt idx="3">
                <c:v>0.56476683937823835</c:v>
              </c:pt>
            </c:numLit>
          </c:val>
          <c:extLst>
            <c:ext xmlns:c16="http://schemas.microsoft.com/office/drawing/2014/chart" uri="{C3380CC4-5D6E-409C-BE32-E72D297353CC}">
              <c16:uniqueId val="{00000011-DF29-4A23-AB96-87BDD6489D40}"/>
            </c:ext>
          </c:extLst>
        </c:ser>
        <c:ser>
          <c:idx val="2"/>
          <c:order val="2"/>
          <c:tx>
            <c:v>HE Degree or Certificate in Texas</c:v>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c:ext xmlns:c16="http://schemas.microsoft.com/office/drawing/2014/chart" uri="{C3380CC4-5D6E-409C-BE32-E72D297353CC}">
                <c16:uniqueId val="{00000013-DF29-4A23-AB96-87BDD6489D40}"/>
              </c:ext>
            </c:extLst>
          </c:dPt>
          <c:dPt>
            <c:idx val="2"/>
            <c:invertIfNegative val="0"/>
            <c:bubble3D val="0"/>
            <c:spPr>
              <a:pattFill prst="pct90">
                <a:fgClr>
                  <a:srgbClr val="F6B11A"/>
                </a:fgClr>
                <a:bgClr>
                  <a:schemeClr val="bg1"/>
                </a:bgClr>
              </a:pattFill>
              <a:ln>
                <a:noFill/>
              </a:ln>
              <a:effectLst/>
            </c:spPr>
            <c:extLst>
              <c:ext xmlns:c16="http://schemas.microsoft.com/office/drawing/2014/chart" uri="{C3380CC4-5D6E-409C-BE32-E72D297353CC}">
                <c16:uniqueId val="{00000015-DF29-4A23-AB96-87BDD6489D40}"/>
              </c:ext>
            </c:extLst>
          </c:dPt>
          <c:dPt>
            <c:idx val="3"/>
            <c:invertIfNegative val="0"/>
            <c:bubble3D val="0"/>
            <c:spPr>
              <a:pattFill prst="pct90">
                <a:fgClr>
                  <a:srgbClr val="8BD1E5"/>
                </a:fgClr>
                <a:bgClr>
                  <a:schemeClr val="bg1"/>
                </a:bgClr>
              </a:pattFill>
              <a:ln>
                <a:noFill/>
              </a:ln>
              <a:effectLst/>
            </c:spPr>
            <c:extLst>
              <c:ext xmlns:c16="http://schemas.microsoft.com/office/drawing/2014/chart" uri="{C3380CC4-5D6E-409C-BE32-E72D297353CC}">
                <c16:uniqueId val="{00000017-DF29-4A23-AB96-87BDD6489D4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White</c:v>
              </c:pt>
              <c:pt idx="1">
                <c:v>Hispanic</c:v>
              </c:pt>
              <c:pt idx="2">
                <c:v>African
American</c:v>
              </c:pt>
              <c:pt idx="3">
                <c:v>Others</c:v>
              </c:pt>
            </c:strLit>
          </c:cat>
          <c:val>
            <c:numLit>
              <c:formatCode>General</c:formatCode>
              <c:ptCount val="4"/>
              <c:pt idx="0">
                <c:v>0.26368271954674222</c:v>
              </c:pt>
              <c:pt idx="1">
                <c:v>0.15596330275229359</c:v>
              </c:pt>
              <c:pt idx="2">
                <c:v>0.14414103007258902</c:v>
              </c:pt>
              <c:pt idx="3">
                <c:v>0.30569948186528495</c:v>
              </c:pt>
            </c:numLit>
          </c:val>
          <c:extLst>
            <c:ext xmlns:c16="http://schemas.microsoft.com/office/drawing/2014/chart" uri="{C3380CC4-5D6E-409C-BE32-E72D297353CC}">
              <c16:uniqueId val="{00000018-DF29-4A23-AB96-87BDD6489D40}"/>
            </c:ext>
          </c:extLst>
        </c:ser>
        <c:dLbls>
          <c:dLblPos val="outEnd"/>
          <c:showLegendKey val="0"/>
          <c:showVal val="1"/>
          <c:showCatName val="0"/>
          <c:showSerName val="0"/>
          <c:showPercent val="0"/>
          <c:showBubbleSize val="0"/>
        </c:dLbls>
        <c:gapWidth val="219"/>
        <c:axId val="926001616"/>
        <c:axId val="925983136"/>
      </c:barChart>
      <c:catAx>
        <c:axId val="926001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3136"/>
        <c:crosses val="autoZero"/>
        <c:auto val="1"/>
        <c:lblAlgn val="ctr"/>
        <c:lblOffset val="100"/>
        <c:noMultiLvlLbl val="0"/>
      </c:catAx>
      <c:valAx>
        <c:axId val="92598313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1616"/>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2017 High School Graduates in Higher Ed-  Performance on TSI Readiness Measures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v>Upper East Tx</c:v>
          </c:tx>
          <c:spPr>
            <a:solidFill>
              <a:srgbClr val="00AC7D"/>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0.54225092250922502</c:v>
              </c:pt>
              <c:pt idx="1">
                <c:v>0.58468634686346899</c:v>
              </c:pt>
              <c:pt idx="2">
                <c:v>0.84372693726937298</c:v>
              </c:pt>
              <c:pt idx="3">
                <c:v>0.73450184501844995</c:v>
              </c:pt>
            </c:numLit>
          </c:val>
          <c:extLst>
            <c:ext xmlns:c16="http://schemas.microsoft.com/office/drawing/2014/chart" uri="{C3380CC4-5D6E-409C-BE32-E72D297353CC}">
              <c16:uniqueId val="{00000000-8A09-4090-B705-1460146E79ED}"/>
            </c:ext>
          </c:extLst>
        </c:ser>
        <c:ser>
          <c:idx val="1"/>
          <c:order val="1"/>
          <c:tx>
            <c:v>Statewide</c:v>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4"/>
              <c:pt idx="0">
                <c:v>All areas</c:v>
              </c:pt>
              <c:pt idx="1">
                <c:v>Math</c:v>
              </c:pt>
              <c:pt idx="2">
                <c:v>Writing</c:v>
              </c:pt>
              <c:pt idx="3">
                <c:v>Reading</c:v>
              </c:pt>
            </c:strLit>
          </c:cat>
          <c:val>
            <c:numLit>
              <c:formatCode>General</c:formatCode>
              <c:ptCount val="4"/>
              <c:pt idx="0">
                <c:v>0.61031989341198101</c:v>
              </c:pt>
              <c:pt idx="1">
                <c:v>0.65267052142755499</c:v>
              </c:pt>
              <c:pt idx="2">
                <c:v>0.85554995019855895</c:v>
              </c:pt>
              <c:pt idx="3">
                <c:v>0.78695978371945596</c:v>
              </c:pt>
            </c:numLit>
          </c:val>
          <c:extLst>
            <c:ext xmlns:c16="http://schemas.microsoft.com/office/drawing/2014/chart" uri="{C3380CC4-5D6E-409C-BE32-E72D297353CC}">
              <c16:uniqueId val="{00000001-8A09-4090-B705-1460146E79ED}"/>
            </c:ext>
          </c:extLst>
        </c:ser>
        <c:dLbls>
          <c:dLblPos val="outEnd"/>
          <c:showLegendKey val="0"/>
          <c:showVal val="1"/>
          <c:showCatName val="0"/>
          <c:showSerName val="0"/>
          <c:showPercent val="0"/>
          <c:showBubbleSize val="0"/>
        </c:dLbls>
        <c:gapWidth val="219"/>
        <c:overlap val="-27"/>
        <c:axId val="926013936"/>
        <c:axId val="925982576"/>
      </c:barChart>
      <c:catAx>
        <c:axId val="926013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2576"/>
        <c:crosses val="autoZero"/>
        <c:auto val="1"/>
        <c:lblAlgn val="ctr"/>
        <c:lblOffset val="100"/>
        <c:noMultiLvlLbl val="0"/>
      </c:catAx>
      <c:valAx>
        <c:axId val="9259825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13936"/>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2016</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Residence'!$D$12:$D$15</c:f>
              <c:numCache>
                <c:formatCode>#,##0</c:formatCode>
                <c:ptCount val="4"/>
                <c:pt idx="0">
                  <c:v>11096</c:v>
                </c:pt>
                <c:pt idx="1">
                  <c:v>18160</c:v>
                </c:pt>
                <c:pt idx="2">
                  <c:v>10833</c:v>
                </c:pt>
                <c:pt idx="3">
                  <c:v>16961</c:v>
                </c:pt>
              </c:numCache>
            </c:numRef>
          </c:val>
          <c:extLs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Residence'!$E$12:$E$15</c:f>
              <c:numCache>
                <c:formatCode>#,##0</c:formatCode>
                <c:ptCount val="4"/>
                <c:pt idx="0">
                  <c:v>383</c:v>
                </c:pt>
                <c:pt idx="1">
                  <c:v>1084</c:v>
                </c:pt>
                <c:pt idx="2">
                  <c:v>2115</c:v>
                </c:pt>
                <c:pt idx="3">
                  <c:v>5489</c:v>
                </c:pt>
              </c:numCache>
            </c:numRef>
          </c:val>
          <c:extLs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Residence'!$F$12:$F$15</c:f>
              <c:numCache>
                <c:formatCode>#,##0</c:formatCode>
                <c:ptCount val="4"/>
                <c:pt idx="0">
                  <c:v>1637</c:v>
                </c:pt>
                <c:pt idx="1">
                  <c:v>3856</c:v>
                </c:pt>
                <c:pt idx="2">
                  <c:v>2224</c:v>
                </c:pt>
                <c:pt idx="3">
                  <c:v>4876</c:v>
                </c:pt>
              </c:numCache>
            </c:numRef>
          </c:val>
          <c:extLs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2017</c:v>
                  </c:pt>
                </c:lvl>
              </c:multiLvlStrCache>
            </c:multiLvlStrRef>
          </c:cat>
          <c:val>
            <c:numRef>
              <c:f>'Enrollment-Region of Residence'!$G$12:$G$15</c:f>
              <c:numCache>
                <c:formatCode>#,##0</c:formatCode>
                <c:ptCount val="4"/>
                <c:pt idx="0">
                  <c:v>346</c:v>
                </c:pt>
                <c:pt idx="1">
                  <c:v>308</c:v>
                </c:pt>
                <c:pt idx="2">
                  <c:v>1136</c:v>
                </c:pt>
                <c:pt idx="3">
                  <c:v>1554</c:v>
                </c:pt>
              </c:numCache>
            </c:numRef>
          </c:val>
          <c:extLs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925974736"/>
        <c:axId val="926021776"/>
      </c:barChart>
      <c:catAx>
        <c:axId val="925974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1776"/>
        <c:crosses val="autoZero"/>
        <c:auto val="1"/>
        <c:lblAlgn val="ctr"/>
        <c:lblOffset val="100"/>
        <c:noMultiLvlLbl val="0"/>
      </c:catAx>
      <c:valAx>
        <c:axId val="9260217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4736"/>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2017</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c:ext xmlns:c16="http://schemas.microsoft.com/office/drawing/2014/chart" uri="{C3380CC4-5D6E-409C-BE32-E72D297353CC}">
                <c16:uniqueId val="{00000001-5853-45C9-92A5-1AB6C7DD0838}"/>
              </c:ext>
            </c:extLst>
          </c:dPt>
          <c:dPt>
            <c:idx val="3"/>
            <c:invertIfNegative val="0"/>
            <c:bubble3D val="0"/>
            <c:spPr>
              <a:solidFill>
                <a:srgbClr val="00B189"/>
              </a:solidFill>
              <a:ln>
                <a:noFill/>
              </a:ln>
              <a:effectLst/>
            </c:spPr>
            <c:extLst>
              <c:ext xmlns:c16="http://schemas.microsoft.com/office/drawing/2014/chart" uri="{C3380CC4-5D6E-409C-BE32-E72D297353CC}">
                <c16:uniqueId val="{00000003-5853-45C9-92A5-1AB6C7DD0838}"/>
              </c:ext>
            </c:extLst>
          </c:dPt>
          <c:dPt>
            <c:idx val="4"/>
            <c:invertIfNegative val="0"/>
            <c:bubble3D val="0"/>
            <c:spPr>
              <a:solidFill>
                <a:srgbClr val="F6B11A"/>
              </a:solidFill>
              <a:ln>
                <a:noFill/>
              </a:ln>
              <a:effectLst/>
            </c:spPr>
            <c:extLst>
              <c:ext xmlns:c16="http://schemas.microsoft.com/office/drawing/2014/chart" uri="{C3380CC4-5D6E-409C-BE32-E72D297353CC}">
                <c16:uniqueId val="{00000005-5853-45C9-92A5-1AB6C7DD0838}"/>
              </c:ext>
            </c:extLst>
          </c:dPt>
          <c:dPt>
            <c:idx val="5"/>
            <c:invertIfNegative val="0"/>
            <c:bubble3D val="0"/>
            <c:spPr>
              <a:solidFill>
                <a:srgbClr val="F6B11A"/>
              </a:solidFill>
              <a:ln>
                <a:noFill/>
              </a:ln>
              <a:effectLst/>
            </c:spPr>
            <c:extLst>
              <c:ext xmlns:c16="http://schemas.microsoft.com/office/drawing/2014/chart" uri="{C3380CC4-5D6E-409C-BE32-E72D297353CC}">
                <c16:uniqueId val="{00000007-5853-45C9-92A5-1AB6C7DD0838}"/>
              </c:ext>
            </c:extLst>
          </c:dPt>
          <c:dPt>
            <c:idx val="6"/>
            <c:invertIfNegative val="0"/>
            <c:bubble3D val="0"/>
            <c:spPr>
              <a:solidFill>
                <a:srgbClr val="8BD1E5"/>
              </a:solidFill>
              <a:ln>
                <a:noFill/>
              </a:ln>
              <a:effectLst/>
            </c:spPr>
            <c:extLst>
              <c:ext xmlns:c16="http://schemas.microsoft.com/office/drawing/2014/chart" uri="{C3380CC4-5D6E-409C-BE32-E72D297353CC}">
                <c16:uniqueId val="{00000009-5853-45C9-92A5-1AB6C7DD0838}"/>
              </c:ext>
            </c:extLst>
          </c:dPt>
          <c:dPt>
            <c:idx val="7"/>
            <c:invertIfNegative val="0"/>
            <c:bubble3D val="0"/>
            <c:spPr>
              <a:solidFill>
                <a:srgbClr val="8BD1E5"/>
              </a:solidFill>
              <a:ln>
                <a:noFill/>
              </a:ln>
              <a:effectLst/>
            </c:spPr>
            <c:extLst>
              <c:ext xmlns:c16="http://schemas.microsoft.com/office/drawing/2014/chart" uri="{C3380CC4-5D6E-409C-BE32-E72D297353CC}">
                <c16:uniqueId val="{0000000B-5853-45C9-92A5-1AB6C7DD0838}"/>
              </c:ext>
            </c:extLst>
          </c:dPt>
          <c:dLbls>
            <c:dLbl>
              <c:idx val="0"/>
              <c:layout>
                <c:manualLayout>
                  <c:x val="0"/>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853-45C9-92A5-1AB6C7DD0838}"/>
                </c:ext>
              </c:extLst>
            </c:dLbl>
            <c:dLbl>
              <c:idx val="1"/>
              <c:layout>
                <c:manualLayout>
                  <c:x val="-2.5462668816039986E-17"/>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853-45C9-92A5-1AB6C7DD0838}"/>
                </c:ext>
              </c:extLst>
            </c:dLbl>
            <c:dLbl>
              <c:idx val="2"/>
              <c:layout>
                <c:manualLayout>
                  <c:x val="2.7777777777777779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853-45C9-92A5-1AB6C7DD0838}"/>
                </c:ext>
              </c:extLst>
            </c:dLbl>
            <c:dLbl>
              <c:idx val="3"/>
              <c:layout>
                <c:manualLayout>
                  <c:x val="2.7777777777777267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853-45C9-92A5-1AB6C7DD0838}"/>
                </c:ext>
              </c:extLst>
            </c:dLbl>
            <c:dLbl>
              <c:idx val="4"/>
              <c:layout>
                <c:manualLayout>
                  <c:x val="-8.3333333333334356E-3"/>
                  <c:y val="1.38888888888888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853-45C9-92A5-1AB6C7DD0838}"/>
                </c:ext>
              </c:extLst>
            </c:dLbl>
            <c:dLbl>
              <c:idx val="5"/>
              <c:layout>
                <c:manualLayout>
                  <c:x val="-1.0185067526415994E-16"/>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853-45C9-92A5-1AB6C7DD0838}"/>
                </c:ext>
              </c:extLst>
            </c:dLbl>
            <c:dLbl>
              <c:idx val="6"/>
              <c:layout>
                <c:manualLayout>
                  <c:x val="-8.3333333333333332E-3"/>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853-45C9-92A5-1AB6C7DD0838}"/>
                </c:ext>
              </c:extLst>
            </c:dLbl>
            <c:dLbl>
              <c:idx val="7"/>
              <c:layout>
                <c:manualLayout>
                  <c:x val="-1.0185067526415994E-16"/>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853-45C9-92A5-1AB6C7DD083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0.60810047981936211</c:v>
                </c:pt>
                <c:pt idx="1">
                  <c:v>0.60538288396149609</c:v>
                </c:pt>
                <c:pt idx="2">
                  <c:v>0.56213872832369938</c:v>
                </c:pt>
                <c:pt idx="3">
                  <c:v>0.58319112627986347</c:v>
                </c:pt>
                <c:pt idx="4">
                  <c:v>0.66487935656836461</c:v>
                </c:pt>
                <c:pt idx="5">
                  <c:v>0.60943341961461028</c:v>
                </c:pt>
                <c:pt idx="6">
                  <c:v>0.46047008547008544</c:v>
                </c:pt>
                <c:pt idx="7">
                  <c:v>0.5612552806276403</c:v>
                </c:pt>
              </c:numCache>
            </c:numRef>
          </c:val>
          <c:extLst>
            <c:ext xmlns:c16="http://schemas.microsoft.com/office/drawing/2014/chart" uri="{C3380CC4-5D6E-409C-BE32-E72D297353CC}">
              <c16:uniqueId val="{0000000E-5853-45C9-92A5-1AB6C7DD0838}"/>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0-5853-45C9-92A5-1AB6C7DD0838}"/>
              </c:ext>
            </c:extLst>
          </c:dPt>
          <c:dPt>
            <c:idx val="1"/>
            <c:invertIfNegative val="0"/>
            <c:bubble3D val="0"/>
            <c:spPr>
              <a:pattFill prst="pct60">
                <a:fgClr>
                  <a:srgbClr val="005F84"/>
                </a:fgClr>
                <a:bgClr>
                  <a:schemeClr val="bg1"/>
                </a:bgClr>
              </a:pattFill>
              <a:ln>
                <a:noFill/>
              </a:ln>
              <a:effectLst/>
            </c:spPr>
            <c:extLst>
              <c:ext xmlns:c16="http://schemas.microsoft.com/office/drawing/2014/chart" uri="{C3380CC4-5D6E-409C-BE32-E72D297353CC}">
                <c16:uniqueId val="{00000012-5853-45C9-92A5-1AB6C7DD0838}"/>
              </c:ext>
            </c:extLst>
          </c:dPt>
          <c:dPt>
            <c:idx val="2"/>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4-5853-45C9-92A5-1AB6C7DD0838}"/>
              </c:ext>
            </c:extLst>
          </c:dPt>
          <c:dPt>
            <c:idx val="3"/>
            <c:invertIfNegative val="0"/>
            <c:bubble3D val="0"/>
            <c:spPr>
              <a:pattFill prst="pct60">
                <a:fgClr>
                  <a:srgbClr val="00B189"/>
                </a:fgClr>
                <a:bgClr>
                  <a:schemeClr val="bg1"/>
                </a:bgClr>
              </a:pattFill>
              <a:ln>
                <a:noFill/>
              </a:ln>
              <a:effectLst/>
            </c:spPr>
            <c:extLst>
              <c:ext xmlns:c16="http://schemas.microsoft.com/office/drawing/2014/chart" uri="{C3380CC4-5D6E-409C-BE32-E72D297353CC}">
                <c16:uniqueId val="{00000016-5853-45C9-92A5-1AB6C7DD0838}"/>
              </c:ext>
            </c:extLst>
          </c:dPt>
          <c:dPt>
            <c:idx val="4"/>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8-5853-45C9-92A5-1AB6C7DD0838}"/>
              </c:ext>
            </c:extLst>
          </c:dPt>
          <c:dPt>
            <c:idx val="5"/>
            <c:invertIfNegative val="0"/>
            <c:bubble3D val="0"/>
            <c:spPr>
              <a:pattFill prst="pct60">
                <a:fgClr>
                  <a:srgbClr val="F6B11A"/>
                </a:fgClr>
                <a:bgClr>
                  <a:schemeClr val="bg1"/>
                </a:bgClr>
              </a:pattFill>
              <a:ln>
                <a:noFill/>
              </a:ln>
              <a:effectLst/>
            </c:spPr>
            <c:extLst>
              <c:ext xmlns:c16="http://schemas.microsoft.com/office/drawing/2014/chart" uri="{C3380CC4-5D6E-409C-BE32-E72D297353CC}">
                <c16:uniqueId val="{0000001A-5853-45C9-92A5-1AB6C7DD0838}"/>
              </c:ext>
            </c:extLst>
          </c:dPt>
          <c:dPt>
            <c:idx val="6"/>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C-5853-45C9-92A5-1AB6C7DD0838}"/>
              </c:ext>
            </c:extLst>
          </c:dPt>
          <c:dPt>
            <c:idx val="7"/>
            <c:invertIfNegative val="0"/>
            <c:bubble3D val="0"/>
            <c:spPr>
              <a:pattFill prst="pct60">
                <a:fgClr>
                  <a:srgbClr val="8BD1E5"/>
                </a:fgClr>
                <a:bgClr>
                  <a:schemeClr val="bg1"/>
                </a:bgClr>
              </a:pattFill>
              <a:ln>
                <a:noFill/>
              </a:ln>
              <a:effectLst/>
            </c:spPr>
            <c:extLst>
              <c:ext xmlns:c16="http://schemas.microsoft.com/office/drawing/2014/chart" uri="{C3380CC4-5D6E-409C-BE32-E72D297353CC}">
                <c16:uniqueId val="{0000001E-5853-45C9-92A5-1AB6C7DD0838}"/>
              </c:ext>
            </c:extLst>
          </c:dPt>
          <c:dLbls>
            <c:dLbl>
              <c:idx val="0"/>
              <c:layout>
                <c:manualLayout>
                  <c:x val="1.3888888888888902E-2"/>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853-45C9-92A5-1AB6C7DD0838}"/>
                </c:ext>
              </c:extLst>
            </c:dLbl>
            <c:dLbl>
              <c:idx val="1"/>
              <c:layout>
                <c:manualLayout>
                  <c:x val="8.3333333333333072E-3"/>
                  <c:y val="1.388888888888888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853-45C9-92A5-1AB6C7DD0838}"/>
                </c:ext>
              </c:extLst>
            </c:dLbl>
            <c:dLbl>
              <c:idx val="2"/>
              <c:layout>
                <c:manualLayout>
                  <c:x val="8.3333333333332829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5853-45C9-92A5-1AB6C7DD0838}"/>
                </c:ext>
              </c:extLst>
            </c:dLbl>
            <c:dLbl>
              <c:idx val="3"/>
              <c:layout>
                <c:manualLayout>
                  <c:x val="8.3333333333333332E-3"/>
                  <c:y val="9.259259259259258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5853-45C9-92A5-1AB6C7DD0838}"/>
                </c:ext>
              </c:extLst>
            </c:dLbl>
            <c:dLbl>
              <c:idx val="4"/>
              <c:layout>
                <c:manualLayout>
                  <c:x val="8.3333333333333332E-3"/>
                  <c:y val="1.38888888888888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5853-45C9-92A5-1AB6C7DD0838}"/>
                </c:ext>
              </c:extLst>
            </c:dLbl>
            <c:dLbl>
              <c:idx val="5"/>
              <c:layout>
                <c:manualLayout>
                  <c:x val="5.5555555555555558E-3"/>
                  <c:y val="2.314814814814814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5853-45C9-92A5-1AB6C7DD0838}"/>
                </c:ext>
              </c:extLst>
            </c:dLbl>
            <c:dLbl>
              <c:idx val="6"/>
              <c:layout>
                <c:manualLayout>
                  <c:x val="1.3888888888888888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5853-45C9-92A5-1AB6C7DD0838}"/>
                </c:ext>
              </c:extLst>
            </c:dLbl>
            <c:dLbl>
              <c:idx val="7"/>
              <c:layout>
                <c:manualLayout>
                  <c:x val="1.1111111111111112E-2"/>
                  <c:y val="1.85185185185185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5853-45C9-92A5-1AB6C7DD0838}"/>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0.39189952018063789</c:v>
                </c:pt>
                <c:pt idx="1">
                  <c:v>0.39461711603850391</c:v>
                </c:pt>
                <c:pt idx="2">
                  <c:v>0.43786127167630057</c:v>
                </c:pt>
                <c:pt idx="3">
                  <c:v>0.41680887372013653</c:v>
                </c:pt>
                <c:pt idx="4">
                  <c:v>0.33512064343163539</c:v>
                </c:pt>
                <c:pt idx="5">
                  <c:v>0.39056658038538972</c:v>
                </c:pt>
                <c:pt idx="6">
                  <c:v>0.5395299145299145</c:v>
                </c:pt>
                <c:pt idx="7">
                  <c:v>0.4387447193723597</c:v>
                </c:pt>
              </c:numCache>
            </c:numRef>
          </c:val>
          <c:extLst>
            <c:ext xmlns:c16="http://schemas.microsoft.com/office/drawing/2014/chart" uri="{C3380CC4-5D6E-409C-BE32-E72D297353CC}">
              <c16:uniqueId val="{0000001F-5853-45C9-92A5-1AB6C7DD0838}"/>
            </c:ext>
          </c:extLst>
        </c:ser>
        <c:dLbls>
          <c:showLegendKey val="0"/>
          <c:showVal val="0"/>
          <c:showCatName val="0"/>
          <c:showSerName val="0"/>
          <c:showPercent val="0"/>
          <c:showBubbleSize val="0"/>
        </c:dLbls>
        <c:gapWidth val="219"/>
        <c:overlap val="-27"/>
        <c:axId val="926020096"/>
        <c:axId val="926022336"/>
      </c:barChart>
      <c:catAx>
        <c:axId val="92602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2336"/>
        <c:crosses val="autoZero"/>
        <c:auto val="1"/>
        <c:lblAlgn val="ctr"/>
        <c:lblOffset val="100"/>
        <c:noMultiLvlLbl val="0"/>
      </c:catAx>
      <c:valAx>
        <c:axId val="926022336"/>
        <c:scaling>
          <c:orientation val="minMax"/>
        </c:scaling>
        <c:delete val="1"/>
        <c:axPos val="l"/>
        <c:numFmt formatCode="0.0%" sourceLinked="1"/>
        <c:majorTickMark val="none"/>
        <c:minorTickMark val="none"/>
        <c:tickLblPos val="nextTo"/>
        <c:crossAx val="9260200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In&amp;Out'!$E$45</c:f>
              <c:strCache>
                <c:ptCount val="1"/>
                <c:pt idx="0">
                  <c:v>In Region</c:v>
                </c:pt>
              </c:strCache>
            </c:strRef>
          </c:tx>
          <c:spPr>
            <a:solidFill>
              <a:srgbClr val="00AC7D"/>
            </a:solidFill>
            <a:ln>
              <a:noFill/>
            </a:ln>
            <a:effectLst/>
          </c:spPr>
          <c:invertIfNegative val="0"/>
          <c:cat>
            <c:strRef>
              <c:f>'Enrollment In&amp;Out'!$A$46:$A$49</c:f>
              <c:strCache>
                <c:ptCount val="4"/>
                <c:pt idx="0">
                  <c:v>Public 4-yr</c:v>
                </c:pt>
                <c:pt idx="1">
                  <c:v>Public 2-yr</c:v>
                </c:pt>
                <c:pt idx="2">
                  <c:v>Independent</c:v>
                </c:pt>
                <c:pt idx="3">
                  <c:v>Total</c:v>
                </c:pt>
              </c:strCache>
            </c:strRef>
          </c:cat>
          <c:val>
            <c:numRef>
              <c:f>'Enrollment In&amp;Out'!$E$46:$E$49</c:f>
              <c:numCache>
                <c:formatCode>0.0%</c:formatCode>
                <c:ptCount val="4"/>
                <c:pt idx="0">
                  <c:v>0.39563404464066715</c:v>
                </c:pt>
                <c:pt idx="1">
                  <c:v>0.94920360110803326</c:v>
                </c:pt>
                <c:pt idx="2">
                  <c:v>0.68037518037518041</c:v>
                </c:pt>
                <c:pt idx="3">
                  <c:v>0.74360637133708918</c:v>
                </c:pt>
              </c:numCache>
            </c:numRef>
          </c:val>
          <c:extLst>
            <c:ext xmlns:c16="http://schemas.microsoft.com/office/drawing/2014/chart" uri="{C3380CC4-5D6E-409C-BE32-E72D297353CC}">
              <c16:uniqueId val="{00000000-7659-4962-A93C-5E8708FA39D7}"/>
            </c:ext>
          </c:extLst>
        </c:ser>
        <c:ser>
          <c:idx val="1"/>
          <c:order val="1"/>
          <c:tx>
            <c:strRef>
              <c:f>'Enrollment In&amp;Out'!$F$45</c:f>
              <c:strCache>
                <c:ptCount val="1"/>
                <c:pt idx="0">
                  <c:v>Out of Region</c:v>
                </c:pt>
              </c:strCache>
            </c:strRef>
          </c:tx>
          <c:spPr>
            <a:solidFill>
              <a:schemeClr val="tx1">
                <a:lumMod val="75000"/>
                <a:lumOff val="25000"/>
              </a:schemeClr>
            </a:solidFill>
            <a:ln>
              <a:noFill/>
            </a:ln>
            <a:effectLst/>
          </c:spPr>
          <c:invertIfNegative val="0"/>
          <c:cat>
            <c:strRef>
              <c:f>'Enrollment In&amp;Out'!$A$46:$A$49</c:f>
              <c:strCache>
                <c:ptCount val="4"/>
                <c:pt idx="0">
                  <c:v>Public 4-yr</c:v>
                </c:pt>
                <c:pt idx="1">
                  <c:v>Public 2-yr</c:v>
                </c:pt>
                <c:pt idx="2">
                  <c:v>Independent</c:v>
                </c:pt>
                <c:pt idx="3">
                  <c:v>Total</c:v>
                </c:pt>
              </c:strCache>
            </c:strRef>
          </c:cat>
          <c:val>
            <c:numRef>
              <c:f>'Enrollment In&amp;Out'!$F$46:$F$49</c:f>
              <c:numCache>
                <c:formatCode>0.0%</c:formatCode>
                <c:ptCount val="4"/>
                <c:pt idx="0">
                  <c:v>0.6043659553593328</c:v>
                </c:pt>
                <c:pt idx="1">
                  <c:v>5.0796398891966757E-2</c:v>
                </c:pt>
                <c:pt idx="2">
                  <c:v>0.31962481962481964</c:v>
                </c:pt>
                <c:pt idx="3">
                  <c:v>0.25639362866291088</c:v>
                </c:pt>
              </c:numCache>
            </c:numRef>
          </c:val>
          <c:extLs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925987056"/>
        <c:axId val="926024016"/>
      </c:barChart>
      <c:catAx>
        <c:axId val="925987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4016"/>
        <c:crosses val="autoZero"/>
        <c:auto val="1"/>
        <c:lblAlgn val="ctr"/>
        <c:lblOffset val="100"/>
        <c:noMultiLvlLbl val="0"/>
      </c:catAx>
      <c:valAx>
        <c:axId val="92602401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70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152717</c:v>
                </c:pt>
                <c:pt idx="1">
                  <c:v>151502</c:v>
                </c:pt>
                <c:pt idx="2">
                  <c:v>150713</c:v>
                </c:pt>
                <c:pt idx="3">
                  <c:v>149197</c:v>
                </c:pt>
                <c:pt idx="5">
                  <c:v>56922</c:v>
                </c:pt>
                <c:pt idx="6">
                  <c:v>55439</c:v>
                </c:pt>
                <c:pt idx="7">
                  <c:v>52865</c:v>
                </c:pt>
                <c:pt idx="8">
                  <c:v>50931</c:v>
                </c:pt>
                <c:pt idx="10">
                  <c:v>90003</c:v>
                </c:pt>
                <c:pt idx="11">
                  <c:v>92052</c:v>
                </c:pt>
                <c:pt idx="12">
                  <c:v>90379</c:v>
                </c:pt>
                <c:pt idx="13">
                  <c:v>84632</c:v>
                </c:pt>
              </c:numCache>
            </c:numRef>
          </c:val>
          <c:extLs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66263</c:v>
                </c:pt>
                <c:pt idx="1">
                  <c:v>69647</c:v>
                </c:pt>
                <c:pt idx="2">
                  <c:v>75692</c:v>
                </c:pt>
                <c:pt idx="3">
                  <c:v>85592</c:v>
                </c:pt>
                <c:pt idx="5">
                  <c:v>23049</c:v>
                </c:pt>
                <c:pt idx="6">
                  <c:v>25433</c:v>
                </c:pt>
                <c:pt idx="7">
                  <c:v>30780</c:v>
                </c:pt>
                <c:pt idx="8">
                  <c:v>32685</c:v>
                </c:pt>
                <c:pt idx="10">
                  <c:v>30823</c:v>
                </c:pt>
                <c:pt idx="11">
                  <c:v>33861</c:v>
                </c:pt>
                <c:pt idx="12">
                  <c:v>39301</c:v>
                </c:pt>
                <c:pt idx="13">
                  <c:v>45840</c:v>
                </c:pt>
              </c:numCache>
            </c:numRef>
          </c:val>
          <c:extLs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42921</c:v>
                </c:pt>
                <c:pt idx="1">
                  <c:v>43021</c:v>
                </c:pt>
                <c:pt idx="2">
                  <c:v>43208</c:v>
                </c:pt>
                <c:pt idx="3">
                  <c:v>42903</c:v>
                </c:pt>
                <c:pt idx="5">
                  <c:v>17920</c:v>
                </c:pt>
                <c:pt idx="6">
                  <c:v>17031</c:v>
                </c:pt>
                <c:pt idx="7">
                  <c:v>16396</c:v>
                </c:pt>
                <c:pt idx="8">
                  <c:v>16010</c:v>
                </c:pt>
                <c:pt idx="10">
                  <c:v>27458</c:v>
                </c:pt>
                <c:pt idx="11">
                  <c:v>29160</c:v>
                </c:pt>
                <c:pt idx="12">
                  <c:v>28686</c:v>
                </c:pt>
                <c:pt idx="13">
                  <c:v>25824</c:v>
                </c:pt>
              </c:numCache>
            </c:numRef>
          </c:val>
          <c:extLs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2017</c:v>
                  </c:pt>
                  <c:pt idx="1">
                    <c:v>2020</c:v>
                  </c:pt>
                  <c:pt idx="2">
                    <c:v>2025</c:v>
                  </c:pt>
                  <c:pt idx="3">
                    <c:v>2030</c:v>
                  </c:pt>
                  <c:pt idx="5">
                    <c:v>2017</c:v>
                  </c:pt>
                  <c:pt idx="6">
                    <c:v>2020</c:v>
                  </c:pt>
                  <c:pt idx="7">
                    <c:v>2025</c:v>
                  </c:pt>
                  <c:pt idx="8">
                    <c:v>2030</c:v>
                  </c:pt>
                  <c:pt idx="10">
                    <c:v>2017</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11777</c:v>
                </c:pt>
                <c:pt idx="1">
                  <c:v>11954</c:v>
                </c:pt>
                <c:pt idx="2">
                  <c:v>12206</c:v>
                </c:pt>
                <c:pt idx="3">
                  <c:v>12999</c:v>
                </c:pt>
                <c:pt idx="5">
                  <c:v>3831</c:v>
                </c:pt>
                <c:pt idx="6">
                  <c:v>4363</c:v>
                </c:pt>
                <c:pt idx="7">
                  <c:v>5290</c:v>
                </c:pt>
                <c:pt idx="8">
                  <c:v>5919</c:v>
                </c:pt>
                <c:pt idx="10">
                  <c:v>4128</c:v>
                </c:pt>
                <c:pt idx="11">
                  <c:v>4858</c:v>
                </c:pt>
                <c:pt idx="12">
                  <c:v>6446</c:v>
                </c:pt>
                <c:pt idx="13">
                  <c:v>7879</c:v>
                </c:pt>
              </c:numCache>
            </c:numRef>
          </c:val>
          <c:extLs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919811840"/>
        <c:axId val="919804560"/>
      </c:barChart>
      <c:catAx>
        <c:axId val="91981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04560"/>
        <c:crosses val="autoZero"/>
        <c:auto val="1"/>
        <c:lblAlgn val="ctr"/>
        <c:lblOffset val="100"/>
        <c:noMultiLvlLbl val="0"/>
      </c:catAx>
      <c:valAx>
        <c:axId val="9198045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11840"/>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Reg-percent'!$C$51</c:f>
              <c:strCache>
                <c:ptCount val="1"/>
                <c:pt idx="0">
                  <c:v>White</c:v>
                </c:pt>
              </c:strCache>
            </c:strRef>
          </c:tx>
          <c:spPr>
            <a:solidFill>
              <a:srgbClr val="005F84"/>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Reg-percent'!$C$52:$C$55</c:f>
              <c:numCache>
                <c:formatCode>0.0%</c:formatCode>
                <c:ptCount val="4"/>
                <c:pt idx="0">
                  <c:v>0.54455445544554459</c:v>
                </c:pt>
                <c:pt idx="1">
                  <c:v>0.60862456570611079</c:v>
                </c:pt>
                <c:pt idx="2">
                  <c:v>0.53462321792260692</c:v>
                </c:pt>
                <c:pt idx="3">
                  <c:v>0.54776579352850541</c:v>
                </c:pt>
              </c:numCache>
            </c:numRef>
          </c:val>
          <c:extLst>
            <c:ext xmlns:c16="http://schemas.microsoft.com/office/drawing/2014/chart" uri="{C3380CC4-5D6E-409C-BE32-E72D297353CC}">
              <c16:uniqueId val="{00000000-03A1-4A33-8F80-4F60006AA57C}"/>
            </c:ext>
          </c:extLst>
        </c:ser>
        <c:ser>
          <c:idx val="1"/>
          <c:order val="1"/>
          <c:tx>
            <c:strRef>
              <c:f>'Comp by Inst Reg-percent'!$D$51</c:f>
              <c:strCache>
                <c:ptCount val="1"/>
                <c:pt idx="0">
                  <c:v>Hispanic</c:v>
                </c:pt>
              </c:strCache>
            </c:strRef>
          </c:tx>
          <c:spPr>
            <a:solidFill>
              <a:srgbClr val="00B189"/>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Reg-percent'!$D$52:$D$55</c:f>
              <c:numCache>
                <c:formatCode>0.0%</c:formatCode>
                <c:ptCount val="4"/>
                <c:pt idx="0">
                  <c:v>0.18342886920270973</c:v>
                </c:pt>
                <c:pt idx="1">
                  <c:v>0.17576129164111998</c:v>
                </c:pt>
                <c:pt idx="2">
                  <c:v>0.12729124236252545</c:v>
                </c:pt>
                <c:pt idx="3">
                  <c:v>0.1140215716486903</c:v>
                </c:pt>
              </c:numCache>
            </c:numRef>
          </c:val>
          <c:extLst>
            <c:ext xmlns:c16="http://schemas.microsoft.com/office/drawing/2014/chart" uri="{C3380CC4-5D6E-409C-BE32-E72D297353CC}">
              <c16:uniqueId val="{00000001-03A1-4A33-8F80-4F60006AA57C}"/>
            </c:ext>
          </c:extLst>
        </c:ser>
        <c:ser>
          <c:idx val="2"/>
          <c:order val="2"/>
          <c:tx>
            <c:strRef>
              <c:f>'Comp by Inst Reg-percent'!$E$51</c:f>
              <c:strCache>
                <c:ptCount val="1"/>
                <c:pt idx="0">
                  <c:v>African American</c:v>
                </c:pt>
              </c:strCache>
            </c:strRef>
          </c:tx>
          <c:spPr>
            <a:solidFill>
              <a:srgbClr val="F6B11A"/>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Reg-percent'!$E$52:$E$55</c:f>
              <c:numCache>
                <c:formatCode>0.0%</c:formatCode>
                <c:ptCount val="4"/>
                <c:pt idx="0">
                  <c:v>0.21391349661281917</c:v>
                </c:pt>
                <c:pt idx="1">
                  <c:v>0.16431637032495403</c:v>
                </c:pt>
                <c:pt idx="2">
                  <c:v>0.22606924643584522</c:v>
                </c:pt>
                <c:pt idx="3">
                  <c:v>0.1633281972265023</c:v>
                </c:pt>
              </c:numCache>
            </c:numRef>
          </c:val>
          <c:extLst>
            <c:ext xmlns:c16="http://schemas.microsoft.com/office/drawing/2014/chart" uri="{C3380CC4-5D6E-409C-BE32-E72D297353CC}">
              <c16:uniqueId val="{00000002-03A1-4A33-8F80-4F60006AA57C}"/>
            </c:ext>
          </c:extLst>
        </c:ser>
        <c:ser>
          <c:idx val="3"/>
          <c:order val="3"/>
          <c:tx>
            <c:strRef>
              <c:f>'Comp by Inst Reg-percent'!$F$51</c:f>
              <c:strCache>
                <c:ptCount val="1"/>
                <c:pt idx="0">
                  <c:v>Other</c:v>
                </c:pt>
              </c:strCache>
            </c:strRef>
          </c:tx>
          <c:spPr>
            <a:solidFill>
              <a:srgbClr val="8BD1E5"/>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Reg-percent'!$F$52:$F$55</c:f>
              <c:numCache>
                <c:formatCode>0.0%</c:formatCode>
                <c:ptCount val="4"/>
                <c:pt idx="0">
                  <c:v>5.8103178738926523E-2</c:v>
                </c:pt>
                <c:pt idx="1">
                  <c:v>5.1297772327815246E-2</c:v>
                </c:pt>
                <c:pt idx="2">
                  <c:v>0.11201629327902241</c:v>
                </c:pt>
                <c:pt idx="3">
                  <c:v>0.17488443759630201</c:v>
                </c:pt>
              </c:numCache>
            </c:numRef>
          </c:val>
          <c:extLs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919828640"/>
        <c:axId val="919798400"/>
      </c:barChart>
      <c:catAx>
        <c:axId val="919828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798400"/>
        <c:crosses val="autoZero"/>
        <c:auto val="1"/>
        <c:lblAlgn val="ctr"/>
        <c:lblOffset val="100"/>
        <c:noMultiLvlLbl val="0"/>
      </c:catAx>
      <c:valAx>
        <c:axId val="9197984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864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Reg-percent'!$G$51</c:f>
              <c:strCache>
                <c:ptCount val="1"/>
                <c:pt idx="0">
                  <c:v>Male</c:v>
                </c:pt>
              </c:strCache>
            </c:strRef>
          </c:tx>
          <c:spPr>
            <a:solidFill>
              <a:srgbClr val="005F84"/>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Reg-percent'!$G$52:$G$55</c:f>
              <c:numCache>
                <c:formatCode>0.0%</c:formatCode>
                <c:ptCount val="4"/>
                <c:pt idx="0">
                  <c:v>0.67222511724856693</c:v>
                </c:pt>
                <c:pt idx="1">
                  <c:v>0.37441242591457186</c:v>
                </c:pt>
                <c:pt idx="2">
                  <c:v>0.38357094365241007</c:v>
                </c:pt>
                <c:pt idx="3">
                  <c:v>0.33513097072419107</c:v>
                </c:pt>
              </c:numCache>
            </c:numRef>
          </c:val>
          <c:extLst>
            <c:ext xmlns:c16="http://schemas.microsoft.com/office/drawing/2014/chart" uri="{C3380CC4-5D6E-409C-BE32-E72D297353CC}">
              <c16:uniqueId val="{00000000-A212-4DF6-B2AA-D684A532A621}"/>
            </c:ext>
          </c:extLst>
        </c:ser>
        <c:ser>
          <c:idx val="1"/>
          <c:order val="1"/>
          <c:tx>
            <c:strRef>
              <c:f>'Comp by Inst Reg-percent'!$H$51</c:f>
              <c:strCache>
                <c:ptCount val="1"/>
                <c:pt idx="0">
                  <c:v>Female</c:v>
                </c:pt>
              </c:strCache>
            </c:strRef>
          </c:tx>
          <c:spPr>
            <a:solidFill>
              <a:srgbClr val="F8E0A4"/>
            </a:solidFill>
            <a:ln>
              <a:noFill/>
            </a:ln>
            <a:effectLst/>
          </c:spPr>
          <c:invertIfNegative val="0"/>
          <c:cat>
            <c:strRef>
              <c:f>'Comp by Inst Reg-percent'!$A$52:$A$55</c:f>
              <c:strCache>
                <c:ptCount val="4"/>
                <c:pt idx="0">
                  <c:v>Certificate</c:v>
                </c:pt>
                <c:pt idx="1">
                  <c:v>Associate</c:v>
                </c:pt>
                <c:pt idx="2">
                  <c:v>Bachelor's</c:v>
                </c:pt>
                <c:pt idx="3">
                  <c:v>Master's</c:v>
                </c:pt>
              </c:strCache>
            </c:strRef>
          </c:cat>
          <c:val>
            <c:numRef>
              <c:f>'Comp by Inst Reg-percent'!$H$52:$H$55</c:f>
              <c:numCache>
                <c:formatCode>0.0%</c:formatCode>
                <c:ptCount val="4"/>
                <c:pt idx="0">
                  <c:v>0.32777488275143302</c:v>
                </c:pt>
                <c:pt idx="1">
                  <c:v>0.6255875740854282</c:v>
                </c:pt>
                <c:pt idx="2">
                  <c:v>0.61642905634758993</c:v>
                </c:pt>
                <c:pt idx="3">
                  <c:v>0.66486902927580893</c:v>
                </c:pt>
              </c:numCache>
            </c:numRef>
          </c:val>
          <c:extLs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919805680"/>
        <c:axId val="919828080"/>
      </c:barChart>
      <c:catAx>
        <c:axId val="919805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28080"/>
        <c:crosses val="autoZero"/>
        <c:auto val="1"/>
        <c:lblAlgn val="ctr"/>
        <c:lblOffset val="100"/>
        <c:noMultiLvlLbl val="0"/>
      </c:catAx>
      <c:valAx>
        <c:axId val="9198280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980568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Reg-percent'!$J$51</c:f>
              <c:strCache>
                <c:ptCount val="1"/>
                <c:pt idx="0">
                  <c:v>*Economically Disadvantaged</c:v>
                </c:pt>
              </c:strCache>
            </c:strRef>
          </c:tx>
          <c:spPr>
            <a:solidFill>
              <a:srgbClr val="8BD1E5"/>
            </a:solidFill>
            <a:ln>
              <a:noFill/>
            </a:ln>
            <a:effectLst/>
          </c:spPr>
          <c:invertIfNegative val="0"/>
          <c:cat>
            <c:strRef>
              <c:f>'Comp by Inst Reg-percent'!$A$52:$A$54</c:f>
              <c:strCache>
                <c:ptCount val="3"/>
                <c:pt idx="0">
                  <c:v>Certificate</c:v>
                </c:pt>
                <c:pt idx="1">
                  <c:v>Associate</c:v>
                </c:pt>
                <c:pt idx="2">
                  <c:v>Bachelor's</c:v>
                </c:pt>
              </c:strCache>
            </c:strRef>
          </c:cat>
          <c:val>
            <c:numRef>
              <c:f>'Comp by Inst Reg-percent'!$J$52:$J$54</c:f>
              <c:numCache>
                <c:formatCode>0.0%</c:formatCode>
                <c:ptCount val="3"/>
                <c:pt idx="0">
                  <c:v>0.36112558624283481</c:v>
                </c:pt>
                <c:pt idx="1">
                  <c:v>0.62436133251583892</c:v>
                </c:pt>
                <c:pt idx="2">
                  <c:v>0.59945689069925323</c:v>
                </c:pt>
              </c:numCache>
            </c:numRef>
          </c:val>
          <c:extLs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926018416"/>
        <c:axId val="926003856"/>
        <c:extLst>
          <c:ext xmlns:c15="http://schemas.microsoft.com/office/drawing/2012/chart" uri="{02D57815-91ED-43cb-92C2-25804820EDAC}">
            <c15:filteredBarSeries>
              <c15:ser>
                <c:idx val="1"/>
                <c:order val="1"/>
                <c:tx>
                  <c:strRef>
                    <c:extLst>
                      <c:ext uri="{02D57815-91ED-43cb-92C2-25804820EDAC}">
                        <c15:formulaRef>
                          <c15:sqref>'Comp by Inst Reg-percent'!$K$51</c15:sqref>
                        </c15:formulaRef>
                      </c:ext>
                    </c:extLst>
                    <c:strCache>
                      <c:ptCount val="1"/>
                    </c:strCache>
                  </c:strRef>
                </c:tx>
                <c:spPr>
                  <a:solidFill>
                    <a:srgbClr val="00B189"/>
                  </a:solidFill>
                  <a:ln>
                    <a:noFill/>
                  </a:ln>
                  <a:effectLst/>
                </c:spPr>
                <c:invertIfNegative val="0"/>
                <c:cat>
                  <c:strRef>
                    <c:extLst>
                      <c:ext uri="{02D57815-91ED-43cb-92C2-25804820EDAC}">
                        <c15:formulaRef>
                          <c15:sqref>'Comp by Inst Reg-percent'!$A$52:$A$54</c15:sqref>
                        </c15:formulaRef>
                      </c:ext>
                    </c:extLst>
                    <c:strCache>
                      <c:ptCount val="3"/>
                      <c:pt idx="0">
                        <c:v>Certificate</c:v>
                      </c:pt>
                      <c:pt idx="1">
                        <c:v>Associate</c:v>
                      </c:pt>
                      <c:pt idx="2">
                        <c:v>Bachelor's</c:v>
                      </c:pt>
                    </c:strCache>
                  </c:strRef>
                </c:cat>
                <c:val>
                  <c:numRef>
                    <c:extLst>
                      <c:ext uri="{02D57815-91ED-43cb-92C2-25804820EDAC}">
                        <c15:formulaRef>
                          <c15:sqref>'Comp by Inst Reg-percent'!$K$52:$K$54</c15:sqref>
                        </c15:formulaRef>
                      </c:ext>
                    </c:extLst>
                    <c:numCache>
                      <c:formatCode>0.0%</c:formatCode>
                      <c:ptCount val="3"/>
                    </c:numCache>
                  </c:numRef>
                </c:val>
                <c:extLst>
                  <c:ext xmlns:c16="http://schemas.microsoft.com/office/drawing/2014/chart" uri="{C3380CC4-5D6E-409C-BE32-E72D297353CC}">
                    <c16:uniqueId val="{00000001-9C51-4BBD-AB9F-5458E9A48891}"/>
                  </c:ext>
                </c:extLst>
              </c15:ser>
            </c15:filteredBarSeries>
          </c:ext>
        </c:extLst>
      </c:barChart>
      <c:catAx>
        <c:axId val="926018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03856"/>
        <c:crosses val="autoZero"/>
        <c:auto val="1"/>
        <c:lblAlgn val="ctr"/>
        <c:lblOffset val="100"/>
        <c:noMultiLvlLbl val="0"/>
      </c:catAx>
      <c:valAx>
        <c:axId val="92600385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18416"/>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2011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5C12-4465-8993-562922460B74}"/>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5C12-4465-8993-562922460B74}"/>
              </c:ext>
            </c:extLst>
          </c:dPt>
          <c:dPt>
            <c:idx val="2"/>
            <c:invertIfNegative val="0"/>
            <c:bubble3D val="0"/>
            <c:spPr>
              <a:solidFill>
                <a:srgbClr val="00B189"/>
              </a:solidFill>
              <a:ln>
                <a:noFill/>
              </a:ln>
              <a:effectLst/>
            </c:spPr>
            <c:extLst>
              <c:ext xmlns:c16="http://schemas.microsoft.com/office/drawing/2014/chart" uri="{C3380CC4-5D6E-409C-BE32-E72D297353CC}">
                <c16:uniqueId val="{00000005-5C12-4465-8993-562922460B74}"/>
              </c:ext>
            </c:extLst>
          </c:dPt>
          <c:dPt>
            <c:idx val="3"/>
            <c:invertIfNegative val="0"/>
            <c:bubble3D val="0"/>
            <c:spPr>
              <a:solidFill>
                <a:srgbClr val="00B189"/>
              </a:solidFill>
              <a:ln>
                <a:noFill/>
              </a:ln>
              <a:effectLst/>
            </c:spPr>
            <c:extLst>
              <c:ext xmlns:c16="http://schemas.microsoft.com/office/drawing/2014/chart" uri="{C3380CC4-5D6E-409C-BE32-E72D297353CC}">
                <c16:uniqueId val="{00000007-5C12-4465-8993-562922460B74}"/>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5C12-4465-8993-562922460B74}"/>
              </c:ext>
            </c:extLst>
          </c:dPt>
          <c:dPt>
            <c:idx val="5"/>
            <c:invertIfNegative val="0"/>
            <c:bubble3D val="0"/>
            <c:spPr>
              <a:pattFill prst="pct50">
                <a:fgClr>
                  <a:srgbClr val="FFC000"/>
                </a:fgClr>
                <a:bgClr>
                  <a:schemeClr val="bg1"/>
                </a:bgClr>
              </a:pattFill>
              <a:ln>
                <a:noFill/>
              </a:ln>
              <a:effectLst/>
            </c:spPr>
            <c:extLst>
              <c:ext xmlns:c16="http://schemas.microsoft.com/office/drawing/2014/chart" uri="{C3380CC4-5D6E-409C-BE32-E72D297353CC}">
                <c16:uniqueId val="{0000000B-5C12-4465-8993-562922460B74}"/>
              </c:ext>
            </c:extLst>
          </c:dPt>
          <c:dPt>
            <c:idx val="6"/>
            <c:invertIfNegative val="0"/>
            <c:bubble3D val="0"/>
            <c:spPr>
              <a:solidFill>
                <a:srgbClr val="F6B11A"/>
              </a:solidFill>
              <a:ln>
                <a:noFill/>
              </a:ln>
              <a:effectLst/>
            </c:spPr>
            <c:extLst>
              <c:ext xmlns:c16="http://schemas.microsoft.com/office/drawing/2014/chart" uri="{C3380CC4-5D6E-409C-BE32-E72D297353CC}">
                <c16:uniqueId val="{0000000D-5C12-4465-8993-562922460B74}"/>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5C12-4465-8993-562922460B74}"/>
              </c:ext>
            </c:extLst>
          </c:dPt>
          <c:dPt>
            <c:idx val="8"/>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11-5C12-4465-8993-562922460B74}"/>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East</c:v>
                  </c:pt>
                </c:lvl>
              </c:multiLvlStrCache>
            </c:multiLvlStrRef>
          </c:cat>
          <c:val>
            <c:numRef>
              <c:f>'6-Year Grad Rates'!$D$55:$D$65</c:f>
              <c:numCache>
                <c:formatCode>0.0%</c:formatCode>
                <c:ptCount val="11"/>
                <c:pt idx="0">
                  <c:v>0.40995382247306311</c:v>
                </c:pt>
                <c:pt idx="1">
                  <c:v>0.3578811369509044</c:v>
                </c:pt>
                <c:pt idx="3">
                  <c:v>0.38427947598253276</c:v>
                </c:pt>
                <c:pt idx="4">
                  <c:v>0.35492957746478876</c:v>
                </c:pt>
                <c:pt idx="6">
                  <c:v>0.21484814398200225</c:v>
                </c:pt>
                <c:pt idx="7">
                  <c:v>0.19047619047619047</c:v>
                </c:pt>
                <c:pt idx="9">
                  <c:v>0.35828877005347592</c:v>
                </c:pt>
                <c:pt idx="10">
                  <c:v>0.26760563380281688</c:v>
                </c:pt>
              </c:numCache>
            </c:numRef>
          </c:val>
          <c:extLst>
            <c:ext xmlns:c16="http://schemas.microsoft.com/office/drawing/2014/chart" uri="{C3380CC4-5D6E-409C-BE32-E72D297353CC}">
              <c16:uniqueId val="{00000012-5C12-4465-8993-562922460B74}"/>
            </c:ext>
          </c:extLst>
        </c:ser>
        <c:dLbls>
          <c:dLblPos val="outEnd"/>
          <c:showLegendKey val="0"/>
          <c:showVal val="1"/>
          <c:showCatName val="0"/>
          <c:showSerName val="0"/>
          <c:showPercent val="0"/>
          <c:showBubbleSize val="0"/>
        </c:dLbls>
        <c:gapWidth val="75"/>
        <c:axId val="925971936"/>
        <c:axId val="926032976"/>
      </c:barChart>
      <c:catAx>
        <c:axId val="925971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6032976"/>
        <c:crosses val="autoZero"/>
        <c:auto val="1"/>
        <c:lblAlgn val="ctr"/>
        <c:lblOffset val="100"/>
        <c:noMultiLvlLbl val="0"/>
      </c:catAx>
      <c:valAx>
        <c:axId val="92603297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7193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2011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869B-4194-9243-1428451E6419}"/>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869B-4194-9243-1428451E6419}"/>
              </c:ext>
            </c:extLst>
          </c:dPt>
          <c:dPt>
            <c:idx val="2"/>
            <c:invertIfNegative val="0"/>
            <c:bubble3D val="0"/>
            <c:spPr>
              <a:solidFill>
                <a:srgbClr val="00B189"/>
              </a:solidFill>
              <a:ln>
                <a:noFill/>
              </a:ln>
              <a:effectLst/>
            </c:spPr>
            <c:extLst>
              <c:ext xmlns:c16="http://schemas.microsoft.com/office/drawing/2014/chart" uri="{C3380CC4-5D6E-409C-BE32-E72D297353CC}">
                <c16:uniqueId val="{00000005-869B-4194-9243-1428451E6419}"/>
              </c:ext>
            </c:extLst>
          </c:dPt>
          <c:dPt>
            <c:idx val="3"/>
            <c:invertIfNegative val="0"/>
            <c:bubble3D val="0"/>
            <c:spPr>
              <a:solidFill>
                <a:srgbClr val="00B189"/>
              </a:solidFill>
              <a:ln>
                <a:noFill/>
              </a:ln>
              <a:effectLst/>
            </c:spPr>
            <c:extLst>
              <c:ext xmlns:c16="http://schemas.microsoft.com/office/drawing/2014/chart" uri="{C3380CC4-5D6E-409C-BE32-E72D297353CC}">
                <c16:uniqueId val="{00000007-869B-4194-9243-1428451E6419}"/>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869B-4194-9243-1428451E6419}"/>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869B-4194-9243-1428451E6419}"/>
              </c:ext>
            </c:extLst>
          </c:dPt>
          <c:dPt>
            <c:idx val="6"/>
            <c:invertIfNegative val="0"/>
            <c:bubble3D val="0"/>
            <c:spPr>
              <a:solidFill>
                <a:srgbClr val="F6B11A"/>
              </a:solidFill>
              <a:ln>
                <a:noFill/>
              </a:ln>
              <a:effectLst/>
            </c:spPr>
            <c:extLst>
              <c:ext xmlns:c16="http://schemas.microsoft.com/office/drawing/2014/chart" uri="{C3380CC4-5D6E-409C-BE32-E72D297353CC}">
                <c16:uniqueId val="{0000000D-869B-4194-9243-1428451E6419}"/>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869B-4194-9243-1428451E641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Upper East</c:v>
                  </c:pt>
                </c:lvl>
              </c:multiLvlStrCache>
            </c:multiLvlStrRef>
          </c:cat>
          <c:val>
            <c:numRef>
              <c:f>'6-Year Grad Rates'!$D$24:$D$34</c:f>
              <c:numCache>
                <c:formatCode>0.0%</c:formatCode>
                <c:ptCount val="11"/>
                <c:pt idx="0">
                  <c:v>0.56741573033707871</c:v>
                </c:pt>
                <c:pt idx="1">
                  <c:v>0.40397350993377479</c:v>
                </c:pt>
                <c:pt idx="3">
                  <c:v>0.55913978494623651</c:v>
                </c:pt>
                <c:pt idx="4">
                  <c:v>0.647887323943662</c:v>
                </c:pt>
                <c:pt idx="6">
                  <c:v>0.40845070422535207</c:v>
                </c:pt>
                <c:pt idx="7">
                  <c:v>0.30303030303030304</c:v>
                </c:pt>
                <c:pt idx="9">
                  <c:v>0.68309859154929575</c:v>
                </c:pt>
                <c:pt idx="10">
                  <c:v>0.44230769230769229</c:v>
                </c:pt>
              </c:numCache>
            </c:numRef>
          </c:val>
          <c:extLst>
            <c:ext xmlns:c16="http://schemas.microsoft.com/office/drawing/2014/chart" uri="{C3380CC4-5D6E-409C-BE32-E72D297353CC}">
              <c16:uniqueId val="{00000010-869B-4194-9243-1428451E6419}"/>
            </c:ext>
          </c:extLst>
        </c:ser>
        <c:dLbls>
          <c:showLegendKey val="0"/>
          <c:showVal val="0"/>
          <c:showCatName val="0"/>
          <c:showSerName val="0"/>
          <c:showPercent val="0"/>
          <c:showBubbleSize val="0"/>
        </c:dLbls>
        <c:gapWidth val="75"/>
        <c:axId val="926020656"/>
        <c:axId val="925988736"/>
      </c:barChart>
      <c:catAx>
        <c:axId val="926020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88736"/>
        <c:crosses val="autoZero"/>
        <c:auto val="1"/>
        <c:lblAlgn val="ctr"/>
        <c:lblOffset val="100"/>
        <c:noMultiLvlLbl val="0"/>
      </c:catAx>
      <c:valAx>
        <c:axId val="925988736"/>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02065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DC1C-41A8-9B13-79584E6D1665}"/>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DC1C-41A8-9B13-79584E6D1665}"/>
              </c:ext>
            </c:extLst>
          </c:dPt>
          <c:dPt>
            <c:idx val="2"/>
            <c:invertIfNegative val="0"/>
            <c:bubble3D val="0"/>
            <c:spPr>
              <a:solidFill>
                <a:srgbClr val="00B189"/>
              </a:solidFill>
              <a:ln>
                <a:noFill/>
              </a:ln>
              <a:effectLst/>
            </c:spPr>
            <c:extLst>
              <c:ext xmlns:c16="http://schemas.microsoft.com/office/drawing/2014/chart" uri="{C3380CC4-5D6E-409C-BE32-E72D297353CC}">
                <c16:uniqueId val="{00000005-DC1C-41A8-9B13-79584E6D1665}"/>
              </c:ext>
            </c:extLst>
          </c:dPt>
          <c:dPt>
            <c:idx val="3"/>
            <c:invertIfNegative val="0"/>
            <c:bubble3D val="0"/>
            <c:spPr>
              <a:solidFill>
                <a:srgbClr val="00B189"/>
              </a:solidFill>
              <a:ln>
                <a:noFill/>
              </a:ln>
              <a:effectLst/>
            </c:spPr>
            <c:extLst>
              <c:ext xmlns:c16="http://schemas.microsoft.com/office/drawing/2014/chart" uri="{C3380CC4-5D6E-409C-BE32-E72D297353CC}">
                <c16:uniqueId val="{00000007-DC1C-41A8-9B13-79584E6D1665}"/>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DC1C-41A8-9B13-79584E6D1665}"/>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DC1C-41A8-9B13-79584E6D1665}"/>
              </c:ext>
            </c:extLst>
          </c:dPt>
          <c:dPt>
            <c:idx val="6"/>
            <c:invertIfNegative val="0"/>
            <c:bubble3D val="0"/>
            <c:spPr>
              <a:solidFill>
                <a:srgbClr val="F6B11A"/>
              </a:solidFill>
              <a:ln>
                <a:noFill/>
              </a:ln>
              <a:effectLst/>
            </c:spPr>
            <c:extLst>
              <c:ext xmlns:c16="http://schemas.microsoft.com/office/drawing/2014/chart" uri="{C3380CC4-5D6E-409C-BE32-E72D297353CC}">
                <c16:uniqueId val="{0000000D-DC1C-41A8-9B13-79584E6D1665}"/>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DC1C-41A8-9B13-79584E6D166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0.74314430244941421</c:v>
                </c:pt>
                <c:pt idx="1">
                  <c:v>0.64131328995587467</c:v>
                </c:pt>
                <c:pt idx="3">
                  <c:v>0.58735191056232272</c:v>
                </c:pt>
                <c:pt idx="4">
                  <c:v>0.47233914612146727</c:v>
                </c:pt>
                <c:pt idx="6">
                  <c:v>0.48476936466492604</c:v>
                </c:pt>
                <c:pt idx="7">
                  <c:v>0.36019952743502232</c:v>
                </c:pt>
                <c:pt idx="9">
                  <c:v>0.76011701608971238</c:v>
                </c:pt>
                <c:pt idx="10">
                  <c:v>0.66257526632700325</c:v>
                </c:pt>
              </c:numCache>
            </c:numRef>
          </c:val>
          <c:extLst>
            <c:ext xmlns:c16="http://schemas.microsoft.com/office/drawing/2014/chart" uri="{C3380CC4-5D6E-409C-BE32-E72D297353CC}">
              <c16:uniqueId val="{00000010-DC1C-41A8-9B13-79584E6D1665}"/>
            </c:ext>
          </c:extLst>
        </c:ser>
        <c:dLbls>
          <c:showLegendKey val="0"/>
          <c:showVal val="0"/>
          <c:showCatName val="0"/>
          <c:showSerName val="0"/>
          <c:showPercent val="0"/>
          <c:showBubbleSize val="0"/>
        </c:dLbls>
        <c:gapWidth val="75"/>
        <c:axId val="925985376"/>
        <c:axId val="925984256"/>
      </c:barChart>
      <c:catAx>
        <c:axId val="925985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25984256"/>
        <c:crosses val="autoZero"/>
        <c:auto val="1"/>
        <c:lblAlgn val="ctr"/>
        <c:lblOffset val="100"/>
        <c:noMultiLvlLbl val="0"/>
      </c:catAx>
      <c:valAx>
        <c:axId val="92598425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5985376"/>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2011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[2]Northwest!$D$43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c:ext xmlns:c16="http://schemas.microsoft.com/office/drawing/2014/chart" uri="{C3380CC4-5D6E-409C-BE32-E72D297353CC}">
                <c16:uniqueId val="{00000001-C98A-4A90-9E1A-88B19193B2ED}"/>
              </c:ext>
            </c:extLst>
          </c:dPt>
          <c:dPt>
            <c:idx val="1"/>
            <c:invertIfNegative val="0"/>
            <c:bubble3D val="0"/>
            <c:spPr>
              <a:pattFill prst="pct50">
                <a:fgClr>
                  <a:srgbClr val="005F84"/>
                </a:fgClr>
                <a:bgClr>
                  <a:schemeClr val="bg1"/>
                </a:bgClr>
              </a:pattFill>
              <a:ln>
                <a:noFill/>
              </a:ln>
              <a:effectLst/>
            </c:spPr>
            <c:extLst>
              <c:ext xmlns:c16="http://schemas.microsoft.com/office/drawing/2014/chart" uri="{C3380CC4-5D6E-409C-BE32-E72D297353CC}">
                <c16:uniqueId val="{00000003-C98A-4A90-9E1A-88B19193B2ED}"/>
              </c:ext>
            </c:extLst>
          </c:dPt>
          <c:dPt>
            <c:idx val="2"/>
            <c:invertIfNegative val="0"/>
            <c:bubble3D val="0"/>
            <c:spPr>
              <a:solidFill>
                <a:srgbClr val="00B189"/>
              </a:solidFill>
              <a:ln>
                <a:noFill/>
              </a:ln>
              <a:effectLst/>
            </c:spPr>
            <c:extLst>
              <c:ext xmlns:c16="http://schemas.microsoft.com/office/drawing/2014/chart" uri="{C3380CC4-5D6E-409C-BE32-E72D297353CC}">
                <c16:uniqueId val="{00000005-C98A-4A90-9E1A-88B19193B2ED}"/>
              </c:ext>
            </c:extLst>
          </c:dPt>
          <c:dPt>
            <c:idx val="3"/>
            <c:invertIfNegative val="0"/>
            <c:bubble3D val="0"/>
            <c:spPr>
              <a:solidFill>
                <a:srgbClr val="00B189"/>
              </a:solidFill>
              <a:ln>
                <a:noFill/>
              </a:ln>
              <a:effectLst/>
            </c:spPr>
            <c:extLst>
              <c:ext xmlns:c16="http://schemas.microsoft.com/office/drawing/2014/chart" uri="{C3380CC4-5D6E-409C-BE32-E72D297353CC}">
                <c16:uniqueId val="{00000007-C98A-4A90-9E1A-88B19193B2ED}"/>
              </c:ext>
            </c:extLst>
          </c:dPt>
          <c:dPt>
            <c:idx val="4"/>
            <c:invertIfNegative val="0"/>
            <c:bubble3D val="0"/>
            <c:spPr>
              <a:pattFill prst="pct50">
                <a:fgClr>
                  <a:srgbClr val="00B189"/>
                </a:fgClr>
                <a:bgClr>
                  <a:schemeClr val="bg1"/>
                </a:bgClr>
              </a:pattFill>
              <a:ln>
                <a:noFill/>
              </a:ln>
              <a:effectLst/>
            </c:spPr>
            <c:extLst>
              <c:ext xmlns:c16="http://schemas.microsoft.com/office/drawing/2014/chart" uri="{C3380CC4-5D6E-409C-BE32-E72D297353CC}">
                <c16:uniqueId val="{00000009-C98A-4A90-9E1A-88B19193B2ED}"/>
              </c:ext>
            </c:extLst>
          </c:dPt>
          <c:dPt>
            <c:idx val="5"/>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B-C98A-4A90-9E1A-88B19193B2ED}"/>
              </c:ext>
            </c:extLst>
          </c:dPt>
          <c:dPt>
            <c:idx val="6"/>
            <c:invertIfNegative val="0"/>
            <c:bubble3D val="0"/>
            <c:spPr>
              <a:solidFill>
                <a:srgbClr val="F6B11A"/>
              </a:solidFill>
              <a:ln>
                <a:noFill/>
              </a:ln>
              <a:effectLst/>
            </c:spPr>
            <c:extLst>
              <c:ext xmlns:c16="http://schemas.microsoft.com/office/drawing/2014/chart" uri="{C3380CC4-5D6E-409C-BE32-E72D297353CC}">
                <c16:uniqueId val="{0000000D-C98A-4A90-9E1A-88B19193B2ED}"/>
              </c:ext>
            </c:extLst>
          </c:dPt>
          <c:dPt>
            <c:idx val="7"/>
            <c:invertIfNegative val="0"/>
            <c:bubble3D val="0"/>
            <c:spPr>
              <a:pattFill prst="pct50">
                <a:fgClr>
                  <a:srgbClr val="F6B11A"/>
                </a:fgClr>
                <a:bgClr>
                  <a:schemeClr val="bg1"/>
                </a:bgClr>
              </a:pattFill>
              <a:ln>
                <a:noFill/>
              </a:ln>
              <a:effectLst/>
            </c:spPr>
            <c:extLst>
              <c:ext xmlns:c16="http://schemas.microsoft.com/office/drawing/2014/chart" uri="{C3380CC4-5D6E-409C-BE32-E72D297353CC}">
                <c16:uniqueId val="{0000000F-C98A-4A90-9E1A-88B19193B2ED}"/>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[2]Northwest!$D$44:$D$54</c:f>
              <c:numCache>
                <c:formatCode>General</c:formatCode>
                <c:ptCount val="11"/>
                <c:pt idx="0">
                  <c:v>0.40473807140473805</c:v>
                </c:pt>
                <c:pt idx="1">
                  <c:v>0.35261044176706829</c:v>
                </c:pt>
                <c:pt idx="3">
                  <c:v>0.35637240987794494</c:v>
                </c:pt>
                <c:pt idx="4">
                  <c:v>0.31103934732727118</c:v>
                </c:pt>
                <c:pt idx="6">
                  <c:v>0.21193287756370416</c:v>
                </c:pt>
                <c:pt idx="7">
                  <c:v>0.17188219052001841</c:v>
                </c:pt>
                <c:pt idx="9">
                  <c:v>0.41366102776891156</c:v>
                </c:pt>
                <c:pt idx="10">
                  <c:v>0.34108040201005024</c:v>
                </c:pt>
              </c:numCache>
            </c:numRef>
          </c:val>
          <c:extLst>
            <c:ext xmlns:c16="http://schemas.microsoft.com/office/drawing/2014/chart" uri="{C3380CC4-5D6E-409C-BE32-E72D297353CC}">
              <c16:uniqueId val="{00000010-C98A-4A90-9E1A-88B19193B2ED}"/>
            </c:ext>
          </c:extLst>
        </c:ser>
        <c:dLbls>
          <c:dLblPos val="outEnd"/>
          <c:showLegendKey val="0"/>
          <c:showVal val="1"/>
          <c:showCatName val="0"/>
          <c:showSerName val="0"/>
          <c:showPercent val="0"/>
          <c:showBubbleSize val="0"/>
        </c:dLbls>
        <c:gapWidth val="75"/>
        <c:axId val="905404352"/>
        <c:axId val="905404912"/>
      </c:barChart>
      <c:catAx>
        <c:axId val="905404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05404912"/>
        <c:crosses val="autoZero"/>
        <c:auto val="1"/>
        <c:lblAlgn val="ctr"/>
        <c:lblOffset val="100"/>
        <c:noMultiLvlLbl val="0"/>
      </c:catAx>
      <c:valAx>
        <c:axId val="90540491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90540435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10</xdr:row>
      <xdr:rowOff>4319</xdr:rowOff>
    </xdr:from>
    <xdr:to>
      <xdr:col>3</xdr:col>
      <xdr:colOff>161925</xdr:colOff>
      <xdr:row>16</xdr:row>
      <xdr:rowOff>138555</xdr:rowOff>
    </xdr:to>
    <xdr:pic>
      <xdr:nvPicPr>
        <xdr:cNvPr id="6" name="Picture 2">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47900" y="1909319"/>
          <a:ext cx="2105025" cy="1277236"/>
        </a:xfrm>
        <a:prstGeom prst="rect">
          <a:avLst/>
        </a:prstGeom>
        <a:noFill/>
        <a:ln w="9525">
          <a:solidFill>
            <a:srgbClr val="00AC7D"/>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1000125</xdr:colOff>
      <xdr:row>20</xdr:row>
      <xdr:rowOff>85725</xdr:rowOff>
    </xdr:from>
    <xdr:to>
      <xdr:col>3</xdr:col>
      <xdr:colOff>523875</xdr:colOff>
      <xdr:row>36</xdr:row>
      <xdr:rowOff>9525</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20</xdr:row>
      <xdr:rowOff>85725</xdr:rowOff>
    </xdr:from>
    <xdr:to>
      <xdr:col>6</xdr:col>
      <xdr:colOff>371475</xdr:colOff>
      <xdr:row>36</xdr:row>
      <xdr:rowOff>9525</xdr:rowOff>
    </xdr:to>
    <xdr:graphicFrame macro="">
      <xdr:nvGraphicFramePr>
        <xdr:cNvPr id="9" name="Chart 8">
          <a:extLst>
            <a:ext uri="{FF2B5EF4-FFF2-40B4-BE49-F238E27FC236}">
              <a16:creationId xmlns:a16="http://schemas.microsoft.com/office/drawing/2014/main"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1000125</xdr:colOff>
      <xdr:row>36</xdr:row>
      <xdr:rowOff>114300</xdr:rowOff>
    </xdr:from>
    <xdr:to>
      <xdr:col>3</xdr:col>
      <xdr:colOff>523875</xdr:colOff>
      <xdr:row>52</xdr:row>
      <xdr:rowOff>38100</xdr:rowOff>
    </xdr:to>
    <xdr:graphicFrame macro="">
      <xdr:nvGraphicFramePr>
        <xdr:cNvPr id="10" name="Chart 9">
          <a:extLst>
            <a:ext uri="{FF2B5EF4-FFF2-40B4-BE49-F238E27FC236}">
              <a16:creationId xmlns:a16="http://schemas.microsoft.com/office/drawing/2014/main"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609600</xdr:colOff>
      <xdr:row>36</xdr:row>
      <xdr:rowOff>114300</xdr:rowOff>
    </xdr:from>
    <xdr:to>
      <xdr:col>6</xdr:col>
      <xdr:colOff>381000</xdr:colOff>
      <xdr:row>52</xdr:row>
      <xdr:rowOff>38100</xdr:rowOff>
    </xdr:to>
    <xdr:graphicFrame macro="">
      <xdr:nvGraphicFramePr>
        <xdr:cNvPr id="11" name="Chart 10">
          <a:extLst>
            <a:ext uri="{FF2B5EF4-FFF2-40B4-BE49-F238E27FC236}">
              <a16:creationId xmlns:a16="http://schemas.microsoft.com/office/drawing/2014/main"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19050</xdr:colOff>
      <xdr:row>8</xdr:row>
      <xdr:rowOff>66675</xdr:rowOff>
    </xdr:from>
    <xdr:to>
      <xdr:col>3</xdr:col>
      <xdr:colOff>533400</xdr:colOff>
      <xdr:row>19</xdr:row>
      <xdr:rowOff>152400</xdr:rowOff>
    </xdr:to>
    <xdr:graphicFrame macro="">
      <xdr:nvGraphicFramePr>
        <xdr:cNvPr id="12" name="Chart 11">
          <a:extLst>
            <a:ext uri="{FF2B5EF4-FFF2-40B4-BE49-F238E27FC236}">
              <a16:creationId xmlns:a16="http://schemas.microsoft.com/office/drawing/2014/main" id="{3242A29F-540C-4A03-82E4-863229EF7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9525</xdr:colOff>
      <xdr:row>8</xdr:row>
      <xdr:rowOff>66675</xdr:rowOff>
    </xdr:from>
    <xdr:to>
      <xdr:col>8</xdr:col>
      <xdr:colOff>533400</xdr:colOff>
      <xdr:row>19</xdr:row>
      <xdr:rowOff>152400</xdr:rowOff>
    </xdr:to>
    <xdr:graphicFrame macro="">
      <xdr:nvGraphicFramePr>
        <xdr:cNvPr id="13" name="Chart 12">
          <a:extLst>
            <a:ext uri="{FF2B5EF4-FFF2-40B4-BE49-F238E27FC236}">
              <a16:creationId xmlns:a16="http://schemas.microsoft.com/office/drawing/2014/main" id="{85FDB964-52D2-450B-A15B-79DB58C0E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0.34861</cdr:x>
      <cdr:y>0.1956</cdr:y>
    </cdr:from>
    <cdr:to>
      <cdr:x>0.68611</cdr:x>
      <cdr:y>0.28935</cdr:y>
    </cdr:to>
    <cdr:grpSp>
      <cdr:nvGrpSpPr>
        <cdr:cNvPr id="2" name="Group 1">
          <a:extLst xmlns:a="http://schemas.openxmlformats.org/drawingml/2006/main">
            <a:ext uri="{FF2B5EF4-FFF2-40B4-BE49-F238E27FC236}">
              <a16:creationId xmlns:a16="http://schemas.microsoft.com/office/drawing/2014/main" id="{F4AF1672-DAD4-4740-A626-51901DDA475A}"/>
            </a:ext>
          </a:extLst>
        </cdr:cNvPr>
        <cdr:cNvGrpSpPr/>
      </cdr:nvGrpSpPr>
      <cdr:grpSpPr>
        <a:xfrm xmlns:a="http://schemas.openxmlformats.org/drawingml/2006/main">
          <a:off x="1593845" y="536570"/>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9525</xdr:colOff>
      <xdr:row>51</xdr:row>
      <xdr:rowOff>85724</xdr:rowOff>
    </xdr:from>
    <xdr:to>
      <xdr:col>3</xdr:col>
      <xdr:colOff>219075</xdr:colOff>
      <xdr:row>65</xdr:row>
      <xdr:rowOff>161924</xdr:rowOff>
    </xdr:to>
    <xdr:graphicFrame macro="">
      <xdr:nvGraphicFramePr>
        <xdr:cNvPr id="4" name="Chart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28575</xdr:rowOff>
    </xdr:from>
    <xdr:to>
      <xdr:col>7</xdr:col>
      <xdr:colOff>1035425</xdr:colOff>
      <xdr:row>43</xdr:row>
      <xdr:rowOff>19050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933575"/>
          <a:ext cx="8369675" cy="6467475"/>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33337</xdr:colOff>
      <xdr:row>36</xdr:row>
      <xdr:rowOff>9524</xdr:rowOff>
    </xdr:from>
    <xdr:to>
      <xdr:col>4</xdr:col>
      <xdr:colOff>1</xdr:colOff>
      <xdr:row>53</xdr:row>
      <xdr:rowOff>28575</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0.32922</cdr:x>
      <cdr:y>0.89517</cdr:y>
    </cdr:from>
    <cdr:to>
      <cdr:x>0.63813</cdr:x>
      <cdr:y>0.97891</cdr:y>
    </cdr:to>
    <cdr:sp macro="" textlink="">
      <cdr:nvSpPr>
        <cdr:cNvPr id="3" name="TextBox 2"/>
        <cdr:cNvSpPr txBox="1"/>
      </cdr:nvSpPr>
      <cdr:spPr>
        <a:xfrm xmlns:a="http://schemas.openxmlformats.org/drawingml/2006/main">
          <a:off x="2033588" y="2916056"/>
          <a:ext cx="1908118" cy="2727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rPr>
            <a:t>Highest</a:t>
          </a:r>
          <a:r>
            <a:rPr lang="en-US" sz="1000" baseline="0">
              <a:solidFill>
                <a:schemeClr val="tx1">
                  <a:lumMod val="65000"/>
                  <a:lumOff val="35000"/>
                </a:schemeClr>
              </a:solidFill>
            </a:rPr>
            <a:t> degree or award earned</a:t>
          </a:r>
          <a:endParaRPr lang="en-US" sz="1000">
            <a:solidFill>
              <a:schemeClr val="tx1">
                <a:lumMod val="65000"/>
                <a:lumOff val="35000"/>
              </a:schemeClr>
            </a:solidFill>
          </a:endParaRPr>
        </a:p>
      </cdr:txBody>
    </cdr:sp>
  </cdr:relSizeAnchor>
  <cdr:relSizeAnchor xmlns:cdr="http://schemas.openxmlformats.org/drawingml/2006/chartDrawing">
    <cdr:from>
      <cdr:x>0.86667</cdr:x>
      <cdr:y>0.65593</cdr:y>
    </cdr:from>
    <cdr:to>
      <cdr:x>1</cdr:x>
      <cdr:y>0.77941</cdr:y>
    </cdr:to>
    <cdr:sp macro="" textlink="">
      <cdr:nvSpPr>
        <cdr:cNvPr id="4" name="TextBox 3"/>
        <cdr:cNvSpPr txBox="1"/>
      </cdr:nvSpPr>
      <cdr:spPr>
        <a:xfrm xmlns:a="http://schemas.openxmlformats.org/drawingml/2006/main">
          <a:off x="5510214" y="2124232"/>
          <a:ext cx="847725" cy="3998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rPr>
            <a:t>(Years after</a:t>
          </a:r>
          <a:r>
            <a:rPr lang="en-US" sz="900" baseline="0">
              <a:solidFill>
                <a:schemeClr val="tx1">
                  <a:lumMod val="65000"/>
                  <a:lumOff val="35000"/>
                </a:schemeClr>
              </a:solidFill>
            </a:rPr>
            <a:t> graduation)</a:t>
          </a:r>
          <a:endParaRPr lang="en-US" sz="900">
            <a:solidFill>
              <a:schemeClr val="tx1">
                <a:lumMod val="65000"/>
                <a:lumOff val="35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6</xdr:col>
      <xdr:colOff>175152</xdr:colOff>
      <xdr:row>50</xdr:row>
      <xdr:rowOff>143979</xdr:rowOff>
    </xdr:to>
    <xdr:pic>
      <xdr:nvPicPr>
        <xdr:cNvPr id="3" name="Picture 2">
          <a:extLst>
            <a:ext uri="{FF2B5EF4-FFF2-40B4-BE49-F238E27FC236}">
              <a16:creationId xmlns:a16="http://schemas.microsoft.com/office/drawing/2014/main" id="{9E57088E-E356-4A22-AE8D-638F40C795D7}"/>
            </a:ext>
          </a:extLst>
        </xdr:cNvPr>
        <xdr:cNvPicPr>
          <a:picLocks noChangeAspect="1"/>
        </xdr:cNvPicPr>
      </xdr:nvPicPr>
      <xdr:blipFill>
        <a:blip xmlns:r="http://schemas.openxmlformats.org/officeDocument/2006/relationships" r:embed="rId1"/>
        <a:stretch>
          <a:fillRect/>
        </a:stretch>
      </xdr:blipFill>
      <xdr:spPr>
        <a:xfrm>
          <a:off x="609600" y="6219825"/>
          <a:ext cx="7547502" cy="39444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55</xdr:row>
      <xdr:rowOff>176211</xdr:rowOff>
    </xdr:from>
    <xdr:to>
      <xdr:col>2</xdr:col>
      <xdr:colOff>480058</xdr:colOff>
      <xdr:row>68</xdr:row>
      <xdr:rowOff>176211</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55</xdr:row>
      <xdr:rowOff>171450</xdr:rowOff>
    </xdr:from>
    <xdr:to>
      <xdr:col>6</xdr:col>
      <xdr:colOff>394334</xdr:colOff>
      <xdr:row>68</xdr:row>
      <xdr:rowOff>171450</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55</xdr:row>
      <xdr:rowOff>171450</xdr:rowOff>
    </xdr:from>
    <xdr:to>
      <xdr:col>10</xdr:col>
      <xdr:colOff>1013459</xdr:colOff>
      <xdr:row>68</xdr:row>
      <xdr:rowOff>171450</xdr:rowOff>
    </xdr:to>
    <xdr:graphicFrame macro="">
      <xdr:nvGraphicFramePr>
        <xdr:cNvPr id="4" name="Chart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id="{571A8838-49C1-4EE4-B3C5-E68D93E6B2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id="{5280D83A-8C9B-4CBE-822B-0BDAB66AA9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314325</xdr:colOff>
      <xdr:row>10</xdr:row>
      <xdr:rowOff>57150</xdr:rowOff>
    </xdr:from>
    <xdr:to>
      <xdr:col>13</xdr:col>
      <xdr:colOff>9525</xdr:colOff>
      <xdr:row>23</xdr:row>
      <xdr:rowOff>180975</xdr:rowOff>
    </xdr:to>
    <xdr:graphicFrame macro="">
      <xdr:nvGraphicFramePr>
        <xdr:cNvPr id="6" name="Chart 5">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304800</xdr:colOff>
      <xdr:row>42</xdr:row>
      <xdr:rowOff>47625</xdr:rowOff>
    </xdr:from>
    <xdr:to>
      <xdr:col>13</xdr:col>
      <xdr:colOff>0</xdr:colOff>
      <xdr:row>55</xdr:row>
      <xdr:rowOff>171450</xdr:rowOff>
    </xdr:to>
    <xdr:graphicFrame macro="">
      <xdr:nvGraphicFramePr>
        <xdr:cNvPr id="7" name="Chart 6">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Graduation%20Rates%20by%20Gen%20Eth/Output/Regional%20Data%202018%20Grad%20R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0.74314430244941421</v>
          </cell>
        </row>
        <row r="14">
          <cell r="A14"/>
          <cell r="B14"/>
          <cell r="C14" t="str">
            <v>M</v>
          </cell>
          <cell r="D14">
            <v>0.64131328995587467</v>
          </cell>
        </row>
        <row r="15">
          <cell r="A15"/>
          <cell r="B15"/>
          <cell r="C15"/>
          <cell r="D15"/>
        </row>
        <row r="16">
          <cell r="A16"/>
          <cell r="B16" t="str">
            <v>Hispanic</v>
          </cell>
          <cell r="C16" t="str">
            <v>F</v>
          </cell>
          <cell r="D16">
            <v>0.58735191056232272</v>
          </cell>
        </row>
        <row r="17">
          <cell r="A17"/>
          <cell r="B17"/>
          <cell r="C17" t="str">
            <v>M</v>
          </cell>
          <cell r="D17">
            <v>0.47233914612146727</v>
          </cell>
        </row>
        <row r="18">
          <cell r="A18"/>
          <cell r="B18"/>
          <cell r="C18"/>
          <cell r="D18"/>
        </row>
        <row r="19">
          <cell r="A19"/>
          <cell r="B19" t="str">
            <v>African American</v>
          </cell>
          <cell r="C19" t="str">
            <v>F</v>
          </cell>
          <cell r="D19">
            <v>0.48476936466492604</v>
          </cell>
        </row>
        <row r="20">
          <cell r="A20"/>
          <cell r="B20"/>
          <cell r="C20" t="str">
            <v>M</v>
          </cell>
          <cell r="D20">
            <v>0.36019952743502232</v>
          </cell>
        </row>
        <row r="21">
          <cell r="A21"/>
          <cell r="B21"/>
          <cell r="C21"/>
          <cell r="D21"/>
        </row>
        <row r="22">
          <cell r="A22"/>
          <cell r="B22" t="str">
            <v>Other</v>
          </cell>
          <cell r="C22" t="str">
            <v>F</v>
          </cell>
          <cell r="D22">
            <v>0.76011701608971238</v>
          </cell>
        </row>
        <row r="23">
          <cell r="A23"/>
          <cell r="B23"/>
          <cell r="C23" t="str">
            <v>M</v>
          </cell>
          <cell r="D23">
            <v>0.66257526632700325</v>
          </cell>
        </row>
      </sheetData>
      <sheetData sheetId="1">
        <row r="43">
          <cell r="D43" t="str">
            <v>6-year</v>
          </cell>
        </row>
        <row r="44">
          <cell r="A44" t="str">
            <v>Statewide</v>
          </cell>
          <cell r="B44" t="str">
            <v>White</v>
          </cell>
          <cell r="C44" t="str">
            <v>F</v>
          </cell>
          <cell r="D44">
            <v>0.40473807140473805</v>
          </cell>
        </row>
        <row r="45">
          <cell r="A45"/>
          <cell r="B45"/>
          <cell r="C45" t="str">
            <v>M</v>
          </cell>
          <cell r="D45">
            <v>0.35261044176706829</v>
          </cell>
        </row>
        <row r="46">
          <cell r="A46"/>
          <cell r="B46"/>
          <cell r="C46"/>
          <cell r="D46"/>
        </row>
        <row r="47">
          <cell r="A47"/>
          <cell r="B47" t="str">
            <v>Hispanic</v>
          </cell>
          <cell r="C47" t="str">
            <v>F</v>
          </cell>
          <cell r="D47">
            <v>0.35637240987794494</v>
          </cell>
        </row>
        <row r="48">
          <cell r="A48"/>
          <cell r="B48"/>
          <cell r="C48" t="str">
            <v>M</v>
          </cell>
          <cell r="D48">
            <v>0.31103934732727118</v>
          </cell>
        </row>
        <row r="49">
          <cell r="A49"/>
          <cell r="B49"/>
          <cell r="C49"/>
          <cell r="D49"/>
        </row>
        <row r="50">
          <cell r="A50"/>
          <cell r="B50" t="str">
            <v>African American</v>
          </cell>
          <cell r="C50" t="str">
            <v>F</v>
          </cell>
          <cell r="D50">
            <v>0.21193287756370416</v>
          </cell>
        </row>
        <row r="51">
          <cell r="A51"/>
          <cell r="B51"/>
          <cell r="C51" t="str">
            <v>M</v>
          </cell>
          <cell r="D51">
            <v>0.17188219052001841</v>
          </cell>
        </row>
        <row r="52">
          <cell r="A52"/>
          <cell r="B52"/>
          <cell r="C52"/>
          <cell r="D52"/>
        </row>
        <row r="53">
          <cell r="A53"/>
          <cell r="B53" t="str">
            <v>Other</v>
          </cell>
          <cell r="C53" t="str">
            <v>F</v>
          </cell>
          <cell r="D53">
            <v>0.41366102776891156</v>
          </cell>
        </row>
        <row r="54">
          <cell r="A54"/>
          <cell r="B54"/>
          <cell r="C54" t="str">
            <v>M</v>
          </cell>
          <cell r="D54">
            <v>0.34108040201005024</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census.gov/acs/www/data/data-tables-and-tools/data-profiles/2016/"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H1"/>
    </sheetView>
  </sheetViews>
  <sheetFormatPr defaultRowHeight="15" x14ac:dyDescent="0.25"/>
  <cols>
    <col min="1" max="1" width="33" style="1" customWidth="1"/>
    <col min="2" max="2" width="20.7109375" style="1" customWidth="1"/>
    <col min="3" max="4" width="9.140625" style="1"/>
    <col min="5" max="5" width="9.140625" style="1" customWidth="1"/>
    <col min="6" max="6" width="21.85546875" style="1" customWidth="1"/>
    <col min="7" max="7" width="14.28515625" style="1" customWidth="1"/>
    <col min="8" max="11" width="9.140625" style="1"/>
  </cols>
  <sheetData>
    <row r="1" spans="1:13" s="24" customFormat="1" ht="15" customHeight="1" x14ac:dyDescent="0.25">
      <c r="A1" s="541" t="s">
        <v>340</v>
      </c>
      <c r="B1" s="542"/>
      <c r="C1" s="542"/>
      <c r="D1" s="542"/>
      <c r="E1" s="542"/>
      <c r="F1" s="542"/>
      <c r="G1" s="542"/>
      <c r="H1" s="543"/>
      <c r="I1" s="14"/>
      <c r="J1" s="15"/>
      <c r="K1" s="1"/>
    </row>
    <row r="2" spans="1:13" s="24" customFormat="1" ht="15" customHeight="1" x14ac:dyDescent="0.25">
      <c r="A2" s="544"/>
      <c r="B2" s="545"/>
      <c r="C2" s="545"/>
      <c r="D2" s="545"/>
      <c r="E2" s="545"/>
      <c r="F2" s="545"/>
      <c r="G2" s="545"/>
      <c r="H2" s="546"/>
      <c r="I2" s="16"/>
      <c r="J2" s="9"/>
      <c r="K2" s="1"/>
    </row>
    <row r="3" spans="1:13" s="24" customFormat="1" ht="15" customHeight="1" x14ac:dyDescent="0.25">
      <c r="A3" s="541" t="s">
        <v>206</v>
      </c>
      <c r="B3" s="542"/>
      <c r="C3" s="542"/>
      <c r="D3" s="542"/>
      <c r="E3" s="542"/>
      <c r="F3" s="542"/>
      <c r="G3" s="542"/>
      <c r="H3" s="543"/>
      <c r="I3" s="16"/>
      <c r="J3" s="9"/>
      <c r="K3" s="1"/>
    </row>
    <row r="4" spans="1:13" s="24" customFormat="1" ht="15" customHeight="1" x14ac:dyDescent="0.25">
      <c r="A4" s="547" t="s">
        <v>271</v>
      </c>
      <c r="B4" s="548"/>
      <c r="C4" s="548"/>
      <c r="D4" s="548"/>
      <c r="E4" s="548"/>
      <c r="F4" s="548"/>
      <c r="G4" s="548"/>
      <c r="H4" s="549"/>
      <c r="I4" s="16"/>
      <c r="J4" s="9"/>
      <c r="K4" s="1"/>
    </row>
    <row r="5" spans="1:13" s="24" customFormat="1" ht="15" customHeight="1" x14ac:dyDescent="0.25">
      <c r="A5" s="550"/>
      <c r="B5" s="551"/>
      <c r="C5" s="551"/>
      <c r="D5" s="551"/>
      <c r="E5" s="551"/>
      <c r="F5" s="551"/>
      <c r="G5" s="551"/>
      <c r="H5" s="552"/>
      <c r="I5" s="16"/>
      <c r="J5" s="9"/>
      <c r="K5" s="1"/>
    </row>
    <row r="6" spans="1:13" s="11" customFormat="1" ht="15" customHeight="1" x14ac:dyDescent="0.25">
      <c r="A6" s="550"/>
      <c r="B6" s="551"/>
      <c r="C6" s="551"/>
      <c r="D6" s="551"/>
      <c r="E6" s="551"/>
      <c r="F6" s="551"/>
      <c r="G6" s="551"/>
      <c r="H6" s="552"/>
      <c r="I6" s="16"/>
      <c r="J6" s="9"/>
      <c r="K6" s="92"/>
    </row>
    <row r="7" spans="1:13" s="11" customFormat="1" ht="15" customHeight="1" x14ac:dyDescent="0.25">
      <c r="A7" s="550"/>
      <c r="B7" s="551"/>
      <c r="C7" s="551"/>
      <c r="D7" s="551"/>
      <c r="E7" s="551"/>
      <c r="F7" s="551"/>
      <c r="G7" s="551"/>
      <c r="H7" s="552"/>
      <c r="I7" s="16"/>
      <c r="J7" s="9"/>
      <c r="K7" s="92"/>
    </row>
    <row r="8" spans="1:13" x14ac:dyDescent="0.25">
      <c r="A8" s="553"/>
      <c r="B8" s="554"/>
      <c r="C8" s="554"/>
      <c r="D8" s="554"/>
      <c r="E8" s="554"/>
      <c r="F8" s="554"/>
      <c r="G8" s="554"/>
      <c r="H8" s="555"/>
    </row>
    <row r="9" spans="1:13" s="24" customFormat="1" x14ac:dyDescent="0.25">
      <c r="A9" s="68"/>
      <c r="B9" s="68"/>
      <c r="C9" s="68"/>
      <c r="D9" s="68"/>
      <c r="E9" s="68"/>
      <c r="F9" s="68"/>
      <c r="G9" s="68"/>
      <c r="H9" s="68"/>
      <c r="I9" s="1"/>
      <c r="J9" s="1"/>
      <c r="K9" s="1"/>
    </row>
    <row r="10" spans="1:13" x14ac:dyDescent="0.25">
      <c r="E10" s="2"/>
    </row>
    <row r="11" spans="1:13" x14ac:dyDescent="0.25">
      <c r="C11" s="2"/>
      <c r="L11" s="1"/>
      <c r="M11" s="1"/>
    </row>
    <row r="12" spans="1:13" x14ac:dyDescent="0.25">
      <c r="F12" s="2"/>
      <c r="L12" s="1"/>
      <c r="M12" s="1"/>
    </row>
    <row r="13" spans="1:13" x14ac:dyDescent="0.25">
      <c r="B13" s="93"/>
      <c r="C13" s="2"/>
      <c r="L13" s="1"/>
      <c r="M13" s="1"/>
    </row>
    <row r="14" spans="1:13" x14ac:dyDescent="0.25">
      <c r="B14" s="93"/>
      <c r="F14" s="2"/>
      <c r="G14" s="2"/>
      <c r="H14" s="2"/>
      <c r="I14" s="2"/>
      <c r="L14" s="1"/>
      <c r="M14" s="1"/>
    </row>
    <row r="15" spans="1:13" x14ac:dyDescent="0.25">
      <c r="A15" s="93"/>
      <c r="B15" s="93"/>
      <c r="G15" s="25"/>
      <c r="I15" s="12"/>
      <c r="J15" s="12"/>
      <c r="K15" s="12"/>
      <c r="L15" s="3"/>
      <c r="M15" s="3"/>
    </row>
    <row r="16" spans="1:13" x14ac:dyDescent="0.25">
      <c r="A16" s="7" t="s">
        <v>27</v>
      </c>
      <c r="B16" s="93"/>
      <c r="L16" s="1"/>
      <c r="M16" s="1"/>
    </row>
    <row r="17" spans="1:13" x14ac:dyDescent="0.25">
      <c r="A17" s="80"/>
      <c r="B17" s="93"/>
      <c r="F17" s="4"/>
      <c r="G17" s="5"/>
      <c r="H17" s="6"/>
      <c r="I17" s="6"/>
      <c r="J17" s="6"/>
      <c r="K17" s="6"/>
      <c r="L17" s="6"/>
      <c r="M17" s="6"/>
    </row>
    <row r="18" spans="1:13" x14ac:dyDescent="0.25">
      <c r="A18" s="300"/>
      <c r="B18" s="93"/>
    </row>
    <row r="19" spans="1:13" ht="15" customHeight="1" x14ac:dyDescent="0.25">
      <c r="A19" s="13" t="s">
        <v>341</v>
      </c>
      <c r="B19" s="556" t="s">
        <v>14</v>
      </c>
      <c r="C19" s="556"/>
      <c r="D19" s="556"/>
      <c r="E19" s="556"/>
      <c r="F19" s="556"/>
      <c r="G19" s="556"/>
      <c r="H19" s="556"/>
    </row>
    <row r="20" spans="1:13" ht="15" customHeight="1" x14ac:dyDescent="0.25">
      <c r="A20" s="14" t="s">
        <v>41</v>
      </c>
      <c r="B20" s="540" t="s">
        <v>228</v>
      </c>
      <c r="C20" s="540"/>
      <c r="D20" s="540"/>
      <c r="E20" s="540"/>
      <c r="F20" s="540"/>
      <c r="G20" s="540"/>
      <c r="H20" s="540"/>
    </row>
    <row r="21" spans="1:13" ht="15" customHeight="1" x14ac:dyDescent="0.25">
      <c r="A21" s="14" t="s">
        <v>346</v>
      </c>
      <c r="B21" s="538" t="s">
        <v>347</v>
      </c>
      <c r="C21" s="538"/>
      <c r="D21" s="538"/>
      <c r="E21" s="538"/>
      <c r="F21" s="538"/>
      <c r="G21" s="538"/>
      <c r="H21" s="538"/>
    </row>
    <row r="22" spans="1:13" ht="15" customHeight="1" x14ac:dyDescent="0.25">
      <c r="A22" s="14" t="s">
        <v>342</v>
      </c>
      <c r="B22" s="538" t="s">
        <v>224</v>
      </c>
      <c r="C22" s="538"/>
      <c r="D22" s="538"/>
      <c r="E22" s="538"/>
      <c r="F22" s="538"/>
      <c r="G22" s="538"/>
      <c r="H22" s="538"/>
    </row>
    <row r="23" spans="1:13" ht="15" customHeight="1" x14ac:dyDescent="0.25">
      <c r="A23" s="14" t="s">
        <v>207</v>
      </c>
      <c r="B23" s="539" t="s">
        <v>225</v>
      </c>
      <c r="C23" s="539"/>
      <c r="D23" s="539"/>
      <c r="E23" s="539"/>
      <c r="F23" s="539"/>
      <c r="G23" s="539"/>
      <c r="H23" s="539"/>
      <c r="M23" s="1"/>
    </row>
    <row r="24" spans="1:13" s="24" customFormat="1" ht="15" customHeight="1" x14ac:dyDescent="0.25">
      <c r="A24" s="14" t="s">
        <v>229</v>
      </c>
      <c r="B24" s="539" t="s">
        <v>257</v>
      </c>
      <c r="C24" s="539"/>
      <c r="D24" s="539"/>
      <c r="E24" s="539"/>
      <c r="F24" s="539"/>
      <c r="G24" s="539"/>
      <c r="H24" s="539"/>
      <c r="I24" s="1"/>
      <c r="J24" s="1"/>
      <c r="K24" s="1"/>
      <c r="M24" s="1"/>
    </row>
    <row r="25" spans="1:13" s="24" customFormat="1" ht="15" customHeight="1" x14ac:dyDescent="0.25">
      <c r="A25" s="14" t="s">
        <v>230</v>
      </c>
      <c r="B25" s="539" t="s">
        <v>258</v>
      </c>
      <c r="C25" s="539"/>
      <c r="D25" s="539"/>
      <c r="E25" s="539"/>
      <c r="F25" s="539"/>
      <c r="G25" s="539"/>
      <c r="H25" s="539"/>
      <c r="I25" s="1"/>
      <c r="J25" s="1"/>
      <c r="K25" s="1"/>
      <c r="M25" s="1"/>
    </row>
    <row r="26" spans="1:13" ht="15" customHeight="1" x14ac:dyDescent="0.25">
      <c r="A26" s="14" t="s">
        <v>182</v>
      </c>
      <c r="B26" s="538" t="s">
        <v>245</v>
      </c>
      <c r="C26" s="538"/>
      <c r="D26" s="538"/>
      <c r="E26" s="538"/>
      <c r="F26" s="538"/>
      <c r="G26" s="538"/>
      <c r="H26" s="538"/>
      <c r="M26" s="1"/>
    </row>
    <row r="27" spans="1:13" ht="15" customHeight="1" x14ac:dyDescent="0.25">
      <c r="A27" s="464" t="s">
        <v>244</v>
      </c>
      <c r="B27" s="539" t="s">
        <v>226</v>
      </c>
      <c r="C27" s="539"/>
      <c r="D27" s="539"/>
      <c r="E27" s="539"/>
      <c r="F27" s="539"/>
      <c r="G27" s="539"/>
      <c r="H27" s="539"/>
      <c r="M27" s="1"/>
    </row>
    <row r="28" spans="1:13" s="24" customFormat="1" ht="15" customHeight="1" x14ac:dyDescent="0.25">
      <c r="A28" s="464" t="s">
        <v>231</v>
      </c>
      <c r="B28" s="539" t="s">
        <v>246</v>
      </c>
      <c r="C28" s="539"/>
      <c r="D28" s="539"/>
      <c r="E28" s="539"/>
      <c r="F28" s="539"/>
      <c r="G28" s="539"/>
      <c r="H28" s="539"/>
      <c r="I28" s="1"/>
      <c r="J28" s="1"/>
      <c r="K28" s="1"/>
      <c r="M28" s="1"/>
    </row>
    <row r="29" spans="1:13" ht="15" customHeight="1" x14ac:dyDescent="0.25">
      <c r="A29" s="464" t="s">
        <v>343</v>
      </c>
      <c r="B29" s="538" t="s">
        <v>389</v>
      </c>
      <c r="C29" s="538"/>
      <c r="D29" s="538"/>
      <c r="E29" s="538"/>
      <c r="F29" s="538"/>
      <c r="G29" s="538"/>
      <c r="H29" s="538"/>
    </row>
    <row r="30" spans="1:13" s="24" customFormat="1" ht="15" customHeight="1" x14ac:dyDescent="0.25">
      <c r="A30" s="464" t="s">
        <v>344</v>
      </c>
      <c r="B30" s="538" t="s">
        <v>269</v>
      </c>
      <c r="C30" s="538"/>
      <c r="D30" s="538"/>
      <c r="E30" s="538"/>
      <c r="F30" s="538"/>
      <c r="G30" s="538"/>
      <c r="H30" s="538"/>
      <c r="I30" s="1"/>
      <c r="J30" s="1"/>
      <c r="K30" s="1"/>
    </row>
    <row r="31" spans="1:13" s="24" customFormat="1" ht="15" customHeight="1" x14ac:dyDescent="0.25">
      <c r="A31" s="464" t="s">
        <v>345</v>
      </c>
      <c r="B31" s="538" t="s">
        <v>259</v>
      </c>
      <c r="C31" s="538"/>
      <c r="D31" s="538"/>
      <c r="E31" s="538"/>
      <c r="F31" s="538"/>
      <c r="G31" s="538"/>
      <c r="H31" s="538"/>
      <c r="I31" s="1"/>
      <c r="J31" s="1"/>
      <c r="K31" s="1"/>
    </row>
    <row r="32" spans="1:13" ht="12" customHeight="1" x14ac:dyDescent="0.25">
      <c r="A32" s="14"/>
      <c r="B32" s="92"/>
      <c r="C32" s="92"/>
      <c r="D32" s="92"/>
      <c r="E32" s="92"/>
      <c r="F32" s="92"/>
    </row>
    <row r="33" spans="1:1" x14ac:dyDescent="0.25">
      <c r="A33" s="12"/>
    </row>
    <row r="34" spans="1:1" x14ac:dyDescent="0.25">
      <c r="A34" s="12"/>
    </row>
  </sheetData>
  <mergeCells count="17">
    <mergeCell ref="A1:H1"/>
    <mergeCell ref="A2:H2"/>
    <mergeCell ref="A3:H3"/>
    <mergeCell ref="A4:H8"/>
    <mergeCell ref="B21:H21"/>
    <mergeCell ref="B19:H19"/>
    <mergeCell ref="B26:H26"/>
    <mergeCell ref="B27:H27"/>
    <mergeCell ref="B29:H29"/>
    <mergeCell ref="B31:H31"/>
    <mergeCell ref="B20:H20"/>
    <mergeCell ref="B22:H22"/>
    <mergeCell ref="B23:H23"/>
    <mergeCell ref="B24:H24"/>
    <mergeCell ref="B25:H25"/>
    <mergeCell ref="B28:H28"/>
    <mergeCell ref="B30:H30"/>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A1" display="Enrollment at Institutions in Region"/>
    <hyperlink ref="A29" location="'Enrollment-Region of Residence'!A1" display="Enrollment - Region of Residence"/>
    <hyperlink ref="A31" location="'Enrollment In&amp;Out'!A1" display="Enrollment In and Out"/>
  </hyperlinks>
  <pageMargins left="0.7" right="0.7" top="0.75" bottom="0.75" header="0.3" footer="0.3"/>
  <pageSetup scale="9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6"/>
  <sheetViews>
    <sheetView tabSelected="1" zoomScaleNormal="100" zoomScaleSheetLayoutView="100" workbookViewId="0">
      <selection activeCell="K10" sqref="K10"/>
    </sheetView>
  </sheetViews>
  <sheetFormatPr defaultColWidth="9.140625" defaultRowHeight="12.75" x14ac:dyDescent="0.2"/>
  <cols>
    <col min="1" max="1" width="12.5703125" style="12" bestFit="1" customWidth="1"/>
    <col min="2" max="2" width="33.42578125" style="12" customWidth="1"/>
    <col min="3" max="6" width="14.85546875" style="12" customWidth="1"/>
    <col min="7" max="7" width="13.140625" style="12" customWidth="1"/>
    <col min="8" max="8" width="17.85546875" style="12" customWidth="1"/>
    <col min="9" max="9" width="8.5703125" style="12" bestFit="1" customWidth="1"/>
    <col min="10" max="10" width="11.140625" style="12" customWidth="1"/>
    <col min="11" max="11" width="22.140625" style="12" customWidth="1"/>
    <col min="12" max="12" width="35.42578125" style="12" customWidth="1"/>
    <col min="13" max="13" width="11.140625" style="12" customWidth="1"/>
    <col min="14" max="15" width="9.140625" style="12"/>
    <col min="16" max="16" width="12.7109375" style="12" customWidth="1"/>
    <col min="17" max="17" width="13.7109375" style="12" customWidth="1"/>
    <col min="18" max="24" width="9.140625" style="12"/>
    <col min="25" max="25" width="9.140625" style="12" customWidth="1"/>
    <col min="26" max="16384" width="9.140625" style="12"/>
  </cols>
  <sheetData>
    <row r="1" spans="1:14" ht="15" customHeight="1" x14ac:dyDescent="0.2">
      <c r="A1" s="541" t="s">
        <v>27</v>
      </c>
      <c r="B1" s="542"/>
      <c r="C1" s="542"/>
      <c r="D1" s="542"/>
      <c r="E1" s="542"/>
      <c r="F1" s="542"/>
      <c r="G1" s="542"/>
      <c r="H1" s="543"/>
      <c r="J1" s="196"/>
      <c r="K1" s="196"/>
    </row>
    <row r="2" spans="1:14" ht="15" customHeight="1" x14ac:dyDescent="0.2">
      <c r="A2" s="649"/>
      <c r="B2" s="650"/>
      <c r="C2" s="650"/>
      <c r="D2" s="650"/>
      <c r="E2" s="650"/>
      <c r="F2" s="650"/>
      <c r="G2" s="650"/>
      <c r="H2" s="651"/>
      <c r="I2" s="94"/>
      <c r="J2" s="94"/>
      <c r="K2" s="94"/>
      <c r="L2" s="94"/>
      <c r="M2" s="94"/>
      <c r="N2" s="94"/>
    </row>
    <row r="3" spans="1:14" s="133" customFormat="1" ht="30" customHeight="1" x14ac:dyDescent="0.2">
      <c r="A3" s="719" t="s">
        <v>246</v>
      </c>
      <c r="B3" s="720"/>
      <c r="C3" s="720"/>
      <c r="D3" s="720"/>
      <c r="E3" s="720"/>
      <c r="F3" s="720"/>
      <c r="G3" s="720"/>
      <c r="H3" s="721"/>
    </row>
    <row r="4" spans="1:14" s="133" customFormat="1" ht="18.75" customHeight="1" x14ac:dyDescent="0.2">
      <c r="A4" s="575" t="s">
        <v>388</v>
      </c>
      <c r="B4" s="694"/>
      <c r="C4" s="694"/>
      <c r="D4" s="694"/>
      <c r="E4" s="694"/>
      <c r="F4" s="694"/>
      <c r="G4" s="694"/>
      <c r="H4" s="722"/>
    </row>
    <row r="5" spans="1:14" s="133" customFormat="1" ht="18.75" customHeight="1" x14ac:dyDescent="0.2">
      <c r="A5" s="695"/>
      <c r="B5" s="696"/>
      <c r="C5" s="696"/>
      <c r="D5" s="696"/>
      <c r="E5" s="696"/>
      <c r="F5" s="696"/>
      <c r="G5" s="696"/>
      <c r="H5" s="723"/>
    </row>
    <row r="6" spans="1:14" s="133" customFormat="1" ht="18.75" customHeight="1" x14ac:dyDescent="0.2">
      <c r="A6" s="695"/>
      <c r="B6" s="696"/>
      <c r="C6" s="696"/>
      <c r="D6" s="696"/>
      <c r="E6" s="696"/>
      <c r="F6" s="696"/>
      <c r="G6" s="696"/>
      <c r="H6" s="723"/>
    </row>
    <row r="7" spans="1:14" s="133" customFormat="1" ht="18.75" customHeight="1" x14ac:dyDescent="0.2">
      <c r="A7" s="695"/>
      <c r="B7" s="696"/>
      <c r="C7" s="696"/>
      <c r="D7" s="696"/>
      <c r="E7" s="696"/>
      <c r="F7" s="696"/>
      <c r="G7" s="696"/>
      <c r="H7" s="723"/>
    </row>
    <row r="8" spans="1:14" s="133" customFormat="1" ht="18.75" customHeight="1" x14ac:dyDescent="0.2">
      <c r="A8" s="697"/>
      <c r="B8" s="698"/>
      <c r="C8" s="698"/>
      <c r="D8" s="698"/>
      <c r="E8" s="698"/>
      <c r="F8" s="698"/>
      <c r="G8" s="698"/>
      <c r="H8" s="724"/>
    </row>
    <row r="9" spans="1:14" s="133" customFormat="1" ht="15" customHeight="1" x14ac:dyDescent="0.2">
      <c r="A9" s="94"/>
      <c r="B9" s="94"/>
      <c r="C9" s="94"/>
      <c r="D9" s="94"/>
      <c r="E9" s="94"/>
      <c r="F9" s="94"/>
      <c r="G9" s="94"/>
      <c r="H9" s="94"/>
    </row>
    <row r="10" spans="1:14" ht="15" customHeight="1" x14ac:dyDescent="0.2">
      <c r="A10" s="197"/>
      <c r="B10" s="95"/>
      <c r="C10" s="95"/>
      <c r="D10" s="95"/>
      <c r="E10" s="95"/>
      <c r="F10" s="153"/>
      <c r="G10" s="62"/>
    </row>
    <row r="11" spans="1:14" x14ac:dyDescent="0.2">
      <c r="A11" s="165"/>
      <c r="B11" s="95"/>
      <c r="C11" s="95"/>
      <c r="D11" s="95"/>
      <c r="E11" s="95"/>
      <c r="F11" s="153"/>
      <c r="G11" s="17"/>
    </row>
    <row r="12" spans="1:14" x14ac:dyDescent="0.2">
      <c r="F12" s="133"/>
      <c r="G12" s="17"/>
    </row>
    <row r="13" spans="1:14" ht="60" customHeight="1" x14ac:dyDescent="0.2">
      <c r="F13" s="133"/>
      <c r="G13" s="17"/>
    </row>
    <row r="14" spans="1:14" x14ac:dyDescent="0.2">
      <c r="F14" s="133"/>
      <c r="G14" s="17"/>
    </row>
    <row r="15" spans="1:14" x14ac:dyDescent="0.2">
      <c r="F15" s="133"/>
      <c r="G15" s="61"/>
    </row>
    <row r="16" spans="1:14" x14ac:dyDescent="0.2">
      <c r="F16" s="133"/>
      <c r="G16" s="61"/>
    </row>
    <row r="17" spans="5:19" x14ac:dyDescent="0.2">
      <c r="F17" s="133"/>
      <c r="G17" s="61"/>
    </row>
    <row r="18" spans="5:19" ht="30" customHeight="1" x14ac:dyDescent="0.2">
      <c r="F18" s="133"/>
      <c r="G18" s="61"/>
    </row>
    <row r="21" spans="5:19" x14ac:dyDescent="0.2">
      <c r="E21" s="198"/>
      <c r="J21" s="133"/>
      <c r="K21" s="133"/>
      <c r="L21" s="133"/>
      <c r="M21" s="133"/>
      <c r="N21" s="133"/>
      <c r="O21" s="189"/>
      <c r="P21" s="189"/>
      <c r="R21" s="133"/>
      <c r="S21" s="133"/>
    </row>
    <row r="54" spans="1:12" x14ac:dyDescent="0.2">
      <c r="A54" s="726" t="s">
        <v>216</v>
      </c>
      <c r="B54" s="727"/>
      <c r="C54" s="727"/>
      <c r="D54" s="727"/>
      <c r="E54" s="728"/>
      <c r="F54" s="54"/>
      <c r="G54" s="54"/>
      <c r="H54" s="54"/>
    </row>
    <row r="55" spans="1:12" ht="24.75" customHeight="1" x14ac:dyDescent="0.2">
      <c r="A55" s="143"/>
      <c r="B55" s="95"/>
      <c r="C55" s="586" t="s">
        <v>357</v>
      </c>
      <c r="D55" s="586"/>
      <c r="E55" s="586"/>
    </row>
    <row r="56" spans="1:12" ht="15" x14ac:dyDescent="0.25">
      <c r="A56" s="423" t="s">
        <v>215</v>
      </c>
      <c r="B56" s="424"/>
      <c r="C56" s="254">
        <v>2015</v>
      </c>
      <c r="D56" s="254">
        <v>2016</v>
      </c>
      <c r="E56" s="254">
        <v>2017</v>
      </c>
      <c r="H56" s="200"/>
      <c r="I56" s="200"/>
      <c r="J56" s="200"/>
      <c r="K56" s="200"/>
      <c r="L56" s="200"/>
    </row>
    <row r="57" spans="1:12" ht="15" x14ac:dyDescent="0.25">
      <c r="A57" s="622" t="s">
        <v>211</v>
      </c>
      <c r="B57" s="299" t="s">
        <v>11</v>
      </c>
      <c r="C57" s="171">
        <v>0.57899999999999996</v>
      </c>
      <c r="D57" s="171">
        <v>0.58025570107649338</v>
      </c>
      <c r="E57" s="359">
        <v>0.61031989341198101</v>
      </c>
      <c r="H57" s="200"/>
      <c r="I57" s="465"/>
      <c r="J57" s="465"/>
      <c r="K57" s="465"/>
      <c r="L57" s="465"/>
    </row>
    <row r="58" spans="1:12" ht="15" x14ac:dyDescent="0.25">
      <c r="A58" s="725"/>
      <c r="B58" s="302" t="s">
        <v>27</v>
      </c>
      <c r="C58" s="171">
        <v>0.47899999999999998</v>
      </c>
      <c r="D58" s="171">
        <v>0.53037285295349812</v>
      </c>
      <c r="E58" s="359">
        <v>0.54225092250922502</v>
      </c>
      <c r="H58" s="200"/>
      <c r="I58" s="465"/>
      <c r="J58" s="465"/>
      <c r="K58" s="465"/>
      <c r="L58" s="465"/>
    </row>
    <row r="59" spans="1:12" ht="15" x14ac:dyDescent="0.25">
      <c r="A59" s="622" t="s">
        <v>212</v>
      </c>
      <c r="B59" s="302" t="s">
        <v>11</v>
      </c>
      <c r="C59" s="171">
        <v>0.63400000000000001</v>
      </c>
      <c r="D59" s="171">
        <v>0.63255511266574471</v>
      </c>
      <c r="E59" s="359">
        <v>0.65267052142755499</v>
      </c>
    </row>
    <row r="60" spans="1:12" ht="15" x14ac:dyDescent="0.25">
      <c r="A60" s="725"/>
      <c r="B60" s="302" t="s">
        <v>27</v>
      </c>
      <c r="C60" s="171">
        <v>0.52800000000000002</v>
      </c>
      <c r="D60" s="171">
        <v>0.59069962295768752</v>
      </c>
      <c r="E60" s="359">
        <v>0.58468634686346899</v>
      </c>
    </row>
    <row r="61" spans="1:12" ht="15" x14ac:dyDescent="0.25">
      <c r="A61" s="622" t="s">
        <v>213</v>
      </c>
      <c r="B61" s="302" t="s">
        <v>11</v>
      </c>
      <c r="C61" s="171">
        <v>0.77300000000000002</v>
      </c>
      <c r="D61" s="171">
        <v>0.77828845684535919</v>
      </c>
      <c r="E61" s="359">
        <v>0.85554995019855895</v>
      </c>
    </row>
    <row r="62" spans="1:12" ht="15" x14ac:dyDescent="0.25">
      <c r="A62" s="725"/>
      <c r="B62" s="302" t="s">
        <v>27</v>
      </c>
      <c r="C62" s="171">
        <v>0.64400000000000002</v>
      </c>
      <c r="D62" s="171">
        <v>0.73355676581483031</v>
      </c>
      <c r="E62" s="359">
        <v>0.84372693726937298</v>
      </c>
    </row>
    <row r="63" spans="1:12" ht="15" x14ac:dyDescent="0.25">
      <c r="A63" s="622" t="s">
        <v>214</v>
      </c>
      <c r="B63" s="302" t="s">
        <v>11</v>
      </c>
      <c r="C63" s="171">
        <v>0.75800000000000001</v>
      </c>
      <c r="D63" s="171">
        <v>0.75913799181105779</v>
      </c>
      <c r="E63" s="359">
        <v>0.78695978371945596</v>
      </c>
    </row>
    <row r="64" spans="1:12" ht="15" x14ac:dyDescent="0.25">
      <c r="A64" s="725"/>
      <c r="B64" s="302" t="s">
        <v>27</v>
      </c>
      <c r="C64" s="171">
        <v>0.66100000000000003</v>
      </c>
      <c r="D64" s="171">
        <v>0.7293674067867616</v>
      </c>
      <c r="E64" s="359">
        <v>0.73450184501844995</v>
      </c>
    </row>
    <row r="65" spans="1:7" x14ac:dyDescent="0.2">
      <c r="A65" s="12" t="s">
        <v>210</v>
      </c>
    </row>
    <row r="66" spans="1:7" x14ac:dyDescent="0.2">
      <c r="A66" s="12" t="s">
        <v>255</v>
      </c>
      <c r="G66" s="14" t="s">
        <v>31</v>
      </c>
    </row>
  </sheetData>
  <mergeCells count="10">
    <mergeCell ref="A1:H1"/>
    <mergeCell ref="A2:H2"/>
    <mergeCell ref="A3:H3"/>
    <mergeCell ref="A4:H8"/>
    <mergeCell ref="A63:A64"/>
    <mergeCell ref="A54:E54"/>
    <mergeCell ref="C55:E55"/>
    <mergeCell ref="A57:A58"/>
    <mergeCell ref="A59:A60"/>
    <mergeCell ref="A61:A62"/>
  </mergeCells>
  <hyperlinks>
    <hyperlink ref="G66" location="Contents!A1" display="Back to Contents"/>
  </hyperlinks>
  <pageMargins left="0.25" right="0.25" top="0.75" bottom="0.75" header="0.3" footer="0.3"/>
  <pageSetup scale="70"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L35" sqref="L35"/>
    </sheetView>
  </sheetViews>
  <sheetFormatPr defaultColWidth="9.140625" defaultRowHeight="12.75" x14ac:dyDescent="0.2"/>
  <cols>
    <col min="1" max="1" width="11.7109375" style="12" customWidth="1"/>
    <col min="2" max="2" width="11.5703125" style="12" customWidth="1"/>
    <col min="3" max="3" width="10.140625" style="12" customWidth="1"/>
    <col min="4" max="5" width="11.28515625" style="12" bestFit="1" customWidth="1"/>
    <col min="6" max="7" width="9.140625" style="12"/>
    <col min="8" max="8" width="9.140625" style="12" customWidth="1"/>
    <col min="9" max="16384" width="9.140625" style="12"/>
  </cols>
  <sheetData>
    <row r="1" spans="1:15" ht="15" customHeight="1" x14ac:dyDescent="0.2">
      <c r="A1" s="541" t="s">
        <v>27</v>
      </c>
      <c r="B1" s="542"/>
      <c r="C1" s="542"/>
      <c r="D1" s="542"/>
      <c r="E1" s="542"/>
      <c r="F1" s="542"/>
      <c r="G1" s="542"/>
      <c r="H1" s="542"/>
      <c r="I1" s="542"/>
      <c r="J1" s="542"/>
      <c r="K1" s="542"/>
      <c r="L1" s="542"/>
      <c r="M1" s="543"/>
    </row>
    <row r="2" spans="1:15" ht="15" customHeight="1" x14ac:dyDescent="0.2">
      <c r="A2" s="692"/>
      <c r="B2" s="693"/>
      <c r="C2" s="693"/>
      <c r="D2" s="693"/>
      <c r="E2" s="693"/>
      <c r="F2" s="693"/>
      <c r="G2" s="693"/>
      <c r="H2" s="693"/>
      <c r="I2" s="693"/>
      <c r="J2" s="693"/>
      <c r="K2" s="693"/>
      <c r="L2" s="693"/>
      <c r="M2" s="733"/>
      <c r="N2" s="94"/>
      <c r="O2" s="94"/>
    </row>
    <row r="3" spans="1:15" s="133" customFormat="1" ht="15" customHeight="1" x14ac:dyDescent="0.2">
      <c r="A3" s="541" t="s">
        <v>389</v>
      </c>
      <c r="B3" s="542"/>
      <c r="C3" s="542"/>
      <c r="D3" s="542"/>
      <c r="E3" s="542"/>
      <c r="F3" s="542"/>
      <c r="G3" s="542"/>
      <c r="H3" s="542"/>
      <c r="I3" s="542"/>
      <c r="J3" s="542"/>
      <c r="K3" s="542"/>
      <c r="L3" s="542"/>
      <c r="M3" s="543"/>
      <c r="N3" s="94"/>
    </row>
    <row r="4" spans="1:15" s="133" customFormat="1" ht="15" customHeight="1" x14ac:dyDescent="0.2">
      <c r="A4" s="575" t="s">
        <v>390</v>
      </c>
      <c r="B4" s="694"/>
      <c r="C4" s="694"/>
      <c r="D4" s="694"/>
      <c r="E4" s="694"/>
      <c r="F4" s="694"/>
      <c r="G4" s="694"/>
      <c r="H4" s="694"/>
      <c r="I4" s="694"/>
      <c r="J4" s="694"/>
      <c r="K4" s="694"/>
      <c r="L4" s="694"/>
      <c r="M4" s="722"/>
      <c r="N4" s="94"/>
    </row>
    <row r="5" spans="1:15" s="133" customFormat="1" ht="15" customHeight="1" x14ac:dyDescent="0.2">
      <c r="A5" s="695"/>
      <c r="B5" s="696"/>
      <c r="C5" s="696"/>
      <c r="D5" s="696"/>
      <c r="E5" s="696"/>
      <c r="F5" s="696"/>
      <c r="G5" s="696"/>
      <c r="H5" s="696"/>
      <c r="I5" s="696"/>
      <c r="J5" s="696"/>
      <c r="K5" s="696"/>
      <c r="L5" s="696"/>
      <c r="M5" s="723"/>
      <c r="N5" s="94"/>
    </row>
    <row r="6" spans="1:15" s="133" customFormat="1" ht="15" customHeight="1" x14ac:dyDescent="0.2">
      <c r="A6" s="695"/>
      <c r="B6" s="696"/>
      <c r="C6" s="696"/>
      <c r="D6" s="696"/>
      <c r="E6" s="696"/>
      <c r="F6" s="696"/>
      <c r="G6" s="696"/>
      <c r="H6" s="696"/>
      <c r="I6" s="696"/>
      <c r="J6" s="696"/>
      <c r="K6" s="696"/>
      <c r="L6" s="696"/>
      <c r="M6" s="723"/>
      <c r="N6" s="94"/>
    </row>
    <row r="7" spans="1:15" s="133" customFormat="1" ht="15" customHeight="1" x14ac:dyDescent="0.2">
      <c r="A7" s="695"/>
      <c r="B7" s="696"/>
      <c r="C7" s="696"/>
      <c r="D7" s="696"/>
      <c r="E7" s="696"/>
      <c r="F7" s="696"/>
      <c r="G7" s="696"/>
      <c r="H7" s="696"/>
      <c r="I7" s="696"/>
      <c r="J7" s="696"/>
      <c r="K7" s="696"/>
      <c r="L7" s="696"/>
      <c r="M7" s="723"/>
      <c r="N7" s="94"/>
    </row>
    <row r="8" spans="1:15" s="133" customFormat="1" ht="15" customHeight="1" x14ac:dyDescent="0.2">
      <c r="A8" s="697"/>
      <c r="B8" s="698"/>
      <c r="C8" s="698"/>
      <c r="D8" s="698"/>
      <c r="E8" s="698"/>
      <c r="F8" s="698"/>
      <c r="G8" s="698"/>
      <c r="H8" s="698"/>
      <c r="I8" s="698"/>
      <c r="J8" s="698"/>
      <c r="K8" s="698"/>
      <c r="L8" s="698"/>
      <c r="M8" s="724"/>
      <c r="N8" s="94"/>
    </row>
    <row r="9" spans="1:15" ht="15" customHeight="1" thickBot="1" x14ac:dyDescent="0.25">
      <c r="I9" s="49"/>
    </row>
    <row r="10" spans="1:15" ht="15" customHeight="1" thickBot="1" x14ac:dyDescent="0.25">
      <c r="C10" s="732" t="s">
        <v>219</v>
      </c>
      <c r="D10" s="732"/>
      <c r="E10" s="732"/>
      <c r="F10" s="732"/>
      <c r="G10" s="732"/>
      <c r="H10" s="732" t="s">
        <v>37</v>
      </c>
      <c r="I10" s="732"/>
      <c r="J10" s="732"/>
      <c r="K10" s="732"/>
    </row>
    <row r="11" spans="1:15" ht="25.5" customHeight="1" x14ac:dyDescent="0.2">
      <c r="A11" s="87" t="s">
        <v>6</v>
      </c>
      <c r="B11" s="320" t="s">
        <v>256</v>
      </c>
      <c r="C11" s="322" t="s">
        <v>15</v>
      </c>
      <c r="D11" s="317" t="s">
        <v>3</v>
      </c>
      <c r="E11" s="318" t="s">
        <v>5</v>
      </c>
      <c r="F11" s="319" t="s">
        <v>4</v>
      </c>
      <c r="G11" s="317" t="s">
        <v>16</v>
      </c>
      <c r="H11" s="326" t="s">
        <v>3</v>
      </c>
      <c r="I11" s="327" t="s">
        <v>5</v>
      </c>
      <c r="J11" s="328" t="s">
        <v>4</v>
      </c>
      <c r="K11" s="329" t="s">
        <v>16</v>
      </c>
    </row>
    <row r="12" spans="1:15" x14ac:dyDescent="0.2">
      <c r="A12" s="730">
        <v>2000</v>
      </c>
      <c r="B12" s="219" t="s">
        <v>17</v>
      </c>
      <c r="C12" s="323">
        <v>13462</v>
      </c>
      <c r="D12" s="99">
        <v>11096</v>
      </c>
      <c r="E12" s="99">
        <v>383</v>
      </c>
      <c r="F12" s="99">
        <v>1637</v>
      </c>
      <c r="G12" s="500">
        <v>346</v>
      </c>
      <c r="H12" s="330">
        <v>0.8242460258505423</v>
      </c>
      <c r="I12" s="324">
        <v>2.8450453127321348E-2</v>
      </c>
      <c r="J12" s="324">
        <v>0.12160154508988263</v>
      </c>
      <c r="K12" s="298">
        <v>2.5701975932253752E-2</v>
      </c>
    </row>
    <row r="13" spans="1:15" ht="15" customHeight="1" x14ac:dyDescent="0.2">
      <c r="A13" s="731"/>
      <c r="B13" s="220" t="s">
        <v>18</v>
      </c>
      <c r="C13" s="284">
        <v>23408</v>
      </c>
      <c r="D13" s="503">
        <v>18160</v>
      </c>
      <c r="E13" s="503">
        <v>1084</v>
      </c>
      <c r="F13" s="503">
        <v>3856</v>
      </c>
      <c r="G13" s="504">
        <v>308</v>
      </c>
      <c r="H13" s="331">
        <v>0.77580314422419683</v>
      </c>
      <c r="I13" s="325">
        <v>4.6308954203691043E-2</v>
      </c>
      <c r="J13" s="325">
        <v>0.16473000683527</v>
      </c>
      <c r="K13" s="301">
        <v>1.3157894736842105E-2</v>
      </c>
    </row>
    <row r="14" spans="1:15" x14ac:dyDescent="0.2">
      <c r="A14" s="729">
        <v>2017</v>
      </c>
      <c r="B14" s="321" t="s">
        <v>17</v>
      </c>
      <c r="C14" s="270">
        <v>16308</v>
      </c>
      <c r="D14" s="99">
        <v>10833</v>
      </c>
      <c r="E14" s="99">
        <v>2115</v>
      </c>
      <c r="F14" s="99">
        <v>2224</v>
      </c>
      <c r="G14" s="500">
        <v>1136</v>
      </c>
      <c r="H14" s="330">
        <v>0.67225360954174518</v>
      </c>
      <c r="I14" s="324">
        <v>0.12140615191462649</v>
      </c>
      <c r="J14" s="324">
        <v>0.13622096672944131</v>
      </c>
      <c r="K14" s="298">
        <v>7.0119271814187062E-2</v>
      </c>
      <c r="L14" s="122"/>
    </row>
    <row r="15" spans="1:15" ht="13.5" thickBot="1" x14ac:dyDescent="0.25">
      <c r="A15" s="729"/>
      <c r="B15" s="220" t="s">
        <v>18</v>
      </c>
      <c r="C15" s="286">
        <v>28880</v>
      </c>
      <c r="D15" s="501">
        <v>16961</v>
      </c>
      <c r="E15" s="501">
        <v>5489</v>
      </c>
      <c r="F15" s="501">
        <v>4876</v>
      </c>
      <c r="G15" s="502">
        <v>1554</v>
      </c>
      <c r="H15" s="332">
        <v>0.60096947194719474</v>
      </c>
      <c r="I15" s="333">
        <v>0.1789397689768977</v>
      </c>
      <c r="J15" s="333">
        <v>0.17034515951595158</v>
      </c>
      <c r="K15" s="334">
        <v>4.9745599559955993E-2</v>
      </c>
    </row>
    <row r="16" spans="1:15" x14ac:dyDescent="0.2">
      <c r="H16" s="95"/>
    </row>
    <row r="19" ht="12.75" customHeight="1" x14ac:dyDescent="0.2"/>
    <row r="35" spans="1:12" x14ac:dyDescent="0.2">
      <c r="A35" s="12" t="s">
        <v>204</v>
      </c>
      <c r="K35" s="25"/>
      <c r="L35" s="14" t="s">
        <v>31</v>
      </c>
    </row>
  </sheetData>
  <mergeCells count="8">
    <mergeCell ref="A14:A15"/>
    <mergeCell ref="A12:A13"/>
    <mergeCell ref="C10:G10"/>
    <mergeCell ref="H10:K10"/>
    <mergeCell ref="A1:M1"/>
    <mergeCell ref="A2:M2"/>
    <mergeCell ref="A3:M3"/>
    <mergeCell ref="A4:M8"/>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0"/>
  <sheetViews>
    <sheetView topLeftCell="A13" zoomScaleNormal="100" zoomScaleSheetLayoutView="100" workbookViewId="0">
      <selection activeCell="K45" sqref="K45"/>
    </sheetView>
  </sheetViews>
  <sheetFormatPr defaultColWidth="9.140625" defaultRowHeight="15" x14ac:dyDescent="0.25"/>
  <cols>
    <col min="1" max="9" width="11.7109375" style="12" customWidth="1"/>
    <col min="10" max="11" width="9.140625" style="12"/>
    <col min="12" max="12" width="9.140625" style="1"/>
    <col min="13" max="13" width="9.140625" style="200"/>
    <col min="14" max="14" width="10.85546875" style="200" customWidth="1"/>
    <col min="15" max="16384" width="9.140625" style="200"/>
  </cols>
  <sheetData>
    <row r="1" spans="1:16" ht="15" customHeight="1" x14ac:dyDescent="0.25">
      <c r="A1" s="541" t="s">
        <v>27</v>
      </c>
      <c r="B1" s="542"/>
      <c r="C1" s="542"/>
      <c r="D1" s="542"/>
      <c r="E1" s="542"/>
      <c r="F1" s="542"/>
      <c r="G1" s="542"/>
      <c r="H1" s="542"/>
      <c r="I1" s="543"/>
      <c r="K1" s="133"/>
    </row>
    <row r="2" spans="1:16" ht="15" customHeight="1" x14ac:dyDescent="0.25">
      <c r="A2" s="649"/>
      <c r="B2" s="650"/>
      <c r="C2" s="650"/>
      <c r="D2" s="650"/>
      <c r="E2" s="650"/>
      <c r="F2" s="650"/>
      <c r="G2" s="650"/>
      <c r="H2" s="650"/>
      <c r="I2" s="651"/>
      <c r="J2" s="223"/>
      <c r="K2" s="223"/>
    </row>
    <row r="3" spans="1:16" s="11" customFormat="1" ht="15" customHeight="1" x14ac:dyDescent="0.25">
      <c r="A3" s="541" t="s">
        <v>268</v>
      </c>
      <c r="B3" s="542"/>
      <c r="C3" s="542"/>
      <c r="D3" s="542"/>
      <c r="E3" s="542"/>
      <c r="F3" s="542"/>
      <c r="G3" s="542"/>
      <c r="H3" s="542"/>
      <c r="I3" s="543"/>
      <c r="J3" s="421"/>
      <c r="K3" s="94"/>
      <c r="L3" s="9"/>
      <c r="M3" s="9"/>
      <c r="N3" s="9"/>
    </row>
    <row r="4" spans="1:16" s="11" customFormat="1" ht="15" customHeight="1" x14ac:dyDescent="0.25">
      <c r="A4" s="575" t="s">
        <v>355</v>
      </c>
      <c r="B4" s="694"/>
      <c r="C4" s="694"/>
      <c r="D4" s="694"/>
      <c r="E4" s="694"/>
      <c r="F4" s="694"/>
      <c r="G4" s="694"/>
      <c r="H4" s="694"/>
      <c r="I4" s="722"/>
      <c r="J4" s="221"/>
      <c r="K4" s="94"/>
    </row>
    <row r="5" spans="1:16" s="11" customFormat="1" ht="15" customHeight="1" x14ac:dyDescent="0.25">
      <c r="A5" s="695"/>
      <c r="B5" s="696"/>
      <c r="C5" s="696"/>
      <c r="D5" s="696"/>
      <c r="E5" s="696"/>
      <c r="F5" s="696"/>
      <c r="G5" s="696"/>
      <c r="H5" s="696"/>
      <c r="I5" s="723"/>
      <c r="J5" s="221"/>
      <c r="K5" s="94"/>
    </row>
    <row r="6" spans="1:16" s="11" customFormat="1" ht="15" customHeight="1" x14ac:dyDescent="0.25">
      <c r="A6" s="695"/>
      <c r="B6" s="696"/>
      <c r="C6" s="696"/>
      <c r="D6" s="696"/>
      <c r="E6" s="696"/>
      <c r="F6" s="696"/>
      <c r="G6" s="696"/>
      <c r="H6" s="696"/>
      <c r="I6" s="723"/>
      <c r="J6" s="221"/>
      <c r="K6" s="94"/>
    </row>
    <row r="7" spans="1:16" s="11" customFormat="1" ht="15" customHeight="1" x14ac:dyDescent="0.25">
      <c r="A7" s="695"/>
      <c r="B7" s="696"/>
      <c r="C7" s="696"/>
      <c r="D7" s="696"/>
      <c r="E7" s="696"/>
      <c r="F7" s="696"/>
      <c r="G7" s="696"/>
      <c r="H7" s="696"/>
      <c r="I7" s="723"/>
      <c r="J7" s="221"/>
      <c r="K7" s="94"/>
      <c r="L7" s="200"/>
      <c r="M7" s="200"/>
      <c r="N7" s="200"/>
      <c r="O7" s="200"/>
      <c r="P7" s="200"/>
    </row>
    <row r="8" spans="1:16" s="11" customFormat="1" ht="15" customHeight="1" x14ac:dyDescent="0.25">
      <c r="A8" s="697"/>
      <c r="B8" s="698"/>
      <c r="C8" s="698"/>
      <c r="D8" s="698"/>
      <c r="E8" s="698"/>
      <c r="F8" s="698"/>
      <c r="G8" s="698"/>
      <c r="H8" s="698"/>
      <c r="I8" s="724"/>
      <c r="J8" s="221"/>
      <c r="K8" s="94"/>
      <c r="L8" s="200"/>
      <c r="M8" s="200"/>
      <c r="N8" s="200"/>
      <c r="O8" s="200"/>
      <c r="P8" s="200"/>
    </row>
    <row r="9" spans="1:16" s="133" customFormat="1" ht="15" customHeight="1" thickBot="1" x14ac:dyDescent="0.25"/>
    <row r="10" spans="1:16" s="12" customFormat="1" ht="26.25" customHeight="1" x14ac:dyDescent="0.2">
      <c r="A10" s="745" t="s">
        <v>6</v>
      </c>
      <c r="B10" s="746" t="s">
        <v>256</v>
      </c>
      <c r="C10" s="747" t="s">
        <v>15</v>
      </c>
      <c r="D10" s="734" t="s">
        <v>15</v>
      </c>
      <c r="E10" s="735"/>
      <c r="F10" s="734" t="s">
        <v>3</v>
      </c>
      <c r="G10" s="735"/>
      <c r="H10" s="734" t="s">
        <v>5</v>
      </c>
      <c r="I10" s="735"/>
      <c r="J10" s="734" t="s">
        <v>4</v>
      </c>
      <c r="K10" s="735"/>
      <c r="L10" s="734" t="s">
        <v>16</v>
      </c>
      <c r="M10" s="735"/>
    </row>
    <row r="11" spans="1:16" s="12" customFormat="1" ht="12.75" x14ac:dyDescent="0.2">
      <c r="A11" s="745"/>
      <c r="B11" s="746"/>
      <c r="C11" s="748"/>
      <c r="D11" s="90" t="s">
        <v>2</v>
      </c>
      <c r="E11" s="91" t="s">
        <v>1</v>
      </c>
      <c r="F11" s="90" t="s">
        <v>2</v>
      </c>
      <c r="G11" s="91" t="s">
        <v>1</v>
      </c>
      <c r="H11" s="90" t="s">
        <v>2</v>
      </c>
      <c r="I11" s="91" t="s">
        <v>1</v>
      </c>
      <c r="J11" s="90" t="s">
        <v>2</v>
      </c>
      <c r="K11" s="91" t="s">
        <v>1</v>
      </c>
      <c r="L11" s="90" t="s">
        <v>2</v>
      </c>
      <c r="M11" s="91" t="s">
        <v>1</v>
      </c>
    </row>
    <row r="12" spans="1:16" s="12" customFormat="1" ht="12.75" x14ac:dyDescent="0.2">
      <c r="A12" s="744">
        <v>2015</v>
      </c>
      <c r="B12" s="219" t="s">
        <v>17</v>
      </c>
      <c r="C12" s="204">
        <f t="shared" ref="C12:C15" si="0">E12+D12</f>
        <v>10453</v>
      </c>
      <c r="D12" s="204">
        <v>6225</v>
      </c>
      <c r="E12" s="205">
        <v>4228</v>
      </c>
      <c r="F12" s="206">
        <v>3719</v>
      </c>
      <c r="G12" s="207">
        <v>2453</v>
      </c>
      <c r="H12" s="206">
        <v>869</v>
      </c>
      <c r="I12" s="207">
        <v>654</v>
      </c>
      <c r="J12" s="206">
        <v>931</v>
      </c>
      <c r="K12" s="207">
        <v>398</v>
      </c>
      <c r="L12" s="204">
        <v>706</v>
      </c>
      <c r="M12" s="205">
        <v>723</v>
      </c>
    </row>
    <row r="13" spans="1:16" s="12" customFormat="1" ht="12.75" x14ac:dyDescent="0.2">
      <c r="A13" s="744"/>
      <c r="B13" s="220" t="s">
        <v>18</v>
      </c>
      <c r="C13" s="203">
        <f t="shared" si="0"/>
        <v>39264</v>
      </c>
      <c r="D13" s="203">
        <v>23032</v>
      </c>
      <c r="E13" s="208">
        <v>16232</v>
      </c>
      <c r="F13" s="209">
        <v>13815</v>
      </c>
      <c r="G13" s="210">
        <v>9507</v>
      </c>
      <c r="H13" s="209">
        <v>3736</v>
      </c>
      <c r="I13" s="210">
        <v>2786</v>
      </c>
      <c r="J13" s="209">
        <v>4486</v>
      </c>
      <c r="K13" s="210">
        <v>3010</v>
      </c>
      <c r="L13" s="211">
        <v>995</v>
      </c>
      <c r="M13" s="212">
        <v>929</v>
      </c>
    </row>
    <row r="14" spans="1:16" s="12" customFormat="1" ht="12.75" x14ac:dyDescent="0.2">
      <c r="A14" s="729">
        <v>2016</v>
      </c>
      <c r="B14" s="219" t="s">
        <v>17</v>
      </c>
      <c r="C14" s="204">
        <f t="shared" si="0"/>
        <v>11421</v>
      </c>
      <c r="D14" s="204">
        <v>6811</v>
      </c>
      <c r="E14" s="205">
        <v>4610</v>
      </c>
      <c r="F14" s="206">
        <v>4093</v>
      </c>
      <c r="G14" s="207">
        <v>2693</v>
      </c>
      <c r="H14" s="206">
        <v>1064</v>
      </c>
      <c r="I14" s="207">
        <v>768</v>
      </c>
      <c r="J14" s="206">
        <v>1003</v>
      </c>
      <c r="K14" s="207">
        <v>478</v>
      </c>
      <c r="L14" s="204">
        <v>651</v>
      </c>
      <c r="M14" s="205">
        <v>671</v>
      </c>
      <c r="O14" s="505"/>
      <c r="P14" s="505"/>
    </row>
    <row r="15" spans="1:16" s="12" customFormat="1" ht="13.5" thickBot="1" x14ac:dyDescent="0.25">
      <c r="A15" s="729"/>
      <c r="B15" s="220" t="s">
        <v>18</v>
      </c>
      <c r="C15" s="213">
        <f t="shared" si="0"/>
        <v>37615</v>
      </c>
      <c r="D15" s="213">
        <v>22079</v>
      </c>
      <c r="E15" s="214">
        <v>15536</v>
      </c>
      <c r="F15" s="215">
        <v>12887</v>
      </c>
      <c r="G15" s="216">
        <v>8924</v>
      </c>
      <c r="H15" s="215">
        <v>3818</v>
      </c>
      <c r="I15" s="216">
        <v>2782</v>
      </c>
      <c r="J15" s="215">
        <v>4290</v>
      </c>
      <c r="K15" s="216">
        <v>2845</v>
      </c>
      <c r="L15" s="217">
        <v>1084</v>
      </c>
      <c r="M15" s="218">
        <v>985</v>
      </c>
      <c r="O15" s="506"/>
      <c r="P15" s="506"/>
    </row>
    <row r="16" spans="1:16" s="12" customFormat="1" ht="12.75" x14ac:dyDescent="0.2">
      <c r="A16" s="729">
        <v>2017</v>
      </c>
      <c r="B16" s="219" t="s">
        <v>17</v>
      </c>
      <c r="C16" s="204">
        <f>E16+D16</f>
        <v>12008</v>
      </c>
      <c r="D16" s="204">
        <v>7113</v>
      </c>
      <c r="E16" s="205">
        <v>4895</v>
      </c>
      <c r="F16" s="206">
        <v>4309</v>
      </c>
      <c r="G16" s="207">
        <v>2777</v>
      </c>
      <c r="H16" s="206">
        <v>1167</v>
      </c>
      <c r="I16" s="207">
        <v>909</v>
      </c>
      <c r="J16" s="206">
        <v>992</v>
      </c>
      <c r="K16" s="207">
        <v>500</v>
      </c>
      <c r="L16" s="204">
        <v>431</v>
      </c>
      <c r="M16" s="205">
        <v>505</v>
      </c>
    </row>
    <row r="17" spans="1:13" s="12" customFormat="1" ht="13.5" thickBot="1" x14ac:dyDescent="0.25">
      <c r="A17" s="729"/>
      <c r="B17" s="220" t="s">
        <v>18</v>
      </c>
      <c r="C17" s="213">
        <f t="shared" ref="C17" si="1">E17+D17</f>
        <v>36961</v>
      </c>
      <c r="D17" s="213">
        <v>22140</v>
      </c>
      <c r="E17" s="214">
        <v>14821</v>
      </c>
      <c r="F17" s="215">
        <v>12641</v>
      </c>
      <c r="G17" s="216">
        <v>8240</v>
      </c>
      <c r="H17" s="215">
        <v>4101</v>
      </c>
      <c r="I17" s="216">
        <v>2931</v>
      </c>
      <c r="J17" s="215">
        <v>4238</v>
      </c>
      <c r="K17" s="216">
        <v>2716</v>
      </c>
      <c r="L17" s="217">
        <v>930</v>
      </c>
      <c r="M17" s="218">
        <v>727</v>
      </c>
    </row>
    <row r="18" spans="1:13" s="12" customFormat="1" ht="12.75" x14ac:dyDescent="0.2">
      <c r="A18" s="444"/>
      <c r="B18" s="445"/>
      <c r="C18" s="446"/>
      <c r="D18" s="446"/>
      <c r="E18" s="446"/>
      <c r="F18" s="447"/>
      <c r="G18" s="447"/>
      <c r="H18" s="447"/>
      <c r="I18" s="447"/>
      <c r="J18" s="447"/>
      <c r="K18" s="447"/>
      <c r="L18" s="448"/>
      <c r="M18" s="448"/>
    </row>
    <row r="19" spans="1:13" x14ac:dyDescent="0.25">
      <c r="L19" s="200"/>
    </row>
    <row r="20" spans="1:13" x14ac:dyDescent="0.25">
      <c r="L20" s="200"/>
    </row>
    <row r="21" spans="1:13" x14ac:dyDescent="0.25">
      <c r="L21" s="200"/>
    </row>
    <row r="22" spans="1:13" x14ac:dyDescent="0.25">
      <c r="L22" s="200"/>
    </row>
    <row r="23" spans="1:13" x14ac:dyDescent="0.25">
      <c r="L23" s="200"/>
    </row>
    <row r="24" spans="1:13" x14ac:dyDescent="0.25">
      <c r="K24" s="200"/>
      <c r="L24" s="200"/>
    </row>
    <row r="25" spans="1:13" x14ac:dyDescent="0.25">
      <c r="K25" s="200"/>
      <c r="L25" s="200"/>
    </row>
    <row r="26" spans="1:13" x14ac:dyDescent="0.25">
      <c r="K26" s="200"/>
      <c r="L26" s="200"/>
    </row>
    <row r="27" spans="1:13" ht="15" customHeight="1" x14ac:dyDescent="0.25">
      <c r="K27" s="200"/>
      <c r="L27" s="200"/>
    </row>
    <row r="28" spans="1:13" x14ac:dyDescent="0.25">
      <c r="K28" s="200"/>
      <c r="L28" s="200"/>
    </row>
    <row r="29" spans="1:13" x14ac:dyDescent="0.25">
      <c r="K29" s="200"/>
      <c r="L29" s="200"/>
    </row>
    <row r="30" spans="1:13" x14ac:dyDescent="0.25">
      <c r="K30" s="200"/>
      <c r="L30" s="200"/>
    </row>
    <row r="31" spans="1:13" x14ac:dyDescent="0.25">
      <c r="K31" s="200"/>
      <c r="L31" s="200"/>
    </row>
    <row r="32" spans="1:13" x14ac:dyDescent="0.25">
      <c r="K32" s="200"/>
      <c r="L32" s="200"/>
    </row>
    <row r="33" spans="1:12" x14ac:dyDescent="0.25">
      <c r="K33" s="200"/>
      <c r="L33" s="200"/>
    </row>
    <row r="34" spans="1:12" ht="15" customHeight="1" x14ac:dyDescent="0.25">
      <c r="K34" s="200"/>
      <c r="L34" s="200"/>
    </row>
    <row r="35" spans="1:12" x14ac:dyDescent="0.25">
      <c r="A35" s="742" t="s">
        <v>27</v>
      </c>
      <c r="B35" s="743"/>
      <c r="C35" s="404" t="s">
        <v>2</v>
      </c>
      <c r="D35" s="404" t="s">
        <v>1</v>
      </c>
      <c r="K35" s="200"/>
      <c r="L35" s="200"/>
    </row>
    <row r="36" spans="1:12" x14ac:dyDescent="0.25">
      <c r="A36" s="738" t="s">
        <v>3</v>
      </c>
      <c r="B36" s="335" t="s">
        <v>59</v>
      </c>
      <c r="C36" s="415">
        <v>0.60810047981936211</v>
      </c>
      <c r="D36" s="415">
        <v>0.39189952018063789</v>
      </c>
      <c r="E36" s="228"/>
      <c r="K36" s="200"/>
      <c r="L36" s="200"/>
    </row>
    <row r="37" spans="1:12" x14ac:dyDescent="0.25">
      <c r="A37" s="739"/>
      <c r="B37" s="336" t="s">
        <v>60</v>
      </c>
      <c r="C37" s="415">
        <v>0.60538288396149609</v>
      </c>
      <c r="D37" s="415">
        <v>0.39461711603850391</v>
      </c>
      <c r="E37" s="228"/>
      <c r="K37" s="200"/>
      <c r="L37" s="200"/>
    </row>
    <row r="38" spans="1:12" x14ac:dyDescent="0.25">
      <c r="A38" s="736" t="s">
        <v>5</v>
      </c>
      <c r="B38" s="335" t="s">
        <v>59</v>
      </c>
      <c r="C38" s="416">
        <v>0.56213872832369938</v>
      </c>
      <c r="D38" s="415">
        <v>0.43786127167630057</v>
      </c>
      <c r="E38" s="228"/>
      <c r="K38" s="200"/>
      <c r="L38" s="200"/>
    </row>
    <row r="39" spans="1:12" x14ac:dyDescent="0.25">
      <c r="A39" s="737"/>
      <c r="B39" s="336" t="s">
        <v>60</v>
      </c>
      <c r="C39" s="416">
        <v>0.58319112627986347</v>
      </c>
      <c r="D39" s="415">
        <v>0.41680887372013653</v>
      </c>
      <c r="E39" s="228"/>
      <c r="K39" s="200"/>
      <c r="L39" s="200"/>
    </row>
    <row r="40" spans="1:12" ht="15" customHeight="1" x14ac:dyDescent="0.25">
      <c r="A40" s="738" t="s">
        <v>4</v>
      </c>
      <c r="B40" s="335" t="s">
        <v>59</v>
      </c>
      <c r="C40" s="415">
        <v>0.66487935656836461</v>
      </c>
      <c r="D40" s="415">
        <v>0.33512064343163539</v>
      </c>
      <c r="E40" s="228"/>
      <c r="K40" s="200"/>
      <c r="L40" s="200"/>
    </row>
    <row r="41" spans="1:12" x14ac:dyDescent="0.25">
      <c r="A41" s="739"/>
      <c r="B41" s="336" t="s">
        <v>60</v>
      </c>
      <c r="C41" s="415">
        <v>0.60943341961461028</v>
      </c>
      <c r="D41" s="415">
        <v>0.39056658038538972</v>
      </c>
      <c r="E41" s="228"/>
      <c r="I41" s="95"/>
      <c r="J41" s="95"/>
      <c r="K41" s="344"/>
      <c r="L41" s="200"/>
    </row>
    <row r="42" spans="1:12" x14ac:dyDescent="0.25">
      <c r="A42" s="740" t="s">
        <v>158</v>
      </c>
      <c r="B42" s="335" t="s">
        <v>59</v>
      </c>
      <c r="C42" s="415">
        <v>0.46047008547008544</v>
      </c>
      <c r="D42" s="415">
        <v>0.5395299145299145</v>
      </c>
      <c r="E42" s="228"/>
      <c r="I42" s="95"/>
      <c r="J42" s="95"/>
      <c r="K42" s="344"/>
      <c r="L42" s="200"/>
    </row>
    <row r="43" spans="1:12" x14ac:dyDescent="0.25">
      <c r="A43" s="741"/>
      <c r="B43" s="337" t="s">
        <v>60</v>
      </c>
      <c r="C43" s="415">
        <v>0.5612552806276403</v>
      </c>
      <c r="D43" s="415">
        <v>0.4387447193723597</v>
      </c>
      <c r="E43" s="228"/>
      <c r="K43" s="200"/>
      <c r="L43" s="200"/>
    </row>
    <row r="44" spans="1:12" x14ac:dyDescent="0.25">
      <c r="K44" s="200"/>
      <c r="L44" s="200"/>
    </row>
    <row r="45" spans="1:12" x14ac:dyDescent="0.25">
      <c r="A45" s="12" t="s">
        <v>204</v>
      </c>
      <c r="K45" s="420" t="s">
        <v>31</v>
      </c>
      <c r="L45" s="200"/>
    </row>
    <row r="46" spans="1:12" x14ac:dyDescent="0.25">
      <c r="K46" s="200"/>
      <c r="L46" s="200"/>
    </row>
    <row r="47" spans="1:12" x14ac:dyDescent="0.25">
      <c r="K47" s="200"/>
      <c r="L47" s="200"/>
    </row>
    <row r="48" spans="1:12" x14ac:dyDescent="0.25">
      <c r="K48" s="200"/>
      <c r="L48" s="200"/>
    </row>
    <row r="49" spans="1:12" x14ac:dyDescent="0.25">
      <c r="A49" s="385"/>
      <c r="K49" s="200"/>
      <c r="L49" s="200"/>
    </row>
    <row r="50" spans="1:12" x14ac:dyDescent="0.25">
      <c r="K50" s="200"/>
      <c r="L50" s="200"/>
    </row>
  </sheetData>
  <mergeCells count="20">
    <mergeCell ref="A40:A41"/>
    <mergeCell ref="A42:A43"/>
    <mergeCell ref="A1:I1"/>
    <mergeCell ref="A2:I2"/>
    <mergeCell ref="A3:I3"/>
    <mergeCell ref="A4:I8"/>
    <mergeCell ref="A35:B35"/>
    <mergeCell ref="A36:A37"/>
    <mergeCell ref="A12:A13"/>
    <mergeCell ref="A14:A15"/>
    <mergeCell ref="A10:A11"/>
    <mergeCell ref="B10:B11"/>
    <mergeCell ref="C10:C11"/>
    <mergeCell ref="D10:E10"/>
    <mergeCell ref="L10:M10"/>
    <mergeCell ref="F10:G10"/>
    <mergeCell ref="J10:K10"/>
    <mergeCell ref="H10:I10"/>
    <mergeCell ref="A38:A39"/>
    <mergeCell ref="A16:A17"/>
  </mergeCells>
  <hyperlinks>
    <hyperlink ref="K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8"/>
  <sheetViews>
    <sheetView topLeftCell="A49" zoomScaleNormal="100" zoomScaleSheetLayoutView="100" workbookViewId="0">
      <selection activeCell="F68" sqref="F68"/>
    </sheetView>
  </sheetViews>
  <sheetFormatPr defaultRowHeight="15" x14ac:dyDescent="0.25"/>
  <cols>
    <col min="1" max="1" width="38.28515625" style="12" customWidth="1"/>
    <col min="2" max="2" width="12.85546875" style="12" customWidth="1"/>
    <col min="3" max="3" width="14.28515625" style="12" customWidth="1"/>
    <col min="4" max="4" width="15.42578125" style="12" customWidth="1"/>
    <col min="5" max="5" width="13.28515625" style="12" customWidth="1"/>
    <col min="6" max="6" width="14.140625" style="12" customWidth="1"/>
    <col min="7" max="7" width="14.7109375" style="12" customWidth="1"/>
    <col min="8" max="8" width="14" style="12" customWidth="1"/>
    <col min="9" max="9" width="14.7109375" style="23"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49" t="s">
        <v>27</v>
      </c>
      <c r="B1" s="750"/>
      <c r="C1" s="750"/>
      <c r="D1" s="750"/>
      <c r="E1" s="750"/>
      <c r="F1" s="750"/>
      <c r="G1" s="751"/>
      <c r="I1" s="15"/>
      <c r="J1" s="8"/>
      <c r="K1" s="8"/>
      <c r="L1" s="8"/>
    </row>
    <row r="2" spans="1:22" ht="15" customHeight="1" x14ac:dyDescent="0.25">
      <c r="A2" s="649"/>
      <c r="B2" s="650"/>
      <c r="C2" s="650"/>
      <c r="D2" s="650"/>
      <c r="E2" s="650"/>
      <c r="F2" s="650"/>
      <c r="G2" s="651"/>
      <c r="H2" s="94"/>
      <c r="I2" s="94"/>
      <c r="J2" s="9"/>
      <c r="K2" s="9"/>
      <c r="L2" s="9"/>
    </row>
    <row r="3" spans="1:22" s="11" customFormat="1" ht="15" customHeight="1" x14ac:dyDescent="0.25">
      <c r="A3" s="749" t="s">
        <v>330</v>
      </c>
      <c r="B3" s="750"/>
      <c r="C3" s="750"/>
      <c r="D3" s="750"/>
      <c r="E3" s="750"/>
      <c r="F3" s="750"/>
      <c r="G3" s="751"/>
      <c r="H3" s="222"/>
      <c r="I3" s="94"/>
      <c r="J3" s="9"/>
      <c r="K3" s="9"/>
      <c r="L3" s="9"/>
    </row>
    <row r="4" spans="1:22" s="11" customFormat="1" ht="15" customHeight="1" x14ac:dyDescent="0.25">
      <c r="A4" s="653" t="s">
        <v>391</v>
      </c>
      <c r="B4" s="653"/>
      <c r="C4" s="653"/>
      <c r="D4" s="653"/>
      <c r="E4" s="653"/>
      <c r="F4" s="653"/>
      <c r="G4" s="653"/>
      <c r="H4" s="221"/>
      <c r="I4" s="94"/>
      <c r="J4" s="9"/>
      <c r="K4" s="9"/>
      <c r="L4" s="9"/>
    </row>
    <row r="5" spans="1:22" s="11" customFormat="1" ht="15" customHeight="1" x14ac:dyDescent="0.25">
      <c r="A5" s="653"/>
      <c r="B5" s="653"/>
      <c r="C5" s="653"/>
      <c r="D5" s="653"/>
      <c r="E5" s="653"/>
      <c r="F5" s="653"/>
      <c r="G5" s="653"/>
      <c r="H5" s="221"/>
      <c r="I5" s="94"/>
      <c r="J5" s="9"/>
      <c r="K5" s="9"/>
      <c r="L5" s="9"/>
    </row>
    <row r="6" spans="1:22" s="11" customFormat="1" ht="15" customHeight="1" x14ac:dyDescent="0.25">
      <c r="A6" s="653"/>
      <c r="B6" s="653"/>
      <c r="C6" s="653"/>
      <c r="D6" s="653"/>
      <c r="E6" s="653"/>
      <c r="F6" s="653"/>
      <c r="G6" s="653"/>
      <c r="H6" s="221"/>
      <c r="I6" s="94"/>
      <c r="J6" s="9"/>
      <c r="K6" s="9"/>
      <c r="L6" s="9"/>
    </row>
    <row r="7" spans="1:22" s="11" customFormat="1" ht="15" customHeight="1" x14ac:dyDescent="0.25">
      <c r="A7" s="653"/>
      <c r="B7" s="653"/>
      <c r="C7" s="653"/>
      <c r="D7" s="653"/>
      <c r="E7" s="653"/>
      <c r="F7" s="653"/>
      <c r="G7" s="653"/>
      <c r="H7" s="221"/>
      <c r="I7" s="94"/>
      <c r="J7" s="9"/>
      <c r="K7" s="9"/>
      <c r="L7" s="9"/>
    </row>
    <row r="8" spans="1:22" s="11" customFormat="1" ht="15" customHeight="1" x14ac:dyDescent="0.25">
      <c r="A8" s="653"/>
      <c r="B8" s="653"/>
      <c r="C8" s="653"/>
      <c r="D8" s="653"/>
      <c r="E8" s="653"/>
      <c r="F8" s="653"/>
      <c r="G8" s="653"/>
      <c r="H8" s="221"/>
      <c r="I8" s="94"/>
      <c r="J8" s="9"/>
      <c r="K8" s="9"/>
      <c r="L8" s="9"/>
    </row>
    <row r="9" spans="1:22" s="11" customFormat="1" ht="15" customHeight="1" x14ac:dyDescent="0.25">
      <c r="A9" s="223"/>
      <c r="B9" s="223"/>
      <c r="C9" s="223"/>
      <c r="D9" s="223"/>
      <c r="E9" s="223"/>
      <c r="F9" s="223"/>
      <c r="G9" s="189"/>
      <c r="H9" s="94"/>
      <c r="I9" s="94"/>
      <c r="J9" s="9"/>
      <c r="K9" s="9"/>
      <c r="L9" s="9"/>
    </row>
    <row r="10" spans="1:22" x14ac:dyDescent="0.25">
      <c r="A10" s="25" t="s">
        <v>377</v>
      </c>
    </row>
    <row r="11" spans="1:22" x14ac:dyDescent="0.25">
      <c r="A11" s="536" t="s">
        <v>64</v>
      </c>
      <c r="B11" s="533"/>
      <c r="D11" s="537" t="s">
        <v>65</v>
      </c>
      <c r="E11" s="534"/>
      <c r="F11" s="535"/>
      <c r="J11" s="24"/>
      <c r="K11" s="24"/>
      <c r="L11" s="24"/>
      <c r="M11" s="50"/>
      <c r="O11" s="24"/>
      <c r="P11" s="24"/>
      <c r="Q11" s="50"/>
      <c r="S11" s="49"/>
      <c r="T11" s="49"/>
      <c r="U11" s="49"/>
      <c r="V11" s="49"/>
    </row>
    <row r="12" spans="1:22" x14ac:dyDescent="0.25">
      <c r="A12" s="37" t="s">
        <v>27</v>
      </c>
      <c r="B12" s="38"/>
      <c r="D12" s="22" t="s">
        <v>331</v>
      </c>
      <c r="E12" s="79" t="s">
        <v>19</v>
      </c>
      <c r="F12" s="65" t="s">
        <v>175</v>
      </c>
      <c r="G12" s="133"/>
      <c r="H12" s="200"/>
      <c r="I12" s="200"/>
      <c r="J12" s="200"/>
      <c r="K12" s="24"/>
      <c r="L12" s="24"/>
      <c r="M12" s="50"/>
      <c r="O12" s="24"/>
      <c r="P12" s="24"/>
      <c r="Q12" s="50"/>
      <c r="S12" s="49"/>
      <c r="T12" s="49"/>
      <c r="U12" s="49"/>
      <c r="V12" s="49"/>
    </row>
    <row r="13" spans="1:22" x14ac:dyDescent="0.25">
      <c r="A13" s="249" t="s">
        <v>20</v>
      </c>
      <c r="B13" s="38"/>
      <c r="D13" s="43" t="s">
        <v>21</v>
      </c>
      <c r="E13" s="136">
        <v>4353</v>
      </c>
      <c r="F13" s="386">
        <v>477</v>
      </c>
      <c r="G13" s="133"/>
      <c r="H13" s="200"/>
      <c r="I13" s="200"/>
      <c r="J13" s="200"/>
      <c r="K13" s="24"/>
      <c r="L13" s="24"/>
      <c r="M13" s="50"/>
      <c r="O13" s="24"/>
      <c r="P13" s="24"/>
      <c r="Q13" s="50"/>
      <c r="S13" s="49"/>
      <c r="T13" s="49"/>
      <c r="U13" s="49"/>
      <c r="V13" s="49"/>
    </row>
    <row r="14" spans="1:22" x14ac:dyDescent="0.25">
      <c r="A14" s="143" t="s">
        <v>145</v>
      </c>
      <c r="B14" s="224">
        <v>7867</v>
      </c>
      <c r="D14" s="44" t="s">
        <v>276</v>
      </c>
      <c r="E14" s="136">
        <v>2876</v>
      </c>
      <c r="F14" s="386">
        <v>497</v>
      </c>
      <c r="H14" s="200"/>
      <c r="I14" s="200"/>
      <c r="J14" s="200"/>
      <c r="K14" s="24"/>
      <c r="L14" s="24"/>
      <c r="M14" s="50"/>
      <c r="O14" s="24"/>
      <c r="P14" s="24"/>
      <c r="Q14" s="50"/>
      <c r="S14" s="49"/>
      <c r="T14" s="49"/>
      <c r="U14" s="49"/>
      <c r="V14" s="49"/>
    </row>
    <row r="15" spans="1:22" x14ac:dyDescent="0.25">
      <c r="A15" s="143" t="s">
        <v>131</v>
      </c>
      <c r="B15" s="224">
        <v>4883</v>
      </c>
      <c r="D15" s="44" t="s">
        <v>26</v>
      </c>
      <c r="E15" s="136">
        <v>1848</v>
      </c>
      <c r="F15" s="224"/>
      <c r="H15" s="200"/>
      <c r="I15" s="200"/>
      <c r="J15" s="200"/>
      <c r="K15" s="24"/>
      <c r="L15" s="24"/>
      <c r="M15" s="50"/>
      <c r="O15" s="24"/>
      <c r="P15" s="24"/>
      <c r="Q15" s="50"/>
      <c r="S15" s="49"/>
      <c r="T15" s="49"/>
      <c r="U15" s="49"/>
      <c r="V15" s="49"/>
    </row>
    <row r="16" spans="1:22" x14ac:dyDescent="0.25">
      <c r="A16" s="143" t="s">
        <v>144</v>
      </c>
      <c r="B16" s="224">
        <v>3612</v>
      </c>
      <c r="D16" s="44" t="s">
        <v>24</v>
      </c>
      <c r="E16" s="136">
        <v>845</v>
      </c>
      <c r="F16" s="386">
        <v>68</v>
      </c>
      <c r="H16" s="200"/>
      <c r="I16" s="200"/>
      <c r="J16" s="200"/>
      <c r="K16" s="24"/>
      <c r="L16" s="24"/>
      <c r="M16" s="50"/>
      <c r="O16" s="24"/>
      <c r="P16" s="24"/>
      <c r="Q16" s="50"/>
      <c r="S16" s="49"/>
      <c r="T16" s="49"/>
      <c r="U16" s="49"/>
      <c r="V16" s="49"/>
    </row>
    <row r="17" spans="1:24" x14ac:dyDescent="0.25">
      <c r="A17" s="143" t="s">
        <v>313</v>
      </c>
      <c r="B17" s="224">
        <v>3652</v>
      </c>
      <c r="D17" s="44" t="s">
        <v>0</v>
      </c>
      <c r="E17" s="136">
        <v>825</v>
      </c>
      <c r="F17" s="386">
        <v>9</v>
      </c>
      <c r="H17" s="200"/>
      <c r="I17" s="200"/>
      <c r="J17" s="200"/>
      <c r="K17" s="24"/>
      <c r="L17" s="24"/>
      <c r="M17" s="50"/>
      <c r="O17" s="24"/>
      <c r="P17" s="24"/>
      <c r="Q17" s="50"/>
    </row>
    <row r="18" spans="1:24" x14ac:dyDescent="0.25">
      <c r="A18" s="143" t="s">
        <v>310</v>
      </c>
      <c r="B18" s="224">
        <v>2828</v>
      </c>
      <c r="D18" s="44" t="s">
        <v>23</v>
      </c>
      <c r="E18" s="136">
        <v>196</v>
      </c>
      <c r="F18" s="386">
        <v>101</v>
      </c>
      <c r="H18" s="200"/>
      <c r="I18" s="200"/>
      <c r="J18" s="200"/>
      <c r="K18" s="24"/>
      <c r="L18" s="24"/>
      <c r="M18" s="50"/>
      <c r="O18" s="24"/>
      <c r="P18" s="24"/>
      <c r="Q18" s="50"/>
    </row>
    <row r="19" spans="1:24" x14ac:dyDescent="0.25">
      <c r="A19" s="143" t="s">
        <v>135</v>
      </c>
      <c r="B19" s="224">
        <v>2539</v>
      </c>
      <c r="D19" s="44" t="s">
        <v>277</v>
      </c>
      <c r="E19" s="136">
        <v>199</v>
      </c>
      <c r="F19" s="224"/>
      <c r="H19" s="200"/>
      <c r="I19" s="200"/>
      <c r="J19" s="200"/>
      <c r="K19" s="24"/>
      <c r="L19" s="24"/>
      <c r="M19" s="50"/>
      <c r="O19" s="24"/>
      <c r="P19" s="24"/>
      <c r="Q19" s="50"/>
    </row>
    <row r="20" spans="1:24" x14ac:dyDescent="0.25">
      <c r="A20" s="143" t="s">
        <v>311</v>
      </c>
      <c r="B20" s="224">
        <v>1508</v>
      </c>
      <c r="D20" s="43" t="s">
        <v>22</v>
      </c>
      <c r="E20" s="136">
        <v>144</v>
      </c>
      <c r="F20" s="386">
        <v>177</v>
      </c>
      <c r="H20" s="200"/>
      <c r="I20" s="200"/>
      <c r="J20" s="200"/>
      <c r="K20" s="24"/>
      <c r="L20" s="24"/>
      <c r="M20" s="50"/>
    </row>
    <row r="21" spans="1:24" x14ac:dyDescent="0.25">
      <c r="A21" s="143" t="s">
        <v>314</v>
      </c>
      <c r="B21" s="224">
        <v>524</v>
      </c>
      <c r="D21" s="44" t="s">
        <v>28</v>
      </c>
      <c r="E21" s="136">
        <v>37</v>
      </c>
      <c r="F21" s="387"/>
      <c r="J21" s="24"/>
      <c r="K21" s="24"/>
      <c r="L21" s="24"/>
      <c r="M21" s="50"/>
      <c r="N21" s="24"/>
      <c r="O21" s="24"/>
      <c r="P21" s="24"/>
      <c r="Q21" s="24"/>
      <c r="R21" s="24"/>
      <c r="S21" s="24"/>
      <c r="T21" s="24"/>
      <c r="U21" s="24"/>
      <c r="V21" s="24"/>
      <c r="W21" s="24"/>
      <c r="X21" s="24"/>
    </row>
    <row r="22" spans="1:24" x14ac:dyDescent="0.25">
      <c r="A22" s="143"/>
      <c r="B22" s="224"/>
      <c r="D22" s="45" t="s">
        <v>61</v>
      </c>
      <c r="E22" s="46">
        <f>SUM(E13:E21)</f>
        <v>11323</v>
      </c>
      <c r="F22" s="47">
        <f>SUM(F13:F21)</f>
        <v>1329</v>
      </c>
      <c r="G22" s="388"/>
      <c r="J22" s="49"/>
      <c r="K22" s="24"/>
      <c r="L22" s="24"/>
      <c r="M22" s="50"/>
      <c r="N22" s="24"/>
      <c r="O22" s="24"/>
      <c r="P22" s="24"/>
      <c r="Q22" s="24"/>
      <c r="R22" s="24"/>
      <c r="S22" s="24"/>
      <c r="T22" s="24"/>
      <c r="U22" s="24"/>
      <c r="V22" s="24"/>
      <c r="W22" s="24"/>
      <c r="X22" s="24"/>
    </row>
    <row r="23" spans="1:24" s="24" customFormat="1" x14ac:dyDescent="0.25">
      <c r="A23" s="250" t="s">
        <v>176</v>
      </c>
      <c r="B23" s="225">
        <f>SUM(B14:B22)</f>
        <v>27413</v>
      </c>
      <c r="C23" s="12"/>
      <c r="D23" s="12"/>
      <c r="E23" s="12"/>
      <c r="F23" s="12"/>
      <c r="G23" s="12"/>
      <c r="H23" s="49"/>
      <c r="I23" s="49"/>
      <c r="J23" s="49"/>
      <c r="M23" s="50"/>
      <c r="O23" s="50"/>
      <c r="P23" s="50"/>
      <c r="Q23" s="51"/>
      <c r="R23" s="50"/>
      <c r="S23" s="50"/>
      <c r="T23" s="50"/>
      <c r="U23" s="50"/>
    </row>
    <row r="24" spans="1:24" x14ac:dyDescent="0.25">
      <c r="A24" s="64"/>
      <c r="B24" s="38"/>
      <c r="H24" s="49"/>
      <c r="I24" s="49"/>
      <c r="J24" s="49"/>
      <c r="K24" s="50"/>
      <c r="L24" s="50"/>
      <c r="M24" s="50"/>
      <c r="N24" s="50"/>
    </row>
    <row r="25" spans="1:24" x14ac:dyDescent="0.25">
      <c r="A25" s="249" t="s">
        <v>25</v>
      </c>
      <c r="B25" s="38"/>
      <c r="H25" s="226"/>
      <c r="I25" s="227"/>
      <c r="J25" s="51"/>
      <c r="K25" s="50"/>
      <c r="L25" s="50"/>
      <c r="M25" s="50"/>
      <c r="N25" s="50"/>
    </row>
    <row r="26" spans="1:24" x14ac:dyDescent="0.25">
      <c r="A26" s="143" t="s">
        <v>110</v>
      </c>
      <c r="B26" s="224">
        <v>5150</v>
      </c>
      <c r="H26" s="226"/>
      <c r="I26" s="227"/>
      <c r="J26" s="51"/>
      <c r="K26" s="50"/>
      <c r="L26" s="50"/>
      <c r="M26" s="50"/>
      <c r="N26" s="50"/>
    </row>
    <row r="27" spans="1:24" s="200" customFormat="1" x14ac:dyDescent="0.25">
      <c r="A27" s="143" t="s">
        <v>274</v>
      </c>
      <c r="B27" s="224">
        <v>1302</v>
      </c>
      <c r="C27" s="12"/>
      <c r="D27" s="12"/>
      <c r="E27" s="12"/>
      <c r="F27" s="12"/>
      <c r="G27" s="12"/>
      <c r="H27" s="226"/>
      <c r="I27" s="227"/>
      <c r="J27" s="51"/>
      <c r="K27" s="50"/>
      <c r="L27" s="50"/>
      <c r="M27" s="50"/>
      <c r="N27" s="50"/>
    </row>
    <row r="28" spans="1:24" x14ac:dyDescent="0.25">
      <c r="A28" s="143"/>
      <c r="B28" s="224"/>
      <c r="J28" s="49"/>
      <c r="K28" s="49"/>
      <c r="L28" s="49"/>
      <c r="M28" s="49"/>
    </row>
    <row r="29" spans="1:24" s="24" customFormat="1" x14ac:dyDescent="0.25">
      <c r="A29" s="250" t="s">
        <v>177</v>
      </c>
      <c r="B29" s="225">
        <f>SUM(B26:B28)</f>
        <v>6452</v>
      </c>
      <c r="C29" s="12"/>
      <c r="D29" s="12"/>
      <c r="E29" s="12"/>
      <c r="F29" s="12"/>
      <c r="G29" s="12"/>
      <c r="H29" s="12"/>
      <c r="I29" s="23"/>
      <c r="J29" s="49"/>
      <c r="K29" s="49"/>
      <c r="L29" s="49"/>
      <c r="M29" s="49"/>
    </row>
    <row r="30" spans="1:24" x14ac:dyDescent="0.25">
      <c r="A30" s="39"/>
      <c r="B30" s="38"/>
      <c r="J30" s="49"/>
      <c r="K30" s="66"/>
      <c r="L30" s="49"/>
      <c r="M30" s="49"/>
    </row>
    <row r="31" spans="1:24" x14ac:dyDescent="0.25">
      <c r="A31" s="249" t="s">
        <v>29</v>
      </c>
      <c r="B31" s="38"/>
      <c r="D31" s="133"/>
      <c r="J31" s="49"/>
      <c r="K31" s="66"/>
      <c r="L31" s="49"/>
      <c r="M31" s="49"/>
    </row>
    <row r="32" spans="1:24" x14ac:dyDescent="0.25">
      <c r="A32" s="143" t="s">
        <v>81</v>
      </c>
      <c r="B32" s="224">
        <v>1132</v>
      </c>
      <c r="L32" s="49"/>
      <c r="M32" s="49"/>
    </row>
    <row r="33" spans="1:9" x14ac:dyDescent="0.25">
      <c r="A33" s="143" t="s">
        <v>77</v>
      </c>
      <c r="B33" s="224">
        <v>657</v>
      </c>
    </row>
    <row r="34" spans="1:9" x14ac:dyDescent="0.25">
      <c r="A34" s="143" t="s">
        <v>305</v>
      </c>
      <c r="B34" s="224">
        <v>418</v>
      </c>
    </row>
    <row r="35" spans="1:9" x14ac:dyDescent="0.25">
      <c r="A35" s="143" t="s">
        <v>296</v>
      </c>
      <c r="B35" s="224">
        <v>264</v>
      </c>
    </row>
    <row r="36" spans="1:9" s="200" customFormat="1" x14ac:dyDescent="0.25">
      <c r="A36" s="143" t="s">
        <v>301</v>
      </c>
      <c r="B36" s="224">
        <v>166</v>
      </c>
      <c r="C36" s="12"/>
      <c r="D36" s="12"/>
      <c r="E36" s="12"/>
      <c r="F36" s="12"/>
      <c r="G36" s="12"/>
      <c r="H36" s="12"/>
      <c r="I36" s="23"/>
    </row>
    <row r="37" spans="1:9" s="200" customFormat="1" x14ac:dyDescent="0.25">
      <c r="A37" s="143" t="s">
        <v>295</v>
      </c>
      <c r="B37" s="224">
        <v>192</v>
      </c>
      <c r="C37" s="12"/>
      <c r="D37" s="12"/>
      <c r="E37" s="12"/>
      <c r="F37" s="12"/>
      <c r="G37" s="12"/>
      <c r="H37" s="12"/>
      <c r="I37" s="23"/>
    </row>
    <row r="38" spans="1:9" x14ac:dyDescent="0.25">
      <c r="A38" s="143"/>
      <c r="B38" s="224"/>
    </row>
    <row r="39" spans="1:9" s="24" customFormat="1" x14ac:dyDescent="0.25">
      <c r="A39" s="250" t="s">
        <v>178</v>
      </c>
      <c r="B39" s="225">
        <f>SUM(B32:B38)</f>
        <v>2829</v>
      </c>
      <c r="C39" s="12"/>
      <c r="D39" s="12"/>
      <c r="E39" s="12"/>
      <c r="F39" s="12"/>
      <c r="G39" s="12"/>
      <c r="H39" s="12"/>
      <c r="I39" s="23"/>
    </row>
    <row r="40" spans="1:9" x14ac:dyDescent="0.25">
      <c r="A40" s="40"/>
      <c r="B40" s="10"/>
    </row>
    <row r="41" spans="1:9" x14ac:dyDescent="0.25">
      <c r="A41" s="41" t="s">
        <v>62</v>
      </c>
      <c r="B41" s="42">
        <f>SUM(B23+B29+B39)</f>
        <v>36694</v>
      </c>
    </row>
    <row r="44" spans="1:9" x14ac:dyDescent="0.25">
      <c r="B44" s="587" t="s">
        <v>153</v>
      </c>
      <c r="C44" s="587"/>
      <c r="D44" s="587"/>
      <c r="E44" s="587" t="s">
        <v>202</v>
      </c>
      <c r="F44" s="587"/>
    </row>
    <row r="45" spans="1:9" x14ac:dyDescent="0.25">
      <c r="A45" s="128"/>
      <c r="B45" s="89" t="s">
        <v>179</v>
      </c>
      <c r="C45" s="89" t="s">
        <v>180</v>
      </c>
      <c r="D45" s="89" t="s">
        <v>15</v>
      </c>
      <c r="E45" s="89" t="s">
        <v>179</v>
      </c>
      <c r="F45" s="89" t="s">
        <v>180</v>
      </c>
    </row>
    <row r="46" spans="1:9" x14ac:dyDescent="0.25">
      <c r="A46" s="134" t="s">
        <v>201</v>
      </c>
      <c r="B46" s="137">
        <f>B29</f>
        <v>6452</v>
      </c>
      <c r="C46" s="229">
        <v>9856</v>
      </c>
      <c r="D46" s="229">
        <f>SUM(B46:C46)</f>
        <v>16308</v>
      </c>
      <c r="E46" s="171">
        <f>B46/D46</f>
        <v>0.39563404464066715</v>
      </c>
      <c r="F46" s="171">
        <f>C46/D46</f>
        <v>0.6043659553593328</v>
      </c>
    </row>
    <row r="47" spans="1:9" x14ac:dyDescent="0.25">
      <c r="A47" s="134" t="s">
        <v>200</v>
      </c>
      <c r="B47" s="137">
        <f>B23</f>
        <v>27413</v>
      </c>
      <c r="C47" s="229">
        <v>1467</v>
      </c>
      <c r="D47" s="229">
        <f t="shared" ref="D47:D49" si="0">SUM(B47:C47)</f>
        <v>28880</v>
      </c>
      <c r="E47" s="171">
        <f t="shared" ref="E47:E49" si="1">B47/D47</f>
        <v>0.94920360110803326</v>
      </c>
      <c r="F47" s="171">
        <f t="shared" ref="F47:F49" si="2">C47/D47</f>
        <v>5.0796398891966757E-2</v>
      </c>
    </row>
    <row r="48" spans="1:9" x14ac:dyDescent="0.25">
      <c r="A48" s="134" t="s">
        <v>175</v>
      </c>
      <c r="B48" s="137">
        <f>B39</f>
        <v>2829</v>
      </c>
      <c r="C48" s="229">
        <f>F22</f>
        <v>1329</v>
      </c>
      <c r="D48" s="229">
        <f t="shared" si="0"/>
        <v>4158</v>
      </c>
      <c r="E48" s="171">
        <f t="shared" si="1"/>
        <v>0.68037518037518041</v>
      </c>
      <c r="F48" s="171">
        <f t="shared" si="2"/>
        <v>0.31962481962481964</v>
      </c>
    </row>
    <row r="49" spans="1:6" x14ac:dyDescent="0.25">
      <c r="A49" s="134" t="s">
        <v>15</v>
      </c>
      <c r="B49" s="229">
        <f>SUM(B46:B48)</f>
        <v>36694</v>
      </c>
      <c r="C49" s="229">
        <f t="shared" ref="C49" si="3">SUM(C46:C48)</f>
        <v>12652</v>
      </c>
      <c r="D49" s="229">
        <f t="shared" si="0"/>
        <v>49346</v>
      </c>
      <c r="E49" s="171">
        <f t="shared" si="1"/>
        <v>0.74360637133708918</v>
      </c>
      <c r="F49" s="171">
        <f t="shared" si="2"/>
        <v>0.25639362866291088</v>
      </c>
    </row>
    <row r="50" spans="1:6" x14ac:dyDescent="0.25">
      <c r="B50" s="122"/>
      <c r="D50" s="122"/>
    </row>
    <row r="51" spans="1:6" x14ac:dyDescent="0.25">
      <c r="D51" s="122"/>
    </row>
    <row r="59" spans="1:6" x14ac:dyDescent="0.25">
      <c r="D59" s="230"/>
    </row>
    <row r="68" spans="1:6" x14ac:dyDescent="0.25">
      <c r="A68" s="12" t="s">
        <v>30</v>
      </c>
      <c r="F68" s="14" t="s">
        <v>31</v>
      </c>
    </row>
  </sheetData>
  <sortState ref="D14:E22">
    <sortCondition descending="1" ref="E14:E22"/>
  </sortState>
  <mergeCells count="6">
    <mergeCell ref="A2:G2"/>
    <mergeCell ref="A3:G3"/>
    <mergeCell ref="A4:G8"/>
    <mergeCell ref="A1:G1"/>
    <mergeCell ref="B44:D44"/>
    <mergeCell ref="E44:F44"/>
  </mergeCells>
  <hyperlinks>
    <hyperlink ref="F68" location="Contents!A1" display="Back to Contents"/>
  </hyperlinks>
  <pageMargins left="0.25" right="0.25" top="0.75" bottom="0.75" header="0.3" footer="0.3"/>
  <pageSetup scale="6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sqref="A1:H1"/>
    </sheetView>
  </sheetViews>
  <sheetFormatPr defaultRowHeight="15" x14ac:dyDescent="0.25"/>
  <cols>
    <col min="1" max="8" width="15.7109375" style="12" customWidth="1"/>
    <col min="9" max="9" width="14.7109375" style="12" customWidth="1"/>
    <col min="10" max="12" width="9.140625" style="12"/>
  </cols>
  <sheetData>
    <row r="1" spans="1:12" ht="15" customHeight="1" x14ac:dyDescent="0.25">
      <c r="A1" s="557" t="s">
        <v>27</v>
      </c>
      <c r="B1" s="558"/>
      <c r="C1" s="558"/>
      <c r="D1" s="558"/>
      <c r="E1" s="558"/>
      <c r="F1" s="558"/>
      <c r="G1" s="558"/>
      <c r="H1" s="559"/>
      <c r="I1" s="15"/>
    </row>
    <row r="2" spans="1:12" ht="15" customHeight="1" x14ac:dyDescent="0.25">
      <c r="A2" s="560"/>
      <c r="B2" s="561"/>
      <c r="C2" s="561"/>
      <c r="D2" s="561"/>
      <c r="E2" s="561"/>
      <c r="F2" s="561"/>
      <c r="G2" s="561"/>
      <c r="H2" s="562"/>
      <c r="I2" s="94"/>
      <c r="J2" s="94"/>
      <c r="K2" s="94"/>
      <c r="L2" s="94"/>
    </row>
    <row r="3" spans="1:12" ht="15" customHeight="1" x14ac:dyDescent="0.25">
      <c r="A3" s="563" t="s">
        <v>228</v>
      </c>
      <c r="B3" s="564"/>
      <c r="C3" s="564"/>
      <c r="D3" s="564"/>
      <c r="E3" s="564"/>
      <c r="F3" s="564"/>
      <c r="G3" s="564"/>
      <c r="H3" s="565"/>
      <c r="I3" s="95"/>
    </row>
    <row r="4" spans="1:12" ht="15" customHeight="1" x14ac:dyDescent="0.25">
      <c r="A4" s="547" t="s">
        <v>348</v>
      </c>
      <c r="B4" s="548"/>
      <c r="C4" s="548"/>
      <c r="D4" s="548"/>
      <c r="E4" s="548"/>
      <c r="F4" s="548"/>
      <c r="G4" s="548"/>
      <c r="H4" s="549"/>
    </row>
    <row r="5" spans="1:12" s="24" customFormat="1" x14ac:dyDescent="0.25">
      <c r="A5" s="550"/>
      <c r="B5" s="551"/>
      <c r="C5" s="551"/>
      <c r="D5" s="551"/>
      <c r="E5" s="551"/>
      <c r="F5" s="551"/>
      <c r="G5" s="551"/>
      <c r="H5" s="552"/>
      <c r="I5" s="12"/>
      <c r="J5" s="12"/>
      <c r="K5" s="12"/>
      <c r="L5" s="12"/>
    </row>
    <row r="6" spans="1:12" s="24" customFormat="1" x14ac:dyDescent="0.25">
      <c r="A6" s="550"/>
      <c r="B6" s="551"/>
      <c r="C6" s="551"/>
      <c r="D6" s="551"/>
      <c r="E6" s="551"/>
      <c r="F6" s="551"/>
      <c r="G6" s="551"/>
      <c r="H6" s="552"/>
      <c r="I6" s="12"/>
      <c r="J6" s="12"/>
      <c r="K6" s="12"/>
      <c r="L6" s="12"/>
    </row>
    <row r="7" spans="1:12" s="24" customFormat="1" x14ac:dyDescent="0.25">
      <c r="A7" s="550"/>
      <c r="B7" s="551"/>
      <c r="C7" s="551"/>
      <c r="D7" s="551"/>
      <c r="E7" s="551"/>
      <c r="F7" s="551"/>
      <c r="G7" s="551"/>
      <c r="H7" s="552"/>
      <c r="I7" s="12"/>
      <c r="J7" s="12"/>
      <c r="K7" s="12"/>
      <c r="L7" s="12"/>
    </row>
    <row r="8" spans="1:12" s="24" customFormat="1" x14ac:dyDescent="0.25">
      <c r="A8" s="553"/>
      <c r="B8" s="554"/>
      <c r="C8" s="554"/>
      <c r="D8" s="554"/>
      <c r="E8" s="554"/>
      <c r="F8" s="554"/>
      <c r="G8" s="554"/>
      <c r="H8" s="555"/>
      <c r="I8" s="12"/>
      <c r="J8" s="12"/>
      <c r="K8" s="12"/>
      <c r="L8" s="12"/>
    </row>
    <row r="44" spans="8:8" x14ac:dyDescent="0.25">
      <c r="H44" s="14"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5"/>
  <sheetViews>
    <sheetView zoomScaleNormal="100" workbookViewId="0">
      <selection sqref="A1:G1"/>
    </sheetView>
  </sheetViews>
  <sheetFormatPr defaultRowHeight="15" customHeight="1" x14ac:dyDescent="0.25"/>
  <cols>
    <col min="1" max="1" width="49.85546875" customWidth="1"/>
    <col min="2" max="5" width="14.42578125" customWidth="1"/>
    <col min="6" max="6" width="13.42578125" customWidth="1"/>
    <col min="7" max="7" width="11.7109375" customWidth="1"/>
    <col min="8" max="8" width="14.7109375" customWidth="1"/>
  </cols>
  <sheetData>
    <row r="1" spans="1:13" ht="15" customHeight="1" x14ac:dyDescent="0.25">
      <c r="A1" s="557" t="s">
        <v>27</v>
      </c>
      <c r="B1" s="558"/>
      <c r="C1" s="558"/>
      <c r="D1" s="558"/>
      <c r="E1" s="558"/>
      <c r="F1" s="558"/>
      <c r="G1" s="559"/>
    </row>
    <row r="2" spans="1:13" ht="15" customHeight="1" x14ac:dyDescent="0.25">
      <c r="A2" s="588"/>
      <c r="B2" s="589"/>
      <c r="C2" s="589"/>
      <c r="D2" s="589"/>
      <c r="E2" s="589"/>
      <c r="F2" s="589"/>
      <c r="G2" s="590"/>
      <c r="H2" s="11"/>
    </row>
    <row r="3" spans="1:13" s="11" customFormat="1" ht="15" customHeight="1" x14ac:dyDescent="0.25">
      <c r="A3" s="541" t="s">
        <v>227</v>
      </c>
      <c r="B3" s="542"/>
      <c r="C3" s="542"/>
      <c r="D3" s="542"/>
      <c r="E3" s="542"/>
      <c r="F3" s="542"/>
      <c r="G3" s="543"/>
      <c r="H3" s="72"/>
      <c r="I3" s="9"/>
      <c r="J3" s="9"/>
      <c r="K3" s="9"/>
      <c r="L3" s="9"/>
    </row>
    <row r="4" spans="1:13" s="11" customFormat="1" ht="15" customHeight="1" x14ac:dyDescent="0.25">
      <c r="A4" s="575" t="s">
        <v>356</v>
      </c>
      <c r="B4" s="576"/>
      <c r="C4" s="576"/>
      <c r="D4" s="576"/>
      <c r="E4" s="576"/>
      <c r="F4" s="576"/>
      <c r="G4" s="577"/>
      <c r="H4" s="71"/>
      <c r="I4" s="9"/>
      <c r="J4" s="9"/>
      <c r="K4" s="9"/>
      <c r="L4" s="9"/>
    </row>
    <row r="5" spans="1:13" s="11" customFormat="1" ht="15" customHeight="1" x14ac:dyDescent="0.25">
      <c r="A5" s="578"/>
      <c r="B5" s="579"/>
      <c r="C5" s="579"/>
      <c r="D5" s="579"/>
      <c r="E5" s="579"/>
      <c r="F5" s="579"/>
      <c r="G5" s="580"/>
      <c r="H5" s="71"/>
      <c r="I5" s="9"/>
      <c r="J5" s="9"/>
      <c r="K5" s="9"/>
      <c r="L5" s="9"/>
    </row>
    <row r="6" spans="1:13" s="11" customFormat="1" ht="15" customHeight="1" x14ac:dyDescent="0.25">
      <c r="A6" s="578"/>
      <c r="B6" s="579"/>
      <c r="C6" s="579"/>
      <c r="D6" s="579"/>
      <c r="E6" s="579"/>
      <c r="F6" s="579"/>
      <c r="G6" s="580"/>
      <c r="H6" s="71"/>
      <c r="I6" s="9"/>
      <c r="J6" s="9"/>
      <c r="K6" s="9"/>
      <c r="L6" s="9"/>
    </row>
    <row r="7" spans="1:13" s="11" customFormat="1" ht="15" customHeight="1" x14ac:dyDescent="0.25">
      <c r="A7" s="578"/>
      <c r="B7" s="579"/>
      <c r="C7" s="579"/>
      <c r="D7" s="579"/>
      <c r="E7" s="579"/>
      <c r="F7" s="579"/>
      <c r="G7" s="580"/>
      <c r="H7" s="71"/>
      <c r="I7" s="9"/>
      <c r="J7" s="9"/>
      <c r="K7" s="9"/>
      <c r="L7" s="9"/>
    </row>
    <row r="8" spans="1:13" s="11" customFormat="1" ht="15" customHeight="1" x14ac:dyDescent="0.25">
      <c r="A8" s="581"/>
      <c r="B8" s="582"/>
      <c r="C8" s="582"/>
      <c r="D8" s="582"/>
      <c r="E8" s="582"/>
      <c r="F8" s="582"/>
      <c r="G8" s="583"/>
      <c r="H8" s="71"/>
      <c r="I8" s="9"/>
      <c r="J8" s="9"/>
      <c r="K8" s="9"/>
      <c r="L8" s="9"/>
    </row>
    <row r="9" spans="1:13" s="11" customFormat="1" ht="15" customHeight="1" x14ac:dyDescent="0.25">
      <c r="A9" s="70"/>
      <c r="B9" s="69"/>
      <c r="C9" s="69"/>
      <c r="D9" s="69"/>
      <c r="E9" s="69"/>
      <c r="F9" s="69"/>
      <c r="G9" s="69"/>
      <c r="H9" s="69"/>
      <c r="I9" s="69"/>
      <c r="J9" s="9"/>
      <c r="K9" s="9"/>
      <c r="L9" s="9"/>
      <c r="M9" s="9"/>
    </row>
    <row r="10" spans="1:13" ht="15" customHeight="1" x14ac:dyDescent="0.25">
      <c r="A10" s="585" t="s">
        <v>332</v>
      </c>
      <c r="B10" s="585"/>
      <c r="C10" s="585"/>
      <c r="D10" s="585"/>
      <c r="E10" s="585"/>
      <c r="F10" s="585"/>
      <c r="G10" s="585"/>
    </row>
    <row r="11" spans="1:13" ht="15" customHeight="1" x14ac:dyDescent="0.25">
      <c r="A11" s="586" t="s">
        <v>32</v>
      </c>
      <c r="B11" s="587" t="s">
        <v>33</v>
      </c>
      <c r="C11" s="587"/>
      <c r="D11" s="586" t="s">
        <v>34</v>
      </c>
      <c r="E11" s="586"/>
      <c r="F11" s="586" t="s">
        <v>35</v>
      </c>
      <c r="G11" s="586" t="s">
        <v>36</v>
      </c>
    </row>
    <row r="12" spans="1:13" ht="15" customHeight="1" x14ac:dyDescent="0.25">
      <c r="A12" s="586"/>
      <c r="B12" s="418" t="s">
        <v>34</v>
      </c>
      <c r="C12" s="418" t="s">
        <v>37</v>
      </c>
      <c r="D12" s="418">
        <v>2014</v>
      </c>
      <c r="E12" s="418">
        <v>2024</v>
      </c>
      <c r="F12" s="586"/>
      <c r="G12" s="586"/>
    </row>
    <row r="13" spans="1:13" ht="15" customHeight="1" x14ac:dyDescent="0.25">
      <c r="A13" s="58" t="s">
        <v>58</v>
      </c>
      <c r="B13" s="58"/>
      <c r="C13" s="58"/>
      <c r="D13" s="59">
        <v>491600</v>
      </c>
      <c r="E13" s="59">
        <v>567210</v>
      </c>
      <c r="F13" s="59">
        <v>75610</v>
      </c>
      <c r="G13" s="60">
        <v>0.15</v>
      </c>
    </row>
    <row r="14" spans="1:13" ht="15" customHeight="1" x14ac:dyDescent="0.25">
      <c r="A14" s="584" t="s">
        <v>159</v>
      </c>
      <c r="B14" s="584"/>
      <c r="C14" s="584"/>
      <c r="D14" s="584"/>
      <c r="E14" s="584"/>
      <c r="F14" s="584"/>
      <c r="G14" s="584"/>
    </row>
    <row r="15" spans="1:13" ht="15" customHeight="1" x14ac:dyDescent="0.25">
      <c r="A15" s="58" t="s">
        <v>38</v>
      </c>
      <c r="B15" s="21" t="s">
        <v>42</v>
      </c>
      <c r="C15" s="21" t="s">
        <v>42</v>
      </c>
      <c r="D15" s="59">
        <v>9620</v>
      </c>
      <c r="E15" s="59">
        <v>12470</v>
      </c>
      <c r="F15" s="59">
        <v>2850</v>
      </c>
      <c r="G15" s="60">
        <v>0.3</v>
      </c>
    </row>
    <row r="16" spans="1:13" ht="15" customHeight="1" x14ac:dyDescent="0.25">
      <c r="A16" s="58" t="s">
        <v>278</v>
      </c>
      <c r="B16" s="21" t="s">
        <v>42</v>
      </c>
      <c r="C16" s="58"/>
      <c r="D16" s="59">
        <v>5630</v>
      </c>
      <c r="E16" s="59">
        <v>6700</v>
      </c>
      <c r="F16" s="59">
        <v>1070</v>
      </c>
      <c r="G16" s="60">
        <v>0.19</v>
      </c>
    </row>
    <row r="17" spans="1:7" ht="15" customHeight="1" x14ac:dyDescent="0.25">
      <c r="A17" s="58" t="s">
        <v>317</v>
      </c>
      <c r="B17" s="21" t="s">
        <v>42</v>
      </c>
      <c r="C17" s="58"/>
      <c r="D17" s="59">
        <v>6230</v>
      </c>
      <c r="E17" s="59">
        <v>7240</v>
      </c>
      <c r="F17" s="59">
        <v>1010</v>
      </c>
      <c r="G17" s="60">
        <v>0.16</v>
      </c>
    </row>
    <row r="18" spans="1:7" ht="15" customHeight="1" x14ac:dyDescent="0.25">
      <c r="A18" s="58" t="s">
        <v>333</v>
      </c>
      <c r="B18" s="21" t="s">
        <v>42</v>
      </c>
      <c r="C18" s="58"/>
      <c r="D18" s="59">
        <v>4800</v>
      </c>
      <c r="E18" s="59">
        <v>5710</v>
      </c>
      <c r="F18" s="58">
        <v>910</v>
      </c>
      <c r="G18" s="60">
        <v>0.19</v>
      </c>
    </row>
    <row r="19" spans="1:7" ht="15" customHeight="1" x14ac:dyDescent="0.25">
      <c r="A19" s="58" t="s">
        <v>334</v>
      </c>
      <c r="B19" s="21" t="s">
        <v>42</v>
      </c>
      <c r="C19" s="58"/>
      <c r="D19" s="59">
        <v>3100</v>
      </c>
      <c r="E19" s="59">
        <v>3690</v>
      </c>
      <c r="F19" s="58">
        <v>590</v>
      </c>
      <c r="G19" s="60">
        <v>0.19</v>
      </c>
    </row>
    <row r="20" spans="1:7" ht="15" customHeight="1" x14ac:dyDescent="0.25">
      <c r="A20" s="58" t="s">
        <v>335</v>
      </c>
      <c r="B20" s="58"/>
      <c r="C20" s="21" t="s">
        <v>42</v>
      </c>
      <c r="D20" s="58">
        <v>510</v>
      </c>
      <c r="E20" s="58">
        <v>660</v>
      </c>
      <c r="F20" s="58">
        <v>150</v>
      </c>
      <c r="G20" s="60">
        <v>0.28999999999999998</v>
      </c>
    </row>
    <row r="21" spans="1:7" ht="15" customHeight="1" x14ac:dyDescent="0.25">
      <c r="A21" s="58" t="s">
        <v>336</v>
      </c>
      <c r="B21" s="58"/>
      <c r="C21" s="21" t="s">
        <v>42</v>
      </c>
      <c r="D21" s="58">
        <v>690</v>
      </c>
      <c r="E21" s="58">
        <v>870</v>
      </c>
      <c r="F21" s="58">
        <v>180</v>
      </c>
      <c r="G21" s="60">
        <v>0.26</v>
      </c>
    </row>
    <row r="22" spans="1:7" ht="15" customHeight="1" x14ac:dyDescent="0.25">
      <c r="A22" s="58" t="s">
        <v>337</v>
      </c>
      <c r="B22" s="58"/>
      <c r="C22" s="21" t="s">
        <v>42</v>
      </c>
      <c r="D22" s="58">
        <v>920</v>
      </c>
      <c r="E22" s="59">
        <v>1150</v>
      </c>
      <c r="F22" s="58">
        <v>230</v>
      </c>
      <c r="G22" s="60">
        <v>0.25</v>
      </c>
    </row>
    <row r="23" spans="1:7" ht="15" customHeight="1" x14ac:dyDescent="0.25">
      <c r="A23" s="58" t="s">
        <v>338</v>
      </c>
      <c r="B23" s="58"/>
      <c r="C23" s="21" t="s">
        <v>42</v>
      </c>
      <c r="D23" s="58">
        <v>500</v>
      </c>
      <c r="E23" s="58">
        <v>610</v>
      </c>
      <c r="F23" s="58">
        <v>110</v>
      </c>
      <c r="G23" s="60">
        <v>0.22</v>
      </c>
    </row>
    <row r="24" spans="1:7" ht="15" customHeight="1" x14ac:dyDescent="0.25">
      <c r="A24" s="572" t="s">
        <v>160</v>
      </c>
      <c r="B24" s="573"/>
      <c r="C24" s="573"/>
      <c r="D24" s="573"/>
      <c r="E24" s="573"/>
      <c r="F24" s="573"/>
      <c r="G24" s="574"/>
    </row>
    <row r="25" spans="1:7" ht="18" customHeight="1" x14ac:dyDescent="0.25">
      <c r="A25" s="422" t="s">
        <v>43</v>
      </c>
      <c r="B25" s="133"/>
      <c r="C25" s="133"/>
      <c r="D25" s="133"/>
      <c r="E25" s="133"/>
      <c r="G25" s="133"/>
    </row>
    <row r="26" spans="1:7" ht="15" customHeight="1" x14ac:dyDescent="0.25">
      <c r="A26" s="11"/>
      <c r="B26" s="11"/>
      <c r="C26" s="11"/>
      <c r="D26" s="11"/>
      <c r="E26" s="11"/>
      <c r="F26" s="11"/>
      <c r="G26" s="11"/>
    </row>
    <row r="28" spans="1:7" ht="15" customHeight="1" x14ac:dyDescent="0.25">
      <c r="A28" s="566" t="s">
        <v>378</v>
      </c>
      <c r="B28" s="567"/>
      <c r="C28" s="567"/>
      <c r="D28" s="567"/>
      <c r="E28" s="567"/>
      <c r="F28" s="568"/>
    </row>
    <row r="29" spans="1:7" ht="15" customHeight="1" x14ac:dyDescent="0.25">
      <c r="A29" s="510"/>
      <c r="B29" s="569" t="s">
        <v>379</v>
      </c>
      <c r="C29" s="569"/>
      <c r="D29" s="569"/>
      <c r="E29" s="570" t="s">
        <v>380</v>
      </c>
      <c r="F29" s="571" t="s">
        <v>381</v>
      </c>
    </row>
    <row r="30" spans="1:7" ht="15" customHeight="1" x14ac:dyDescent="0.25">
      <c r="A30" s="511" t="s">
        <v>382</v>
      </c>
      <c r="B30" s="507" t="s">
        <v>383</v>
      </c>
      <c r="C30" s="507" t="s">
        <v>384</v>
      </c>
      <c r="D30" s="507" t="s">
        <v>385</v>
      </c>
      <c r="E30" s="570"/>
      <c r="F30" s="571"/>
    </row>
    <row r="31" spans="1:7" ht="15" customHeight="1" x14ac:dyDescent="0.25">
      <c r="A31" s="512" t="s">
        <v>39</v>
      </c>
      <c r="B31" s="508">
        <v>30720.1799701046</v>
      </c>
      <c r="C31" s="508">
        <v>38298.176880503197</v>
      </c>
      <c r="D31" s="508">
        <v>46887.843133680501</v>
      </c>
      <c r="E31" s="518">
        <v>1258</v>
      </c>
      <c r="F31" s="513">
        <v>0.70906200317965029</v>
      </c>
    </row>
    <row r="32" spans="1:7" ht="15" customHeight="1" x14ac:dyDescent="0.25">
      <c r="A32" s="512" t="s">
        <v>173</v>
      </c>
      <c r="B32" s="508">
        <v>35750.183120510803</v>
      </c>
      <c r="C32" s="508">
        <v>45659.9442119944</v>
      </c>
      <c r="D32" s="508">
        <v>55636.772496316</v>
      </c>
      <c r="E32" s="518">
        <v>1746</v>
      </c>
      <c r="F32" s="513">
        <v>0.71764032073310424</v>
      </c>
    </row>
    <row r="33" spans="1:6" ht="15" customHeight="1" x14ac:dyDescent="0.25">
      <c r="A33" s="512" t="s">
        <v>386</v>
      </c>
      <c r="B33" s="508">
        <v>39632.2416230366</v>
      </c>
      <c r="C33" s="508">
        <v>49998.510347907897</v>
      </c>
      <c r="D33" s="508">
        <v>65018.2732032032</v>
      </c>
      <c r="E33" s="518">
        <v>999</v>
      </c>
      <c r="F33" s="513">
        <v>0.76476476476476474</v>
      </c>
    </row>
    <row r="34" spans="1:6" ht="15" customHeight="1" x14ac:dyDescent="0.25">
      <c r="A34" s="514" t="s">
        <v>167</v>
      </c>
      <c r="B34" s="515">
        <v>53083.201522222203</v>
      </c>
      <c r="C34" s="515">
        <v>61382.332096530903</v>
      </c>
      <c r="D34" s="515">
        <v>73947.556616415401</v>
      </c>
      <c r="E34" s="519">
        <v>379</v>
      </c>
      <c r="F34" s="516">
        <v>0.79155672823218992</v>
      </c>
    </row>
    <row r="35" spans="1:6" ht="15" customHeight="1" x14ac:dyDescent="0.25">
      <c r="A35" s="200"/>
      <c r="B35" s="200"/>
      <c r="C35" s="200"/>
      <c r="D35" s="200"/>
      <c r="E35" s="200"/>
      <c r="F35" s="200"/>
    </row>
    <row r="36" spans="1:6" ht="15" customHeight="1" x14ac:dyDescent="0.25">
      <c r="A36" s="200"/>
      <c r="B36" s="200"/>
      <c r="C36" s="200"/>
      <c r="D36" s="200"/>
      <c r="E36" s="200"/>
      <c r="F36" s="200"/>
    </row>
    <row r="37" spans="1:6" ht="15" customHeight="1" x14ac:dyDescent="0.25">
      <c r="A37" s="200"/>
      <c r="B37" s="200"/>
      <c r="C37" s="200"/>
      <c r="D37" s="200"/>
      <c r="E37" s="200"/>
      <c r="F37" s="200"/>
    </row>
    <row r="38" spans="1:6" ht="15" customHeight="1" x14ac:dyDescent="0.25">
      <c r="A38" s="200"/>
      <c r="B38" s="200"/>
      <c r="C38" s="200"/>
      <c r="D38" s="200"/>
      <c r="E38" s="200"/>
      <c r="F38" s="200"/>
    </row>
    <row r="39" spans="1:6" ht="15" customHeight="1" x14ac:dyDescent="0.25">
      <c r="A39" s="200"/>
      <c r="B39" s="200"/>
      <c r="C39" s="200"/>
      <c r="D39" s="200"/>
      <c r="E39" s="200"/>
      <c r="F39" s="200"/>
    </row>
    <row r="40" spans="1:6" ht="15" customHeight="1" x14ac:dyDescent="0.25">
      <c r="A40" s="200"/>
      <c r="B40" s="200"/>
      <c r="C40" s="200"/>
      <c r="D40" s="200"/>
      <c r="E40" s="200"/>
      <c r="F40" s="200"/>
    </row>
    <row r="41" spans="1:6" ht="15" customHeight="1" x14ac:dyDescent="0.25">
      <c r="A41" s="200"/>
      <c r="B41" s="200"/>
      <c r="C41" s="200"/>
      <c r="D41" s="200"/>
      <c r="E41" s="200"/>
      <c r="F41" s="200"/>
    </row>
    <row r="42" spans="1:6" ht="15" customHeight="1" x14ac:dyDescent="0.25">
      <c r="A42" s="200"/>
      <c r="B42" s="200"/>
      <c r="C42" s="200"/>
      <c r="D42" s="200"/>
      <c r="E42" s="200"/>
      <c r="F42" s="200"/>
    </row>
    <row r="43" spans="1:6" ht="15" customHeight="1" x14ac:dyDescent="0.25">
      <c r="A43" s="200"/>
      <c r="B43" s="200"/>
      <c r="C43" s="200"/>
      <c r="D43" s="200"/>
      <c r="E43" s="200"/>
      <c r="F43" s="200"/>
    </row>
    <row r="44" spans="1:6" ht="15" customHeight="1" x14ac:dyDescent="0.25">
      <c r="A44" s="200"/>
      <c r="B44" s="200"/>
      <c r="C44" s="200"/>
      <c r="D44" s="200"/>
      <c r="E44" s="200"/>
      <c r="F44" s="200"/>
    </row>
    <row r="45" spans="1:6" ht="15" customHeight="1" x14ac:dyDescent="0.25">
      <c r="A45" s="200"/>
      <c r="B45" s="200"/>
      <c r="C45" s="200"/>
      <c r="D45" s="200"/>
      <c r="E45" s="200"/>
      <c r="F45" s="200"/>
    </row>
    <row r="46" spans="1:6" ht="15" customHeight="1" x14ac:dyDescent="0.25">
      <c r="A46" s="200"/>
      <c r="B46" s="200"/>
      <c r="C46" s="200"/>
      <c r="D46" s="200"/>
      <c r="E46" s="200"/>
      <c r="F46" s="200"/>
    </row>
    <row r="47" spans="1:6" ht="15" customHeight="1" x14ac:dyDescent="0.25">
      <c r="A47" s="200"/>
      <c r="B47" s="200"/>
      <c r="C47" s="200"/>
      <c r="D47" s="200"/>
      <c r="E47" s="200"/>
      <c r="F47" s="200"/>
    </row>
    <row r="48" spans="1:6" ht="15" customHeight="1" x14ac:dyDescent="0.25">
      <c r="A48" s="200"/>
      <c r="B48" s="200"/>
      <c r="C48" s="200"/>
      <c r="D48" s="200"/>
      <c r="E48" s="200"/>
      <c r="F48" s="200"/>
    </row>
    <row r="49" spans="1:6" ht="15" customHeight="1" x14ac:dyDescent="0.25">
      <c r="A49" s="200"/>
      <c r="B49" s="200"/>
      <c r="C49" s="200"/>
      <c r="D49" s="200"/>
      <c r="E49" s="200"/>
      <c r="F49" s="200"/>
    </row>
    <row r="50" spans="1:6" ht="15" customHeight="1" x14ac:dyDescent="0.25">
      <c r="A50" s="200"/>
      <c r="B50" s="200"/>
      <c r="C50" s="200"/>
      <c r="D50" s="200"/>
      <c r="E50" s="200"/>
      <c r="F50" s="200"/>
    </row>
    <row r="51" spans="1:6" ht="15" customHeight="1" x14ac:dyDescent="0.25">
      <c r="A51" s="200"/>
      <c r="B51" s="200"/>
      <c r="C51" s="200"/>
      <c r="D51" s="200"/>
      <c r="E51" s="200"/>
      <c r="F51" s="200"/>
    </row>
    <row r="52" spans="1:6" ht="15" customHeight="1" x14ac:dyDescent="0.25">
      <c r="A52" s="200"/>
      <c r="B52" s="200"/>
      <c r="C52" s="200"/>
      <c r="D52" s="200"/>
      <c r="E52" s="200"/>
      <c r="F52" s="200"/>
    </row>
    <row r="53" spans="1:6" ht="15" customHeight="1" x14ac:dyDescent="0.25">
      <c r="A53" s="200"/>
      <c r="B53" s="200"/>
      <c r="C53" s="200"/>
      <c r="D53" s="200"/>
      <c r="E53" s="200"/>
      <c r="F53" s="200"/>
    </row>
    <row r="54" spans="1:6" ht="15" customHeight="1" x14ac:dyDescent="0.25">
      <c r="A54" s="200"/>
      <c r="B54" s="200"/>
      <c r="C54" s="200"/>
      <c r="D54" s="200"/>
      <c r="E54" s="200"/>
      <c r="F54" s="200"/>
    </row>
    <row r="55" spans="1:6" ht="15" customHeight="1" x14ac:dyDescent="0.25">
      <c r="A55" s="509" t="s">
        <v>387</v>
      </c>
      <c r="B55" s="200"/>
      <c r="C55" s="200"/>
      <c r="D55" s="200"/>
      <c r="E55" s="14" t="s">
        <v>31</v>
      </c>
    </row>
  </sheetData>
  <mergeCells count="16">
    <mergeCell ref="A1:G1"/>
    <mergeCell ref="A3:G3"/>
    <mergeCell ref="A4:G8"/>
    <mergeCell ref="A14:G14"/>
    <mergeCell ref="A10:G10"/>
    <mergeCell ref="A11:A12"/>
    <mergeCell ref="B11:C11"/>
    <mergeCell ref="D11:E11"/>
    <mergeCell ref="F11:F12"/>
    <mergeCell ref="G11:G12"/>
    <mergeCell ref="A2:G2"/>
    <mergeCell ref="A28:F28"/>
    <mergeCell ref="B29:D29"/>
    <mergeCell ref="E29:E30"/>
    <mergeCell ref="F29:F30"/>
    <mergeCell ref="A24:G24"/>
  </mergeCells>
  <hyperlinks>
    <hyperlink ref="E55"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topLeftCell="A22" zoomScaleNormal="100" zoomScaleSheetLayoutView="100" workbookViewId="0">
      <selection sqref="A1:K1"/>
    </sheetView>
  </sheetViews>
  <sheetFormatPr defaultRowHeight="15" x14ac:dyDescent="0.25"/>
  <cols>
    <col min="1" max="11" width="11.7109375" style="12" customWidth="1"/>
    <col min="12" max="12" width="10.5703125" style="12" bestFit="1" customWidth="1"/>
    <col min="13" max="22" width="9.140625" style="12"/>
  </cols>
  <sheetData>
    <row r="1" spans="1:24" ht="15" customHeight="1" x14ac:dyDescent="0.25">
      <c r="A1" s="595" t="s">
        <v>27</v>
      </c>
      <c r="B1" s="596"/>
      <c r="C1" s="596"/>
      <c r="D1" s="596"/>
      <c r="E1" s="596"/>
      <c r="F1" s="596"/>
      <c r="G1" s="596"/>
      <c r="H1" s="596"/>
      <c r="I1" s="596"/>
      <c r="J1" s="596"/>
      <c r="K1" s="597"/>
      <c r="M1" s="15"/>
      <c r="N1" s="15"/>
      <c r="O1" s="15"/>
      <c r="W1" s="12"/>
      <c r="X1" s="12"/>
    </row>
    <row r="2" spans="1:24" ht="15" customHeight="1" x14ac:dyDescent="0.25">
      <c r="A2" s="598"/>
      <c r="B2" s="599"/>
      <c r="C2" s="599"/>
      <c r="D2" s="599"/>
      <c r="E2" s="599"/>
      <c r="F2" s="599"/>
      <c r="G2" s="599"/>
      <c r="H2" s="599"/>
      <c r="I2" s="599"/>
      <c r="J2" s="599"/>
      <c r="K2" s="600"/>
      <c r="M2" s="94"/>
      <c r="N2" s="94"/>
      <c r="O2" s="94"/>
      <c r="W2" s="12"/>
      <c r="X2" s="12"/>
    </row>
    <row r="3" spans="1:24" s="24" customFormat="1" ht="15" customHeight="1" x14ac:dyDescent="0.25">
      <c r="A3" s="601" t="s">
        <v>224</v>
      </c>
      <c r="B3" s="602"/>
      <c r="C3" s="602"/>
      <c r="D3" s="602"/>
      <c r="E3" s="602"/>
      <c r="F3" s="602"/>
      <c r="G3" s="602"/>
      <c r="H3" s="602"/>
      <c r="I3" s="602"/>
      <c r="J3" s="602"/>
      <c r="K3" s="602"/>
      <c r="L3" s="12"/>
      <c r="M3" s="12"/>
      <c r="N3" s="12"/>
      <c r="O3" s="12"/>
      <c r="P3" s="12"/>
      <c r="Q3" s="12"/>
      <c r="R3" s="12"/>
      <c r="S3" s="12"/>
      <c r="T3" s="12"/>
      <c r="U3" s="12"/>
      <c r="V3" s="12"/>
      <c r="W3" s="12"/>
      <c r="X3" s="12"/>
    </row>
    <row r="4" spans="1:24" s="24" customFormat="1" ht="15" customHeight="1" x14ac:dyDescent="0.25">
      <c r="A4" s="603" t="s">
        <v>349</v>
      </c>
      <c r="B4" s="604"/>
      <c r="C4" s="604"/>
      <c r="D4" s="604"/>
      <c r="E4" s="604"/>
      <c r="F4" s="604"/>
      <c r="G4" s="604"/>
      <c r="H4" s="604"/>
      <c r="I4" s="604"/>
      <c r="J4" s="604"/>
      <c r="K4" s="605"/>
      <c r="L4" s="12"/>
      <c r="M4" s="12"/>
      <c r="N4" s="12"/>
      <c r="O4" s="12"/>
      <c r="P4" s="12"/>
      <c r="Q4" s="12"/>
      <c r="R4" s="12"/>
      <c r="S4" s="12"/>
      <c r="T4" s="12"/>
      <c r="U4" s="12"/>
      <c r="V4" s="12"/>
      <c r="W4" s="12"/>
      <c r="X4" s="12"/>
    </row>
    <row r="5" spans="1:24" s="24" customFormat="1" x14ac:dyDescent="0.25">
      <c r="A5" s="606"/>
      <c r="B5" s="551"/>
      <c r="C5" s="551"/>
      <c r="D5" s="551"/>
      <c r="E5" s="551"/>
      <c r="F5" s="551"/>
      <c r="G5" s="551"/>
      <c r="H5" s="551"/>
      <c r="I5" s="551"/>
      <c r="J5" s="551"/>
      <c r="K5" s="607"/>
      <c r="L5" s="12"/>
      <c r="M5" s="12"/>
      <c r="N5" s="12"/>
      <c r="O5" s="12"/>
      <c r="P5" s="12"/>
      <c r="Q5" s="12"/>
      <c r="R5" s="12"/>
      <c r="S5" s="12"/>
      <c r="T5" s="12"/>
      <c r="U5" s="12"/>
      <c r="V5" s="12"/>
      <c r="W5" s="12"/>
      <c r="X5" s="12"/>
    </row>
    <row r="6" spans="1:24" s="24" customFormat="1" x14ac:dyDescent="0.25">
      <c r="A6" s="606"/>
      <c r="B6" s="551"/>
      <c r="C6" s="551"/>
      <c r="D6" s="551"/>
      <c r="E6" s="551"/>
      <c r="F6" s="551"/>
      <c r="G6" s="551"/>
      <c r="H6" s="551"/>
      <c r="I6" s="551"/>
      <c r="J6" s="551"/>
      <c r="K6" s="607"/>
      <c r="L6" s="12"/>
      <c r="M6" s="12"/>
      <c r="N6" s="12"/>
      <c r="O6" s="12"/>
      <c r="P6" s="12"/>
      <c r="Q6" s="12"/>
      <c r="R6" s="12"/>
      <c r="S6" s="12"/>
      <c r="T6" s="12"/>
      <c r="U6" s="12"/>
      <c r="V6" s="12"/>
      <c r="W6" s="12"/>
      <c r="X6" s="12"/>
    </row>
    <row r="7" spans="1:24" s="24" customFormat="1" x14ac:dyDescent="0.25">
      <c r="A7" s="606"/>
      <c r="B7" s="551"/>
      <c r="C7" s="551"/>
      <c r="D7" s="551"/>
      <c r="E7" s="551"/>
      <c r="F7" s="551"/>
      <c r="G7" s="551"/>
      <c r="H7" s="551"/>
      <c r="I7" s="551"/>
      <c r="J7" s="551"/>
      <c r="K7" s="607"/>
      <c r="L7" s="12"/>
      <c r="M7" s="12"/>
      <c r="N7" s="12"/>
      <c r="O7" s="12"/>
      <c r="P7" s="12"/>
      <c r="Q7" s="12"/>
      <c r="R7" s="12"/>
      <c r="S7" s="12"/>
      <c r="T7" s="12"/>
      <c r="U7" s="12"/>
      <c r="V7" s="12"/>
      <c r="W7" s="12"/>
      <c r="X7" s="12"/>
    </row>
    <row r="8" spans="1:24" s="24" customFormat="1" x14ac:dyDescent="0.25">
      <c r="A8" s="608"/>
      <c r="B8" s="609"/>
      <c r="C8" s="609"/>
      <c r="D8" s="609"/>
      <c r="E8" s="609"/>
      <c r="F8" s="609"/>
      <c r="G8" s="609"/>
      <c r="H8" s="609"/>
      <c r="I8" s="609"/>
      <c r="J8" s="609"/>
      <c r="K8" s="610"/>
      <c r="L8" s="12"/>
      <c r="M8" s="12"/>
      <c r="N8" s="12"/>
      <c r="O8" s="12"/>
      <c r="P8" s="12"/>
      <c r="Q8" s="12"/>
      <c r="R8" s="12"/>
      <c r="S8" s="12"/>
      <c r="T8" s="12"/>
      <c r="U8" s="12"/>
      <c r="V8" s="12"/>
      <c r="W8" s="12"/>
      <c r="X8" s="12"/>
    </row>
    <row r="9" spans="1:24" s="24" customFormat="1" x14ac:dyDescent="0.25">
      <c r="A9" s="12"/>
      <c r="B9" s="12"/>
      <c r="C9" s="12"/>
      <c r="D9" s="12"/>
      <c r="E9" s="12"/>
      <c r="F9" s="12"/>
      <c r="G9" s="12"/>
      <c r="H9" s="12"/>
      <c r="I9" s="12"/>
      <c r="J9" s="12"/>
      <c r="K9" s="12"/>
      <c r="L9" s="12"/>
      <c r="M9" s="12"/>
      <c r="N9" s="12"/>
      <c r="O9" s="12"/>
      <c r="P9" s="12"/>
      <c r="Q9" s="12"/>
      <c r="R9" s="12"/>
      <c r="S9" s="12"/>
      <c r="T9" s="12"/>
      <c r="U9" s="12"/>
      <c r="V9" s="12"/>
    </row>
    <row r="22" spans="1:26" s="24" customFormat="1" x14ac:dyDescent="0.25">
      <c r="A22" s="12"/>
      <c r="B22" s="12"/>
      <c r="C22" s="12"/>
      <c r="D22" s="12"/>
      <c r="E22" s="12"/>
      <c r="F22" s="12"/>
      <c r="G22" s="12"/>
      <c r="H22" s="12"/>
      <c r="I22" s="12"/>
      <c r="J22" s="12"/>
      <c r="K22" s="12"/>
      <c r="L22" s="12"/>
      <c r="M22" s="12"/>
      <c r="N22" s="12"/>
      <c r="O22" s="12"/>
      <c r="P22" s="12"/>
      <c r="Q22" s="12"/>
      <c r="R22" s="12"/>
      <c r="S22" s="12"/>
      <c r="T22" s="12"/>
      <c r="U22" s="12"/>
      <c r="V22" s="12"/>
    </row>
    <row r="23" spans="1:26" s="24" customFormat="1" x14ac:dyDescent="0.25">
      <c r="A23" s="12"/>
      <c r="B23" s="12"/>
      <c r="C23" s="12"/>
      <c r="D23" s="12"/>
      <c r="E23" s="12"/>
      <c r="F23" s="12"/>
      <c r="G23" s="12"/>
      <c r="H23" s="12"/>
      <c r="I23" s="12"/>
      <c r="J23" s="12"/>
      <c r="K23" s="12"/>
      <c r="L23" s="12"/>
      <c r="M23" s="12"/>
      <c r="N23" s="12"/>
      <c r="O23" s="12"/>
      <c r="P23" s="12"/>
      <c r="Q23" s="12"/>
      <c r="R23" s="12"/>
      <c r="S23" s="12"/>
      <c r="T23" s="12"/>
      <c r="U23" s="12"/>
      <c r="V23" s="12"/>
    </row>
    <row r="24" spans="1:26" s="24" customFormat="1" x14ac:dyDescent="0.25">
      <c r="A24" s="12"/>
      <c r="B24" s="12"/>
      <c r="C24" s="12"/>
      <c r="D24" s="12"/>
      <c r="E24" s="12"/>
      <c r="F24" s="12"/>
      <c r="G24" s="12"/>
      <c r="H24" s="12"/>
      <c r="I24" s="12"/>
      <c r="J24" s="12"/>
      <c r="K24" s="12"/>
      <c r="L24" s="12"/>
      <c r="M24" s="12"/>
      <c r="N24" s="12"/>
      <c r="O24" s="12"/>
      <c r="P24" s="12"/>
      <c r="Q24" s="12"/>
      <c r="R24" s="12"/>
      <c r="S24" s="12"/>
      <c r="T24" s="12"/>
      <c r="U24" s="12"/>
      <c r="V24" s="12"/>
    </row>
    <row r="25" spans="1:26" s="24" customFormat="1" x14ac:dyDescent="0.25">
      <c r="A25" s="12"/>
      <c r="B25" s="12"/>
      <c r="C25" s="12"/>
      <c r="D25" s="12"/>
      <c r="E25" s="12"/>
      <c r="F25" s="12"/>
      <c r="G25" s="12"/>
      <c r="H25" s="12"/>
      <c r="I25" s="12"/>
      <c r="J25" s="12"/>
      <c r="K25" s="12"/>
      <c r="L25" s="12"/>
      <c r="M25" s="12"/>
      <c r="N25" s="12"/>
      <c r="O25" s="12"/>
      <c r="P25" s="12"/>
      <c r="Q25" s="12"/>
      <c r="R25" s="12"/>
      <c r="S25" s="12"/>
      <c r="T25" s="12"/>
      <c r="U25" s="12"/>
      <c r="V25" s="12"/>
    </row>
    <row r="26" spans="1:26" s="24" customFormat="1" x14ac:dyDescent="0.25">
      <c r="A26" s="12"/>
      <c r="B26" s="12"/>
      <c r="C26" s="12"/>
      <c r="D26" s="12"/>
      <c r="E26" s="12"/>
      <c r="F26" s="12"/>
      <c r="G26" s="12"/>
      <c r="H26" s="12"/>
      <c r="I26" s="12"/>
      <c r="J26" s="12"/>
      <c r="K26" s="12"/>
      <c r="L26" s="12"/>
      <c r="M26" s="12"/>
      <c r="N26" s="12"/>
      <c r="O26" s="12"/>
      <c r="P26" s="12"/>
      <c r="Q26" s="12"/>
      <c r="R26" s="12"/>
      <c r="S26" s="12"/>
      <c r="T26" s="12"/>
      <c r="U26" s="12"/>
      <c r="V26" s="12"/>
    </row>
    <row r="27" spans="1:26" s="24" customFormat="1" x14ac:dyDescent="0.25">
      <c r="A27" s="12"/>
      <c r="B27" s="12"/>
      <c r="C27" s="12"/>
      <c r="D27" s="12"/>
      <c r="E27" s="12"/>
      <c r="F27" s="12"/>
      <c r="G27" s="12"/>
      <c r="H27" s="12"/>
      <c r="I27" s="12"/>
      <c r="J27" s="12"/>
      <c r="K27" s="12"/>
      <c r="L27" s="12"/>
      <c r="M27" s="12"/>
      <c r="N27" s="12"/>
      <c r="O27" s="12"/>
      <c r="P27" s="12"/>
      <c r="Q27" s="12"/>
      <c r="R27" s="12"/>
      <c r="S27" s="12"/>
      <c r="T27" s="12"/>
      <c r="U27" s="12"/>
      <c r="V27" s="12"/>
    </row>
    <row r="29" spans="1:26" ht="26.25" customHeight="1" x14ac:dyDescent="0.25">
      <c r="A29" s="591" t="s">
        <v>188</v>
      </c>
      <c r="B29" s="593" t="s">
        <v>6</v>
      </c>
      <c r="C29" s="613" t="s">
        <v>3</v>
      </c>
      <c r="D29" s="614"/>
      <c r="E29" s="613" t="s">
        <v>5</v>
      </c>
      <c r="F29" s="614"/>
      <c r="G29" s="613" t="s">
        <v>4</v>
      </c>
      <c r="H29" s="614"/>
      <c r="I29" s="613" t="s">
        <v>187</v>
      </c>
      <c r="J29" s="614"/>
      <c r="K29" s="611" t="s">
        <v>15</v>
      </c>
      <c r="W29" s="12"/>
      <c r="X29" s="12"/>
      <c r="Y29" s="12"/>
    </row>
    <row r="30" spans="1:26" s="24" customFormat="1" ht="15" customHeight="1" thickBot="1" x14ac:dyDescent="0.3">
      <c r="A30" s="592"/>
      <c r="B30" s="594"/>
      <c r="C30" s="120" t="s">
        <v>232</v>
      </c>
      <c r="D30" s="121" t="s">
        <v>233</v>
      </c>
      <c r="E30" s="120" t="s">
        <v>232</v>
      </c>
      <c r="F30" s="121" t="s">
        <v>233</v>
      </c>
      <c r="G30" s="120" t="s">
        <v>232</v>
      </c>
      <c r="H30" s="121" t="s">
        <v>233</v>
      </c>
      <c r="I30" s="120" t="s">
        <v>232</v>
      </c>
      <c r="J30" s="121" t="s">
        <v>233</v>
      </c>
      <c r="K30" s="612"/>
      <c r="L30" s="12"/>
      <c r="M30" s="12"/>
      <c r="N30" s="12"/>
      <c r="O30" s="12"/>
      <c r="P30" s="12"/>
      <c r="Q30" s="12"/>
      <c r="R30" s="12"/>
      <c r="S30" s="12"/>
      <c r="T30" s="12"/>
      <c r="U30" s="12"/>
      <c r="V30" s="12"/>
      <c r="W30" s="12"/>
      <c r="X30" s="12"/>
      <c r="Y30" s="12"/>
      <c r="Z30" s="12"/>
    </row>
    <row r="31" spans="1:26" ht="15" customHeight="1" x14ac:dyDescent="0.25">
      <c r="A31" s="338" t="s">
        <v>183</v>
      </c>
      <c r="B31" s="339">
        <v>2017</v>
      </c>
      <c r="C31" s="394">
        <v>152717</v>
      </c>
      <c r="D31" s="395">
        <f>C31/K31</f>
        <v>0.558017085772331</v>
      </c>
      <c r="E31" s="394">
        <v>66263</v>
      </c>
      <c r="F31" s="395">
        <f>E31/K31</f>
        <v>0.24212030196069834</v>
      </c>
      <c r="G31" s="396">
        <v>42921</v>
      </c>
      <c r="H31" s="395">
        <f>G31/K31</f>
        <v>0.15683028961041809</v>
      </c>
      <c r="I31" s="396">
        <v>11777</v>
      </c>
      <c r="J31" s="397">
        <f>I31/K31</f>
        <v>4.3032322656552588E-2</v>
      </c>
      <c r="K31" s="398">
        <f>C31+E31+G31+I31</f>
        <v>273678</v>
      </c>
      <c r="L31" s="122"/>
      <c r="M31" s="228"/>
      <c r="W31" s="12"/>
      <c r="X31" s="12"/>
      <c r="Y31" s="12"/>
      <c r="Z31" s="12"/>
    </row>
    <row r="32" spans="1:26" x14ac:dyDescent="0.25">
      <c r="A32" s="231"/>
      <c r="B32" s="117">
        <v>2020</v>
      </c>
      <c r="C32" s="233">
        <v>151502</v>
      </c>
      <c r="D32" s="234">
        <f>C32/K32</f>
        <v>0.54867378424186231</v>
      </c>
      <c r="E32" s="233">
        <v>69647</v>
      </c>
      <c r="F32" s="234">
        <f>E32/K32</f>
        <v>0.25223088177775205</v>
      </c>
      <c r="G32" s="235">
        <v>43021</v>
      </c>
      <c r="H32" s="234">
        <f>G32/K32</f>
        <v>0.15580318987121727</v>
      </c>
      <c r="I32" s="235">
        <v>11954</v>
      </c>
      <c r="J32" s="392">
        <f>I32/K32</f>
        <v>4.3292144109168346E-2</v>
      </c>
      <c r="K32" s="236">
        <f t="shared" ref="K32:K44" si="0">C32+E32+G32+I32</f>
        <v>276124</v>
      </c>
      <c r="L32" s="122"/>
      <c r="M32" s="228"/>
      <c r="W32" s="12"/>
      <c r="X32" s="12"/>
      <c r="Y32" s="12"/>
      <c r="Z32" s="12"/>
    </row>
    <row r="33" spans="1:26" x14ac:dyDescent="0.25">
      <c r="A33" s="231"/>
      <c r="B33" s="118">
        <v>2025</v>
      </c>
      <c r="C33" s="124">
        <v>150713</v>
      </c>
      <c r="D33" s="125">
        <f>C33/K33</f>
        <v>0.53478651191012672</v>
      </c>
      <c r="E33" s="124">
        <v>75692</v>
      </c>
      <c r="F33" s="125">
        <f>E33/K33</f>
        <v>0.26858373636979765</v>
      </c>
      <c r="G33" s="123">
        <v>43208</v>
      </c>
      <c r="H33" s="125">
        <f>G33/K33</f>
        <v>0.15331826455987707</v>
      </c>
      <c r="I33" s="123">
        <v>12206</v>
      </c>
      <c r="J33" s="393">
        <f>I33/K33</f>
        <v>4.3311487160198565E-2</v>
      </c>
      <c r="K33" s="126">
        <f t="shared" si="0"/>
        <v>281819</v>
      </c>
      <c r="L33" s="122"/>
      <c r="M33" s="228"/>
      <c r="W33" s="12"/>
      <c r="X33" s="12"/>
      <c r="Y33" s="12"/>
      <c r="Z33" s="12"/>
    </row>
    <row r="34" spans="1:26" x14ac:dyDescent="0.25">
      <c r="A34" s="231"/>
      <c r="B34" s="118">
        <v>2030</v>
      </c>
      <c r="C34" s="233">
        <v>149197</v>
      </c>
      <c r="D34" s="234">
        <f>C34/K34</f>
        <v>0.51324946420769824</v>
      </c>
      <c r="E34" s="233">
        <v>85592</v>
      </c>
      <c r="F34" s="234">
        <f>E34/K34</f>
        <v>0.29444324041679998</v>
      </c>
      <c r="G34" s="235">
        <v>42903</v>
      </c>
      <c r="H34" s="234">
        <f>G34/K34</f>
        <v>0.14758970865971083</v>
      </c>
      <c r="I34" s="235">
        <v>12999</v>
      </c>
      <c r="J34" s="392">
        <f>I34/K34</f>
        <v>4.4717586715790993E-2</v>
      </c>
      <c r="K34" s="236">
        <f t="shared" si="0"/>
        <v>290691</v>
      </c>
      <c r="L34" s="122"/>
      <c r="M34" s="228"/>
      <c r="N34" s="96"/>
      <c r="W34" s="12"/>
      <c r="X34" s="12"/>
      <c r="Y34" s="12"/>
      <c r="Z34" s="12"/>
    </row>
    <row r="35" spans="1:26" x14ac:dyDescent="0.25">
      <c r="A35" s="231"/>
      <c r="B35" s="118"/>
      <c r="C35" s="124"/>
      <c r="D35" s="127"/>
      <c r="E35" s="124"/>
      <c r="F35" s="127"/>
      <c r="G35" s="123"/>
      <c r="H35" s="127"/>
      <c r="I35" s="123"/>
      <c r="J35" s="127"/>
      <c r="K35" s="126"/>
      <c r="L35" s="122"/>
      <c r="M35" s="228"/>
      <c r="W35" s="12"/>
      <c r="X35" s="12"/>
      <c r="Y35" s="12"/>
      <c r="Z35" s="12"/>
    </row>
    <row r="36" spans="1:26" x14ac:dyDescent="0.25">
      <c r="A36" s="231" t="s">
        <v>184</v>
      </c>
      <c r="B36" s="117">
        <v>2017</v>
      </c>
      <c r="C36" s="124">
        <v>56922</v>
      </c>
      <c r="D36" s="125">
        <f>C36/K36</f>
        <v>0.5595839641375514</v>
      </c>
      <c r="E36" s="124">
        <v>23049</v>
      </c>
      <c r="F36" s="125">
        <f>E36/K36</f>
        <v>0.22658815202217808</v>
      </c>
      <c r="G36" s="123">
        <v>17920</v>
      </c>
      <c r="H36" s="125">
        <f>G36/K36</f>
        <v>0.17616641434497946</v>
      </c>
      <c r="I36" s="123">
        <v>3831</v>
      </c>
      <c r="J36" s="125">
        <f>I36/K36</f>
        <v>3.7661469495291089E-2</v>
      </c>
      <c r="K36" s="126">
        <f t="shared" si="0"/>
        <v>101722</v>
      </c>
      <c r="L36" s="122"/>
      <c r="M36" s="228"/>
      <c r="W36" s="12"/>
      <c r="X36" s="12"/>
      <c r="Y36" s="12"/>
      <c r="Z36" s="12"/>
    </row>
    <row r="37" spans="1:26" x14ac:dyDescent="0.25">
      <c r="A37" s="231"/>
      <c r="B37" s="117">
        <v>2020</v>
      </c>
      <c r="C37" s="233">
        <v>55439</v>
      </c>
      <c r="D37" s="234">
        <f>C37/K37</f>
        <v>0.54210588074237775</v>
      </c>
      <c r="E37" s="233">
        <v>25433</v>
      </c>
      <c r="F37" s="234">
        <f>E37/K37</f>
        <v>0.24869458079909257</v>
      </c>
      <c r="G37" s="235">
        <v>17031</v>
      </c>
      <c r="H37" s="234">
        <f>G37/K37</f>
        <v>0.16653628772025894</v>
      </c>
      <c r="I37" s="235">
        <v>4363</v>
      </c>
      <c r="J37" s="234">
        <f>I37/K37</f>
        <v>4.2663250738270785E-2</v>
      </c>
      <c r="K37" s="236">
        <f t="shared" si="0"/>
        <v>102266</v>
      </c>
      <c r="L37" s="122"/>
      <c r="M37" s="228"/>
      <c r="W37" s="12"/>
      <c r="X37" s="12"/>
      <c r="Y37" s="12"/>
      <c r="Z37" s="12"/>
    </row>
    <row r="38" spans="1:26" x14ac:dyDescent="0.25">
      <c r="A38" s="231"/>
      <c r="B38" s="118">
        <v>2025</v>
      </c>
      <c r="C38" s="124">
        <v>52865</v>
      </c>
      <c r="D38" s="125">
        <f>C38/K38</f>
        <v>0.50189402929811733</v>
      </c>
      <c r="E38" s="124">
        <v>30780</v>
      </c>
      <c r="F38" s="125">
        <f>E38/K38</f>
        <v>0.29222166313810749</v>
      </c>
      <c r="G38" s="123">
        <v>16396</v>
      </c>
      <c r="H38" s="125">
        <f>G38/K38</f>
        <v>0.15566167604978592</v>
      </c>
      <c r="I38" s="123">
        <v>5290</v>
      </c>
      <c r="J38" s="125">
        <f>I38/K38</f>
        <v>5.0222631513989237E-2</v>
      </c>
      <c r="K38" s="126">
        <f t="shared" si="0"/>
        <v>105331</v>
      </c>
      <c r="L38" s="122"/>
      <c r="M38" s="228"/>
      <c r="W38" s="12"/>
      <c r="X38" s="12"/>
      <c r="Y38" s="12"/>
      <c r="Z38" s="12"/>
    </row>
    <row r="39" spans="1:26" x14ac:dyDescent="0.25">
      <c r="A39" s="231"/>
      <c r="B39" s="118">
        <v>2030</v>
      </c>
      <c r="C39" s="233">
        <v>50931</v>
      </c>
      <c r="D39" s="234">
        <f>C39/K39</f>
        <v>0.48255246577289307</v>
      </c>
      <c r="E39" s="233">
        <v>32685</v>
      </c>
      <c r="F39" s="234">
        <f>E39/K39</f>
        <v>0.30967833625467811</v>
      </c>
      <c r="G39" s="235">
        <v>16010</v>
      </c>
      <c r="H39" s="234">
        <f>G39/K39</f>
        <v>0.15168885309583591</v>
      </c>
      <c r="I39" s="235">
        <v>5919</v>
      </c>
      <c r="J39" s="234">
        <f>I39/K39</f>
        <v>5.608034487659292E-2</v>
      </c>
      <c r="K39" s="236">
        <f t="shared" si="0"/>
        <v>105545</v>
      </c>
      <c r="L39" s="122"/>
      <c r="M39" s="228"/>
      <c r="W39" s="12"/>
      <c r="X39" s="12"/>
      <c r="Y39" s="12"/>
      <c r="Z39" s="12"/>
    </row>
    <row r="40" spans="1:26" x14ac:dyDescent="0.25">
      <c r="A40" s="231"/>
      <c r="B40" s="118"/>
      <c r="C40" s="124"/>
      <c r="D40" s="127"/>
      <c r="E40" s="124"/>
      <c r="F40" s="127"/>
      <c r="G40" s="123"/>
      <c r="H40" s="127"/>
      <c r="I40" s="123"/>
      <c r="J40" s="127"/>
      <c r="K40" s="126"/>
      <c r="L40" s="122"/>
      <c r="M40" s="228"/>
      <c r="W40" s="12"/>
      <c r="X40" s="12"/>
      <c r="Y40" s="12"/>
      <c r="Z40" s="12"/>
    </row>
    <row r="41" spans="1:26" x14ac:dyDescent="0.25">
      <c r="A41" s="231" t="s">
        <v>185</v>
      </c>
      <c r="B41" s="117">
        <v>2017</v>
      </c>
      <c r="C41" s="124">
        <v>90003</v>
      </c>
      <c r="D41" s="125">
        <f>C41/K41</f>
        <v>0.59052436815998743</v>
      </c>
      <c r="E41" s="124">
        <v>30823</v>
      </c>
      <c r="F41" s="125">
        <f>E41/K41</f>
        <v>0.20223473217331969</v>
      </c>
      <c r="G41" s="123">
        <v>27458</v>
      </c>
      <c r="H41" s="125">
        <f>G41/K41</f>
        <v>0.18015641812980604</v>
      </c>
      <c r="I41" s="123">
        <v>4128</v>
      </c>
      <c r="J41" s="125">
        <f>I41/K41</f>
        <v>2.7084481536886858E-2</v>
      </c>
      <c r="K41" s="126">
        <f t="shared" si="0"/>
        <v>152412</v>
      </c>
      <c r="L41" s="122"/>
      <c r="M41" s="228"/>
      <c r="W41" s="12"/>
      <c r="X41" s="12"/>
      <c r="Y41" s="12"/>
      <c r="Z41" s="12"/>
    </row>
    <row r="42" spans="1:26" x14ac:dyDescent="0.25">
      <c r="A42" s="231"/>
      <c r="B42" s="117">
        <v>2020</v>
      </c>
      <c r="C42" s="233">
        <v>92052</v>
      </c>
      <c r="D42" s="234">
        <f>C42/K42</f>
        <v>0.57557321594937816</v>
      </c>
      <c r="E42" s="233">
        <v>33861</v>
      </c>
      <c r="F42" s="234">
        <f>E42/K42</f>
        <v>0.21172255535199555</v>
      </c>
      <c r="G42" s="235">
        <v>29160</v>
      </c>
      <c r="H42" s="234">
        <f>G42/K42</f>
        <v>0.18232862922135171</v>
      </c>
      <c r="I42" s="235">
        <v>4858</v>
      </c>
      <c r="J42" s="234">
        <f>I42/K42</f>
        <v>3.0375599477274574E-2</v>
      </c>
      <c r="K42" s="236">
        <f t="shared" si="0"/>
        <v>159931</v>
      </c>
      <c r="L42" s="122"/>
      <c r="M42" s="228"/>
      <c r="W42" s="12"/>
      <c r="X42" s="12"/>
      <c r="Y42" s="12"/>
      <c r="Z42" s="12"/>
    </row>
    <row r="43" spans="1:26" x14ac:dyDescent="0.25">
      <c r="A43" s="231"/>
      <c r="B43" s="118">
        <v>2025</v>
      </c>
      <c r="C43" s="124">
        <v>90379</v>
      </c>
      <c r="D43" s="125">
        <f>C43/K43</f>
        <v>0.5483763318204985</v>
      </c>
      <c r="E43" s="124">
        <v>39301</v>
      </c>
      <c r="F43" s="125">
        <f>E43/K43</f>
        <v>0.23845957818605443</v>
      </c>
      <c r="G43" s="123">
        <v>28686</v>
      </c>
      <c r="H43" s="125">
        <f>G43/K43</f>
        <v>0.17405286022862412</v>
      </c>
      <c r="I43" s="123">
        <v>6446</v>
      </c>
      <c r="J43" s="125">
        <f>I43/K43</f>
        <v>3.9111229764822952E-2</v>
      </c>
      <c r="K43" s="126">
        <f t="shared" si="0"/>
        <v>164812</v>
      </c>
      <c r="L43" s="122"/>
      <c r="M43" s="228"/>
      <c r="W43" s="12"/>
      <c r="X43" s="12"/>
      <c r="Y43" s="12"/>
      <c r="Z43" s="12"/>
    </row>
    <row r="44" spans="1:26" ht="15.75" thickBot="1" x14ac:dyDescent="0.3">
      <c r="A44" s="232"/>
      <c r="B44" s="119">
        <v>2030</v>
      </c>
      <c r="C44" s="237">
        <v>84632</v>
      </c>
      <c r="D44" s="238">
        <f>C44/K44</f>
        <v>0.51549870564945943</v>
      </c>
      <c r="E44" s="237">
        <v>45840</v>
      </c>
      <c r="F44" s="238">
        <f>E44/K44</f>
        <v>0.27921425308359982</v>
      </c>
      <c r="G44" s="239">
        <v>25824</v>
      </c>
      <c r="H44" s="238">
        <f>G44/K44</f>
        <v>0.15729556875285519</v>
      </c>
      <c r="I44" s="239">
        <v>7879</v>
      </c>
      <c r="J44" s="238">
        <f>I44/K44</f>
        <v>4.799147251408558E-2</v>
      </c>
      <c r="K44" s="408">
        <f t="shared" si="0"/>
        <v>164175</v>
      </c>
      <c r="L44" s="122"/>
      <c r="M44" s="228"/>
      <c r="W44" s="12"/>
      <c r="X44" s="12"/>
      <c r="Y44" s="12"/>
      <c r="Z44" s="12"/>
    </row>
    <row r="46" spans="1:26" x14ac:dyDescent="0.25">
      <c r="A46" s="12" t="s">
        <v>186</v>
      </c>
    </row>
    <row r="47" spans="1:26" x14ac:dyDescent="0.25">
      <c r="A47" s="12" t="s">
        <v>241</v>
      </c>
      <c r="J47" s="14"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sqref="A1:F1"/>
    </sheetView>
  </sheetViews>
  <sheetFormatPr defaultColWidth="9.140625" defaultRowHeight="14.25" x14ac:dyDescent="0.2"/>
  <cols>
    <col min="1" max="1" width="9.140625" style="1"/>
    <col min="2" max="2" width="6.7109375" style="12" customWidth="1"/>
    <col min="3" max="3" width="67" style="12" customWidth="1"/>
    <col min="4" max="9" width="12.28515625" style="12" customWidth="1"/>
    <col min="10" max="10" width="9.140625" style="12"/>
    <col min="11" max="16384" width="9.140625" style="1"/>
  </cols>
  <sheetData>
    <row r="1" spans="1:10" ht="15" customHeight="1" x14ac:dyDescent="0.2">
      <c r="A1" s="615" t="s">
        <v>27</v>
      </c>
      <c r="B1" s="615"/>
      <c r="C1" s="615"/>
      <c r="D1" s="615"/>
      <c r="E1" s="615"/>
      <c r="F1" s="615"/>
      <c r="G1" s="1"/>
      <c r="H1" s="1"/>
      <c r="J1" s="1"/>
    </row>
    <row r="2" spans="1:10" ht="15" customHeight="1" x14ac:dyDescent="0.2">
      <c r="A2" s="620"/>
      <c r="B2" s="620"/>
      <c r="C2" s="620"/>
      <c r="D2" s="620"/>
      <c r="E2" s="620"/>
      <c r="F2" s="620"/>
      <c r="G2" s="1"/>
      <c r="H2" s="1"/>
      <c r="J2" s="1"/>
    </row>
    <row r="3" spans="1:10" ht="15" customHeight="1" x14ac:dyDescent="0.2">
      <c r="A3" s="615" t="s">
        <v>225</v>
      </c>
      <c r="B3" s="615"/>
      <c r="C3" s="615"/>
      <c r="D3" s="615"/>
      <c r="E3" s="615"/>
      <c r="F3" s="615"/>
      <c r="G3" s="1"/>
      <c r="H3" s="1"/>
      <c r="J3" s="1"/>
    </row>
    <row r="4" spans="1:10" ht="15" customHeight="1" x14ac:dyDescent="0.2">
      <c r="A4" s="621" t="s">
        <v>350</v>
      </c>
      <c r="B4" s="621"/>
      <c r="C4" s="621"/>
      <c r="D4" s="621"/>
      <c r="E4" s="621"/>
      <c r="F4" s="621"/>
      <c r="G4" s="1"/>
      <c r="H4" s="1"/>
      <c r="J4" s="1"/>
    </row>
    <row r="5" spans="1:10" x14ac:dyDescent="0.2">
      <c r="A5" s="621"/>
      <c r="B5" s="621"/>
      <c r="C5" s="621"/>
      <c r="D5" s="621"/>
      <c r="E5" s="621"/>
      <c r="F5" s="621"/>
      <c r="G5" s="1"/>
      <c r="H5" s="1"/>
      <c r="J5" s="1"/>
    </row>
    <row r="6" spans="1:10" x14ac:dyDescent="0.2">
      <c r="A6" s="621"/>
      <c r="B6" s="621"/>
      <c r="C6" s="621"/>
      <c r="D6" s="621"/>
      <c r="E6" s="621"/>
      <c r="F6" s="621"/>
      <c r="G6" s="1"/>
      <c r="H6" s="1"/>
      <c r="J6" s="1"/>
    </row>
    <row r="7" spans="1:10" x14ac:dyDescent="0.2">
      <c r="A7" s="621"/>
      <c r="B7" s="621"/>
      <c r="C7" s="621"/>
      <c r="D7" s="621"/>
      <c r="E7" s="621"/>
      <c r="F7" s="621"/>
      <c r="G7" s="1"/>
      <c r="H7" s="1"/>
      <c r="J7" s="1"/>
    </row>
    <row r="8" spans="1:10" x14ac:dyDescent="0.2">
      <c r="A8" s="621"/>
      <c r="B8" s="621"/>
      <c r="C8" s="621"/>
      <c r="D8" s="621"/>
      <c r="E8" s="621"/>
      <c r="F8" s="621"/>
      <c r="J8" s="1"/>
    </row>
    <row r="9" spans="1:10" x14ac:dyDescent="0.2">
      <c r="G9" s="1"/>
      <c r="H9" s="1"/>
      <c r="I9" s="1"/>
      <c r="J9" s="1"/>
    </row>
    <row r="10" spans="1:10" x14ac:dyDescent="0.2">
      <c r="F10" s="1"/>
      <c r="G10" s="1"/>
      <c r="H10" s="1"/>
      <c r="I10" s="1"/>
      <c r="J10" s="1"/>
    </row>
    <row r="11" spans="1:10" ht="75" customHeight="1" x14ac:dyDescent="0.2">
      <c r="A11" s="12"/>
      <c r="B11" s="630" t="s">
        <v>358</v>
      </c>
      <c r="C11" s="631"/>
      <c r="D11" s="631"/>
      <c r="E11" s="632"/>
      <c r="F11" s="1"/>
      <c r="G11" s="1"/>
      <c r="H11" s="1"/>
      <c r="I11" s="1"/>
      <c r="J11" s="1"/>
    </row>
    <row r="12" spans="1:10" x14ac:dyDescent="0.2">
      <c r="A12" s="12"/>
      <c r="B12" s="616"/>
      <c r="C12" s="617"/>
      <c r="D12" s="433"/>
      <c r="E12" s="526" t="s">
        <v>155</v>
      </c>
      <c r="F12" s="1"/>
      <c r="G12" s="1"/>
      <c r="H12" s="1"/>
      <c r="I12" s="1"/>
      <c r="J12" s="1"/>
    </row>
    <row r="13" spans="1:10" ht="25.5" x14ac:dyDescent="0.2">
      <c r="A13" s="12"/>
      <c r="B13" s="618"/>
      <c r="C13" s="619"/>
      <c r="D13" s="434" t="s">
        <v>11</v>
      </c>
      <c r="E13" s="527" t="s">
        <v>154</v>
      </c>
      <c r="G13" s="1"/>
      <c r="H13" s="1"/>
      <c r="I13" s="1"/>
      <c r="J13" s="1"/>
    </row>
    <row r="14" spans="1:10" x14ac:dyDescent="0.2">
      <c r="A14" s="12"/>
      <c r="B14" s="622">
        <v>2016</v>
      </c>
      <c r="C14" s="97" t="s">
        <v>156</v>
      </c>
      <c r="D14" s="98">
        <v>1721152</v>
      </c>
      <c r="E14" s="98">
        <v>48324</v>
      </c>
      <c r="G14" s="1"/>
      <c r="H14" s="1"/>
      <c r="I14" s="1"/>
      <c r="J14" s="1"/>
    </row>
    <row r="15" spans="1:10" x14ac:dyDescent="0.2">
      <c r="A15" s="12"/>
      <c r="B15" s="623"/>
      <c r="C15" s="97" t="s">
        <v>157</v>
      </c>
      <c r="D15" s="99">
        <v>4069422</v>
      </c>
      <c r="E15" s="99">
        <v>141472</v>
      </c>
      <c r="G15" s="1"/>
      <c r="H15" s="1"/>
      <c r="I15" s="1"/>
      <c r="J15" s="1"/>
    </row>
    <row r="16" spans="1:10" x14ac:dyDescent="0.2">
      <c r="A16" s="12"/>
      <c r="B16" s="623"/>
      <c r="C16" s="97" t="s">
        <v>168</v>
      </c>
      <c r="D16" s="101">
        <v>0.42299999999999999</v>
      </c>
      <c r="E16" s="101">
        <v>0.34200000000000003</v>
      </c>
      <c r="G16" s="1"/>
      <c r="H16" s="1"/>
      <c r="I16" s="1"/>
      <c r="J16" s="1"/>
    </row>
    <row r="17" spans="1:10" s="12" customFormat="1" ht="15" thickBot="1" x14ac:dyDescent="0.25">
      <c r="B17" s="623"/>
      <c r="C17" s="102"/>
      <c r="D17" s="103"/>
      <c r="E17" s="103"/>
      <c r="G17" s="1"/>
      <c r="H17" s="1"/>
      <c r="I17" s="1"/>
      <c r="J17" s="1"/>
    </row>
    <row r="18" spans="1:10" s="12" customFormat="1" x14ac:dyDescent="0.2">
      <c r="B18" s="624">
        <v>2020</v>
      </c>
      <c r="C18" s="435" t="s">
        <v>247</v>
      </c>
      <c r="D18" s="436">
        <v>1897087.4171666331</v>
      </c>
      <c r="E18" s="437">
        <v>54887.927849952968</v>
      </c>
      <c r="G18" s="1"/>
      <c r="H18" s="1"/>
      <c r="I18" s="1"/>
      <c r="J18" s="1"/>
    </row>
    <row r="19" spans="1:10" s="12" customFormat="1" x14ac:dyDescent="0.2">
      <c r="B19" s="625"/>
      <c r="C19" s="104" t="s">
        <v>189</v>
      </c>
      <c r="D19" s="105">
        <v>3976856</v>
      </c>
      <c r="E19" s="438">
        <v>159931</v>
      </c>
      <c r="G19" s="1"/>
      <c r="H19" s="1"/>
      <c r="I19" s="1"/>
      <c r="J19" s="1"/>
    </row>
    <row r="20" spans="1:10" s="12" customFormat="1" x14ac:dyDescent="0.2">
      <c r="B20" s="625"/>
      <c r="C20" s="104" t="s">
        <v>359</v>
      </c>
      <c r="D20" s="106">
        <v>0.47703196121927299</v>
      </c>
      <c r="E20" s="439">
        <v>0.34319755300694027</v>
      </c>
      <c r="G20" s="1"/>
      <c r="H20" s="1"/>
      <c r="I20" s="1"/>
      <c r="J20" s="1"/>
    </row>
    <row r="21" spans="1:10" s="12" customFormat="1" x14ac:dyDescent="0.2">
      <c r="B21" s="626"/>
      <c r="C21" s="107"/>
      <c r="D21" s="106"/>
      <c r="E21" s="439"/>
      <c r="G21" s="1"/>
      <c r="H21" s="1"/>
      <c r="I21" s="1"/>
      <c r="J21" s="1"/>
    </row>
    <row r="22" spans="1:10" s="12" customFormat="1" x14ac:dyDescent="0.2">
      <c r="B22" s="627">
        <v>2025</v>
      </c>
      <c r="C22" s="108" t="s">
        <v>248</v>
      </c>
      <c r="D22" s="105">
        <v>2262464.9595403941</v>
      </c>
      <c r="E22" s="438">
        <v>66263.547988559745</v>
      </c>
      <c r="G22" s="1"/>
      <c r="H22" s="1"/>
      <c r="I22" s="1"/>
      <c r="J22" s="1"/>
    </row>
    <row r="23" spans="1:10" s="12" customFormat="1" x14ac:dyDescent="0.2">
      <c r="B23" s="625"/>
      <c r="C23" s="104" t="s">
        <v>189</v>
      </c>
      <c r="D23" s="105">
        <v>4225965</v>
      </c>
      <c r="E23" s="438">
        <v>164812</v>
      </c>
      <c r="G23" s="1"/>
      <c r="H23" s="1"/>
      <c r="I23" s="1"/>
      <c r="J23" s="1"/>
    </row>
    <row r="24" spans="1:10" s="12" customFormat="1" x14ac:dyDescent="0.2">
      <c r="B24" s="625"/>
      <c r="C24" s="104" t="s">
        <v>359</v>
      </c>
      <c r="D24" s="106">
        <v>0.53537238466016501</v>
      </c>
      <c r="E24" s="439">
        <v>0.40205535997718456</v>
      </c>
      <c r="G24" s="1"/>
      <c r="H24" s="1"/>
      <c r="I24" s="1"/>
      <c r="J24" s="1"/>
    </row>
    <row r="25" spans="1:10" s="12" customFormat="1" x14ac:dyDescent="0.2">
      <c r="B25" s="626"/>
      <c r="C25" s="104"/>
      <c r="D25" s="106"/>
      <c r="E25" s="439"/>
      <c r="G25" s="1"/>
      <c r="H25" s="1"/>
      <c r="I25" s="1"/>
      <c r="J25" s="1"/>
    </row>
    <row r="26" spans="1:10" s="12" customFormat="1" x14ac:dyDescent="0.2">
      <c r="B26" s="628">
        <v>2030</v>
      </c>
      <c r="C26" s="104" t="s">
        <v>190</v>
      </c>
      <c r="D26" s="105">
        <v>2690822.1421688553</v>
      </c>
      <c r="E26" s="438">
        <v>78837.599508472311</v>
      </c>
      <c r="G26" s="1"/>
      <c r="H26" s="1"/>
      <c r="I26" s="1"/>
      <c r="J26" s="1"/>
    </row>
    <row r="27" spans="1:10" s="12" customFormat="1" x14ac:dyDescent="0.2">
      <c r="B27" s="628"/>
      <c r="C27" s="104" t="s">
        <v>189</v>
      </c>
      <c r="D27" s="109">
        <v>4484352</v>
      </c>
      <c r="E27" s="438">
        <v>164175</v>
      </c>
      <c r="G27" s="1"/>
      <c r="H27" s="1"/>
      <c r="I27" s="1"/>
      <c r="J27" s="1"/>
    </row>
    <row r="28" spans="1:10" s="12" customFormat="1" ht="15" thickBot="1" x14ac:dyDescent="0.25">
      <c r="B28" s="629"/>
      <c r="C28" s="440" t="s">
        <v>359</v>
      </c>
      <c r="D28" s="441">
        <v>0.600047039609927</v>
      </c>
      <c r="E28" s="442">
        <v>0.48020465666802076</v>
      </c>
      <c r="G28" s="1"/>
      <c r="H28" s="1"/>
      <c r="I28" s="1"/>
      <c r="J28" s="1"/>
    </row>
    <row r="29" spans="1:10" s="12" customFormat="1" x14ac:dyDescent="0.2">
      <c r="A29" s="1"/>
      <c r="C29" s="95"/>
    </row>
    <row r="52" spans="3:9" s="12" customFormat="1" ht="12.75" x14ac:dyDescent="0.2">
      <c r="C52" s="12" t="s">
        <v>203</v>
      </c>
      <c r="I52" s="14" t="s">
        <v>31</v>
      </c>
    </row>
    <row r="53" spans="3:9" s="12" customFormat="1" ht="15" x14ac:dyDescent="0.25">
      <c r="C53" s="464" t="s">
        <v>373</v>
      </c>
    </row>
  </sheetData>
  <mergeCells count="10">
    <mergeCell ref="B14:B17"/>
    <mergeCell ref="B18:B21"/>
    <mergeCell ref="B22:B25"/>
    <mergeCell ref="B26:B28"/>
    <mergeCell ref="B11:E11"/>
    <mergeCell ref="A1:F1"/>
    <mergeCell ref="B12:C13"/>
    <mergeCell ref="A2:F2"/>
    <mergeCell ref="A3:F3"/>
    <mergeCell ref="A4:F8"/>
  </mergeCells>
  <hyperlinks>
    <hyperlink ref="I52" location="Contents!A1" display="Back to Contents"/>
    <hyperlink ref="C53" r:id="rId1"/>
  </hyperlinks>
  <pageMargins left="0.25" right="0.25" top="0.75" bottom="0.75" header="0.3" footer="0.3"/>
  <pageSetup scale="62"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1"/>
  <sheetViews>
    <sheetView zoomScaleNormal="100" zoomScaleSheetLayoutView="100" workbookViewId="0">
      <selection sqref="A1:N1"/>
    </sheetView>
  </sheetViews>
  <sheetFormatPr defaultColWidth="9.140625" defaultRowHeight="12.75" x14ac:dyDescent="0.2"/>
  <cols>
    <col min="1" max="1" width="40" style="12" customWidth="1"/>
    <col min="2" max="8" width="11.5703125" style="12" customWidth="1"/>
    <col min="9" max="9" width="4.28515625" style="12" customWidth="1"/>
    <col min="10" max="10" width="15.7109375" style="12" customWidth="1"/>
    <col min="11" max="11" width="4.28515625" style="12" customWidth="1"/>
    <col min="12" max="13" width="11.5703125" style="12" customWidth="1"/>
    <col min="14" max="14" width="11.5703125" style="23" customWidth="1"/>
    <col min="15" max="16384" width="9.140625" style="23"/>
  </cols>
  <sheetData>
    <row r="1" spans="1:14" ht="15" customHeight="1" x14ac:dyDescent="0.2">
      <c r="A1" s="602" t="s">
        <v>27</v>
      </c>
      <c r="B1" s="602"/>
      <c r="C1" s="602"/>
      <c r="D1" s="602"/>
      <c r="E1" s="602"/>
      <c r="F1" s="602"/>
      <c r="G1" s="602"/>
      <c r="H1" s="602"/>
      <c r="I1" s="602"/>
      <c r="J1" s="602"/>
      <c r="K1" s="602"/>
      <c r="L1" s="602"/>
      <c r="M1" s="602"/>
      <c r="N1" s="602"/>
    </row>
    <row r="2" spans="1:14" ht="15" customHeight="1" x14ac:dyDescent="0.2">
      <c r="A2" s="636"/>
      <c r="B2" s="636"/>
      <c r="C2" s="636"/>
      <c r="D2" s="636"/>
      <c r="E2" s="636"/>
      <c r="F2" s="636"/>
      <c r="G2" s="636"/>
      <c r="H2" s="636"/>
      <c r="I2" s="636"/>
      <c r="J2" s="636"/>
      <c r="K2" s="636"/>
      <c r="L2" s="636"/>
      <c r="M2" s="636"/>
      <c r="N2" s="636"/>
    </row>
    <row r="3" spans="1:14" ht="28.5" customHeight="1" x14ac:dyDescent="0.2">
      <c r="A3" s="602" t="s">
        <v>260</v>
      </c>
      <c r="B3" s="602"/>
      <c r="C3" s="602"/>
      <c r="D3" s="602"/>
      <c r="E3" s="602"/>
      <c r="F3" s="602"/>
      <c r="G3" s="602"/>
      <c r="H3" s="602"/>
      <c r="I3" s="602"/>
      <c r="J3" s="602"/>
      <c r="K3" s="602"/>
      <c r="L3" s="602"/>
      <c r="M3" s="602"/>
      <c r="N3" s="602"/>
    </row>
    <row r="4" spans="1:14" ht="15" customHeight="1" x14ac:dyDescent="0.2">
      <c r="A4" s="550" t="s">
        <v>392</v>
      </c>
      <c r="B4" s="551"/>
      <c r="C4" s="551"/>
      <c r="D4" s="551"/>
      <c r="E4" s="551"/>
      <c r="F4" s="551"/>
      <c r="G4" s="551"/>
      <c r="H4" s="551"/>
      <c r="I4" s="551"/>
      <c r="J4" s="551"/>
      <c r="K4" s="551"/>
      <c r="L4" s="551"/>
      <c r="M4" s="551"/>
      <c r="N4" s="551"/>
    </row>
    <row r="5" spans="1:14" x14ac:dyDescent="0.2">
      <c r="A5" s="550"/>
      <c r="B5" s="551"/>
      <c r="C5" s="551"/>
      <c r="D5" s="551"/>
      <c r="E5" s="551"/>
      <c r="F5" s="551"/>
      <c r="G5" s="551"/>
      <c r="H5" s="551"/>
      <c r="I5" s="551"/>
      <c r="J5" s="551"/>
      <c r="K5" s="551"/>
      <c r="L5" s="551"/>
      <c r="M5" s="551"/>
      <c r="N5" s="551"/>
    </row>
    <row r="6" spans="1:14" x14ac:dyDescent="0.2">
      <c r="A6" s="550"/>
      <c r="B6" s="551"/>
      <c r="C6" s="551"/>
      <c r="D6" s="551"/>
      <c r="E6" s="551"/>
      <c r="F6" s="551"/>
      <c r="G6" s="551"/>
      <c r="H6" s="551"/>
      <c r="I6" s="551"/>
      <c r="J6" s="551"/>
      <c r="K6" s="551"/>
      <c r="L6" s="551"/>
      <c r="M6" s="551"/>
      <c r="N6" s="551"/>
    </row>
    <row r="7" spans="1:14" x14ac:dyDescent="0.2">
      <c r="A7" s="550"/>
      <c r="B7" s="551"/>
      <c r="C7" s="551"/>
      <c r="D7" s="551"/>
      <c r="E7" s="551"/>
      <c r="F7" s="551"/>
      <c r="G7" s="551"/>
      <c r="H7" s="551"/>
      <c r="I7" s="551"/>
      <c r="J7" s="551"/>
      <c r="K7" s="551"/>
      <c r="L7" s="551"/>
      <c r="M7" s="551"/>
      <c r="N7" s="551"/>
    </row>
    <row r="8" spans="1:14" ht="51.75" customHeight="1" x14ac:dyDescent="0.2">
      <c r="A8" s="550"/>
      <c r="B8" s="551"/>
      <c r="C8" s="551"/>
      <c r="D8" s="551"/>
      <c r="E8" s="551"/>
      <c r="F8" s="551"/>
      <c r="G8" s="551"/>
      <c r="H8" s="551"/>
      <c r="I8" s="551"/>
      <c r="J8" s="551"/>
      <c r="K8" s="551"/>
      <c r="L8" s="551"/>
      <c r="M8" s="551"/>
      <c r="N8" s="551"/>
    </row>
    <row r="9" spans="1:14" x14ac:dyDescent="0.2">
      <c r="A9" s="466"/>
      <c r="B9" s="466"/>
      <c r="C9" s="466"/>
      <c r="D9" s="466"/>
      <c r="E9" s="466"/>
      <c r="F9" s="466"/>
      <c r="G9" s="466"/>
      <c r="H9" s="466"/>
      <c r="I9" s="466"/>
      <c r="L9" s="122"/>
    </row>
    <row r="10" spans="1:14" x14ac:dyDescent="0.2">
      <c r="A10" s="470" t="s">
        <v>261</v>
      </c>
      <c r="B10" s="471"/>
      <c r="C10" s="471"/>
      <c r="D10" s="471"/>
      <c r="E10" s="472"/>
      <c r="F10" s="466"/>
      <c r="G10" s="466"/>
      <c r="H10" s="466"/>
      <c r="I10" s="466"/>
      <c r="L10" s="122"/>
    </row>
    <row r="11" spans="1:14" x14ac:dyDescent="0.2">
      <c r="A11" s="495" t="s">
        <v>194</v>
      </c>
      <c r="B11" s="473"/>
      <c r="C11" s="473"/>
      <c r="D11" s="473"/>
      <c r="E11" s="474"/>
      <c r="F11" s="466"/>
      <c r="G11" s="466"/>
      <c r="H11" s="466"/>
      <c r="I11" s="466"/>
      <c r="L11" s="122"/>
    </row>
    <row r="12" spans="1:14" ht="13.5" thickBot="1" x14ac:dyDescent="0.25">
      <c r="A12" s="475"/>
      <c r="B12" s="476"/>
      <c r="C12" s="476"/>
      <c r="D12" s="476"/>
      <c r="E12" s="477"/>
      <c r="F12" s="466"/>
      <c r="G12" s="466"/>
      <c r="H12" s="466"/>
      <c r="I12" s="466"/>
      <c r="L12" s="122"/>
    </row>
    <row r="13" spans="1:14" ht="13.5" thickTop="1" x14ac:dyDescent="0.2">
      <c r="A13" s="128"/>
      <c r="B13" s="129">
        <v>2017</v>
      </c>
      <c r="C13" s="305">
        <v>2020</v>
      </c>
      <c r="D13" s="306">
        <v>2025</v>
      </c>
      <c r="E13" s="307">
        <v>2030</v>
      </c>
      <c r="F13" s="466"/>
      <c r="G13" s="466"/>
      <c r="H13" s="466"/>
      <c r="I13" s="466"/>
      <c r="J13" s="466"/>
      <c r="L13" s="122"/>
    </row>
    <row r="14" spans="1:14" ht="16.5" customHeight="1" x14ac:dyDescent="0.2">
      <c r="A14" s="134" t="s">
        <v>270</v>
      </c>
      <c r="B14" s="130">
        <v>12975</v>
      </c>
      <c r="C14" s="308">
        <v>14206.116153418472</v>
      </c>
      <c r="D14" s="131">
        <v>17191.761786781815</v>
      </c>
      <c r="E14" s="309">
        <v>20784.060023798294</v>
      </c>
      <c r="F14" s="466"/>
      <c r="G14" s="466"/>
      <c r="H14" s="466"/>
      <c r="I14" s="466"/>
      <c r="J14" s="466"/>
    </row>
    <row r="15" spans="1:14" ht="16.5" customHeight="1" x14ac:dyDescent="0.2">
      <c r="A15" s="134" t="s">
        <v>249</v>
      </c>
      <c r="B15" s="130">
        <v>333920</v>
      </c>
      <c r="C15" s="308">
        <v>376000</v>
      </c>
      <c r="D15" s="131">
        <v>455000</v>
      </c>
      <c r="E15" s="309">
        <v>550000</v>
      </c>
      <c r="F15" s="466"/>
      <c r="G15" s="466"/>
      <c r="H15" s="466"/>
      <c r="I15" s="466"/>
      <c r="J15" s="466"/>
    </row>
    <row r="16" spans="1:14" ht="16.5" customHeight="1" x14ac:dyDescent="0.2">
      <c r="A16" s="263" t="s">
        <v>235</v>
      </c>
      <c r="B16" s="130">
        <v>111344</v>
      </c>
      <c r="C16" s="308">
        <v>138000</v>
      </c>
      <c r="D16" s="131">
        <v>198000</v>
      </c>
      <c r="E16" s="309">
        <v>285000</v>
      </c>
      <c r="F16" s="466"/>
      <c r="G16" s="466"/>
      <c r="H16" s="466"/>
      <c r="I16" s="466"/>
      <c r="J16" s="466"/>
    </row>
    <row r="17" spans="1:14" ht="16.5" customHeight="1" x14ac:dyDescent="0.2">
      <c r="A17" s="263" t="s">
        <v>236</v>
      </c>
      <c r="B17" s="130">
        <v>41027</v>
      </c>
      <c r="C17" s="308">
        <v>48000</v>
      </c>
      <c r="D17" s="131">
        <v>59000</v>
      </c>
      <c r="E17" s="309">
        <v>76000</v>
      </c>
      <c r="F17" s="466"/>
      <c r="G17" s="466"/>
      <c r="H17" s="466"/>
      <c r="I17" s="466"/>
      <c r="J17" s="466"/>
    </row>
    <row r="18" spans="1:14" ht="16.5" customHeight="1" x14ac:dyDescent="0.2">
      <c r="A18" s="263" t="s">
        <v>238</v>
      </c>
      <c r="B18" s="130">
        <v>141564</v>
      </c>
      <c r="C18" s="308">
        <v>168000</v>
      </c>
      <c r="D18" s="131">
        <v>215000</v>
      </c>
      <c r="E18" s="309">
        <v>275000</v>
      </c>
      <c r="F18" s="466"/>
      <c r="G18" s="466"/>
      <c r="H18" s="466"/>
      <c r="I18" s="466"/>
      <c r="J18" s="466"/>
      <c r="N18" s="12"/>
    </row>
    <row r="19" spans="1:14" ht="16.5" customHeight="1" thickBot="1" x14ac:dyDescent="0.25">
      <c r="A19" s="263" t="s">
        <v>237</v>
      </c>
      <c r="B19" s="130">
        <v>124177</v>
      </c>
      <c r="C19" s="310">
        <v>146000</v>
      </c>
      <c r="D19" s="311">
        <v>190000</v>
      </c>
      <c r="E19" s="312">
        <v>246000</v>
      </c>
      <c r="F19" s="466"/>
      <c r="G19" s="466"/>
      <c r="H19" s="466"/>
      <c r="I19" s="466"/>
      <c r="J19" s="466"/>
      <c r="N19" s="12"/>
    </row>
    <row r="20" spans="1:14" ht="13.5" thickTop="1" x14ac:dyDescent="0.2">
      <c r="C20" s="141"/>
      <c r="D20" s="141"/>
      <c r="N20" s="12"/>
    </row>
    <row r="21" spans="1:14" ht="38.25" customHeight="1" x14ac:dyDescent="0.2">
      <c r="A21" s="633" t="s">
        <v>366</v>
      </c>
      <c r="B21" s="634"/>
      <c r="C21" s="634"/>
      <c r="D21" s="634"/>
      <c r="E21" s="634"/>
      <c r="F21" s="634"/>
      <c r="G21" s="634"/>
      <c r="H21" s="635"/>
      <c r="I21" s="142"/>
      <c r="J21" s="142"/>
      <c r="L21" s="637" t="s">
        <v>393</v>
      </c>
      <c r="M21" s="638"/>
      <c r="N21" s="639"/>
    </row>
    <row r="22" spans="1:14" ht="12.75" customHeight="1" thickBot="1" x14ac:dyDescent="0.25">
      <c r="A22" s="467"/>
      <c r="B22" s="468"/>
      <c r="C22" s="468"/>
      <c r="D22" s="468"/>
      <c r="E22" s="468"/>
      <c r="F22" s="468"/>
      <c r="G22" s="468"/>
      <c r="H22" s="469"/>
      <c r="I22" s="142"/>
      <c r="J22" s="142"/>
      <c r="N22" s="12"/>
    </row>
    <row r="23" spans="1:14" ht="29.25" customHeight="1" thickTop="1" x14ac:dyDescent="0.2">
      <c r="A23" s="193" t="s">
        <v>164</v>
      </c>
      <c r="B23" s="451" t="s">
        <v>15</v>
      </c>
      <c r="C23" s="240" t="s">
        <v>161</v>
      </c>
      <c r="D23" s="240" t="s">
        <v>5</v>
      </c>
      <c r="E23" s="241" t="s">
        <v>4</v>
      </c>
      <c r="F23" s="240" t="s">
        <v>16</v>
      </c>
      <c r="G23" s="240" t="s">
        <v>162</v>
      </c>
      <c r="H23" s="242" t="s">
        <v>2</v>
      </c>
      <c r="I23" s="243"/>
      <c r="J23" s="358" t="s">
        <v>208</v>
      </c>
      <c r="L23" s="305">
        <v>2020</v>
      </c>
      <c r="M23" s="306">
        <v>2025</v>
      </c>
      <c r="N23" s="307">
        <v>2030</v>
      </c>
    </row>
    <row r="24" spans="1:14" ht="15" customHeight="1" x14ac:dyDescent="0.25">
      <c r="A24" s="340" t="s">
        <v>131</v>
      </c>
      <c r="B24" s="496">
        <v>1149</v>
      </c>
      <c r="C24" s="496">
        <v>645</v>
      </c>
      <c r="D24" s="496">
        <v>196</v>
      </c>
      <c r="E24" s="496">
        <v>212</v>
      </c>
      <c r="F24" s="496">
        <v>96</v>
      </c>
      <c r="G24" s="496">
        <v>533</v>
      </c>
      <c r="H24" s="496">
        <v>616</v>
      </c>
      <c r="I24" s="144"/>
      <c r="J24" s="413">
        <v>624</v>
      </c>
      <c r="L24" s="520">
        <v>1497</v>
      </c>
      <c r="M24" s="521">
        <v>1812</v>
      </c>
      <c r="N24" s="522">
        <v>2191</v>
      </c>
    </row>
    <row r="25" spans="1:14" ht="15" customHeight="1" x14ac:dyDescent="0.25">
      <c r="A25" s="343" t="s">
        <v>310</v>
      </c>
      <c r="B25" s="496">
        <v>654</v>
      </c>
      <c r="C25" s="496">
        <v>338</v>
      </c>
      <c r="D25" s="496">
        <v>210</v>
      </c>
      <c r="E25" s="496">
        <v>82</v>
      </c>
      <c r="F25" s="496">
        <v>24</v>
      </c>
      <c r="G25" s="496">
        <v>269</v>
      </c>
      <c r="H25" s="496">
        <v>385</v>
      </c>
      <c r="I25" s="144"/>
      <c r="J25" s="414">
        <v>377</v>
      </c>
      <c r="L25" s="520">
        <v>631</v>
      </c>
      <c r="M25" s="521">
        <v>764</v>
      </c>
      <c r="N25" s="522">
        <v>924</v>
      </c>
    </row>
    <row r="26" spans="1:14" ht="15" x14ac:dyDescent="0.25">
      <c r="A26" s="343" t="s">
        <v>311</v>
      </c>
      <c r="B26" s="496">
        <v>705</v>
      </c>
      <c r="C26" s="496">
        <v>457</v>
      </c>
      <c r="D26" s="496">
        <v>88</v>
      </c>
      <c r="E26" s="496">
        <v>150</v>
      </c>
      <c r="F26" s="496">
        <v>10</v>
      </c>
      <c r="G26" s="496">
        <v>275</v>
      </c>
      <c r="H26" s="496">
        <v>430</v>
      </c>
      <c r="I26" s="144"/>
      <c r="J26" s="414">
        <v>389</v>
      </c>
      <c r="L26" s="520">
        <v>728</v>
      </c>
      <c r="M26" s="521">
        <v>801</v>
      </c>
      <c r="N26" s="522">
        <v>874</v>
      </c>
    </row>
    <row r="27" spans="1:14" ht="15" x14ac:dyDescent="0.25">
      <c r="A27" s="343" t="s">
        <v>135</v>
      </c>
      <c r="B27" s="496">
        <v>921</v>
      </c>
      <c r="C27" s="496">
        <v>638</v>
      </c>
      <c r="D27" s="496">
        <v>150</v>
      </c>
      <c r="E27" s="496">
        <v>95</v>
      </c>
      <c r="F27" s="496">
        <v>38</v>
      </c>
      <c r="G27" s="496">
        <v>505</v>
      </c>
      <c r="H27" s="496">
        <v>416</v>
      </c>
      <c r="I27" s="144"/>
      <c r="J27" s="414">
        <v>511</v>
      </c>
      <c r="L27" s="520">
        <v>1279</v>
      </c>
      <c r="M27" s="521">
        <v>1547</v>
      </c>
      <c r="N27" s="522">
        <v>1871</v>
      </c>
    </row>
    <row r="28" spans="1:14" ht="15" x14ac:dyDescent="0.25">
      <c r="A28" s="343" t="s">
        <v>313</v>
      </c>
      <c r="B28" s="496">
        <v>1239</v>
      </c>
      <c r="C28" s="496">
        <v>744</v>
      </c>
      <c r="D28" s="496">
        <v>142</v>
      </c>
      <c r="E28" s="496">
        <v>291</v>
      </c>
      <c r="F28" s="496">
        <v>62</v>
      </c>
      <c r="G28" s="496">
        <v>713</v>
      </c>
      <c r="H28" s="496">
        <v>526</v>
      </c>
      <c r="I28" s="144"/>
      <c r="J28" s="414">
        <v>652</v>
      </c>
      <c r="L28" s="520">
        <v>1244</v>
      </c>
      <c r="M28" s="521">
        <v>1505</v>
      </c>
      <c r="N28" s="522">
        <v>1819</v>
      </c>
    </row>
    <row r="29" spans="1:14" ht="15" x14ac:dyDescent="0.25">
      <c r="A29" s="343" t="s">
        <v>314</v>
      </c>
      <c r="B29" s="496">
        <v>170</v>
      </c>
      <c r="C29" s="496">
        <v>112</v>
      </c>
      <c r="D29" s="496">
        <v>15</v>
      </c>
      <c r="E29" s="496">
        <v>39</v>
      </c>
      <c r="F29" s="496">
        <v>4</v>
      </c>
      <c r="G29" s="496">
        <v>153</v>
      </c>
      <c r="H29" s="496">
        <v>17</v>
      </c>
      <c r="I29" s="144"/>
      <c r="J29" s="414">
        <v>97</v>
      </c>
      <c r="L29" s="520">
        <v>189</v>
      </c>
      <c r="M29" s="521">
        <v>176</v>
      </c>
      <c r="N29" s="522">
        <v>184</v>
      </c>
    </row>
    <row r="30" spans="1:14" ht="15" x14ac:dyDescent="0.25">
      <c r="A30" s="343" t="s">
        <v>144</v>
      </c>
      <c r="B30" s="496">
        <v>1800</v>
      </c>
      <c r="C30" s="496">
        <v>978</v>
      </c>
      <c r="D30" s="496">
        <v>332</v>
      </c>
      <c r="E30" s="496">
        <v>365</v>
      </c>
      <c r="F30" s="496">
        <v>125</v>
      </c>
      <c r="G30" s="496">
        <v>1074</v>
      </c>
      <c r="H30" s="496">
        <v>726</v>
      </c>
      <c r="I30" s="144"/>
      <c r="J30" s="414">
        <v>745</v>
      </c>
      <c r="L30" s="520">
        <v>1913</v>
      </c>
      <c r="M30" s="521">
        <v>2291</v>
      </c>
      <c r="N30" s="522">
        <v>2619</v>
      </c>
    </row>
    <row r="31" spans="1:14" ht="15" x14ac:dyDescent="0.25">
      <c r="A31" s="343" t="s">
        <v>145</v>
      </c>
      <c r="B31" s="496">
        <v>1994</v>
      </c>
      <c r="C31" s="496">
        <v>1130</v>
      </c>
      <c r="D31" s="496">
        <v>412</v>
      </c>
      <c r="E31" s="496">
        <v>349</v>
      </c>
      <c r="F31" s="496">
        <v>103</v>
      </c>
      <c r="G31" s="496">
        <v>844</v>
      </c>
      <c r="H31" s="496">
        <v>1150</v>
      </c>
      <c r="I31" s="144"/>
      <c r="J31" s="414">
        <v>987</v>
      </c>
      <c r="L31" s="520">
        <v>2086</v>
      </c>
      <c r="M31" s="521">
        <v>2524</v>
      </c>
      <c r="N31" s="522">
        <v>3052</v>
      </c>
    </row>
    <row r="32" spans="1:14" ht="15" customHeight="1" thickBot="1" x14ac:dyDescent="0.25">
      <c r="A32" s="492" t="s">
        <v>61</v>
      </c>
      <c r="B32" s="454">
        <v>8632</v>
      </c>
      <c r="C32" s="148">
        <v>5042</v>
      </c>
      <c r="D32" s="148">
        <v>1545</v>
      </c>
      <c r="E32" s="148">
        <v>1583</v>
      </c>
      <c r="F32" s="148">
        <v>462</v>
      </c>
      <c r="G32" s="148">
        <v>4366</v>
      </c>
      <c r="H32" s="149">
        <v>4266</v>
      </c>
      <c r="I32" s="144"/>
      <c r="J32" s="150">
        <v>4382</v>
      </c>
      <c r="K32" s="388"/>
      <c r="L32" s="523">
        <f>SUM(L24:L31)</f>
        <v>9567</v>
      </c>
      <c r="M32" s="524">
        <f t="shared" ref="M32:N32" si="0">SUM(M24:M31)</f>
        <v>11420</v>
      </c>
      <c r="N32" s="525">
        <f t="shared" si="0"/>
        <v>13534</v>
      </c>
    </row>
    <row r="33" spans="1:14" ht="15" customHeight="1" thickTop="1" x14ac:dyDescent="0.2">
      <c r="B33" s="151"/>
      <c r="C33" s="151"/>
      <c r="D33" s="151"/>
      <c r="E33" s="151"/>
      <c r="F33" s="151"/>
      <c r="G33" s="151"/>
      <c r="H33" s="152"/>
      <c r="I33" s="152"/>
      <c r="J33" s="152"/>
    </row>
    <row r="34" spans="1:14" ht="15" customHeight="1" thickBot="1" x14ac:dyDescent="0.25">
      <c r="A34" s="153"/>
      <c r="B34" s="154"/>
      <c r="C34" s="154"/>
      <c r="D34" s="154"/>
      <c r="E34" s="154"/>
      <c r="F34" s="154"/>
      <c r="G34" s="154"/>
      <c r="H34" s="122"/>
      <c r="I34" s="152"/>
      <c r="J34" s="122"/>
    </row>
    <row r="35" spans="1:14" ht="26.25" thickTop="1" x14ac:dyDescent="0.2">
      <c r="A35" s="193" t="s">
        <v>165</v>
      </c>
      <c r="B35" s="240" t="s">
        <v>15</v>
      </c>
      <c r="C35" s="240" t="s">
        <v>161</v>
      </c>
      <c r="D35" s="240" t="s">
        <v>5</v>
      </c>
      <c r="E35" s="241" t="s">
        <v>4</v>
      </c>
      <c r="F35" s="240" t="s">
        <v>16</v>
      </c>
      <c r="G35" s="240" t="s">
        <v>162</v>
      </c>
      <c r="H35" s="242" t="s">
        <v>2</v>
      </c>
      <c r="I35" s="243"/>
      <c r="J35" s="244" t="s">
        <v>208</v>
      </c>
      <c r="L35" s="305">
        <v>2020</v>
      </c>
      <c r="M35" s="306">
        <v>2025</v>
      </c>
      <c r="N35" s="307">
        <v>2030</v>
      </c>
    </row>
    <row r="36" spans="1:14" ht="15" x14ac:dyDescent="0.25">
      <c r="A36" s="340" t="s">
        <v>274</v>
      </c>
      <c r="B36" s="450">
        <v>486</v>
      </c>
      <c r="C36" s="409">
        <v>333</v>
      </c>
      <c r="D36" s="409">
        <v>40</v>
      </c>
      <c r="E36" s="409">
        <v>85</v>
      </c>
      <c r="F36" s="409">
        <v>28</v>
      </c>
      <c r="G36" s="409">
        <v>146</v>
      </c>
      <c r="H36" s="410">
        <v>340</v>
      </c>
      <c r="I36" s="144"/>
      <c r="J36" s="414">
        <v>247</v>
      </c>
      <c r="L36" s="520">
        <v>540</v>
      </c>
      <c r="M36" s="521">
        <v>654</v>
      </c>
      <c r="N36" s="522">
        <v>790</v>
      </c>
    </row>
    <row r="37" spans="1:14" ht="15" x14ac:dyDescent="0.25">
      <c r="A37" s="343" t="s">
        <v>110</v>
      </c>
      <c r="B37" s="449">
        <v>2428</v>
      </c>
      <c r="C37" s="411">
        <v>1392</v>
      </c>
      <c r="D37" s="411">
        <v>365</v>
      </c>
      <c r="E37" s="411">
        <v>298</v>
      </c>
      <c r="F37" s="411">
        <v>373</v>
      </c>
      <c r="G37" s="411">
        <v>872</v>
      </c>
      <c r="H37" s="412">
        <v>1556</v>
      </c>
      <c r="I37" s="144"/>
      <c r="J37" s="414">
        <v>830</v>
      </c>
      <c r="L37" s="520">
        <v>2512</v>
      </c>
      <c r="M37" s="521">
        <v>3040</v>
      </c>
      <c r="N37" s="522">
        <v>3675</v>
      </c>
    </row>
    <row r="38" spans="1:14" ht="13.5" thickBot="1" x14ac:dyDescent="0.25">
      <c r="A38" s="492" t="s">
        <v>15</v>
      </c>
      <c r="B38" s="148">
        <v>2914</v>
      </c>
      <c r="C38" s="148">
        <v>1725</v>
      </c>
      <c r="D38" s="148">
        <v>405</v>
      </c>
      <c r="E38" s="148">
        <v>383</v>
      </c>
      <c r="F38" s="148">
        <v>401</v>
      </c>
      <c r="G38" s="148">
        <v>1018</v>
      </c>
      <c r="H38" s="149">
        <v>1896</v>
      </c>
      <c r="I38" s="144"/>
      <c r="J38" s="150">
        <v>1077</v>
      </c>
      <c r="L38" s="523">
        <f>SUM(L36:L37)</f>
        <v>3052</v>
      </c>
      <c r="M38" s="524">
        <f t="shared" ref="M38:N38" si="1">SUM(M36:M37)</f>
        <v>3694</v>
      </c>
      <c r="N38" s="525">
        <f t="shared" si="1"/>
        <v>4465</v>
      </c>
    </row>
    <row r="39" spans="1:14" ht="14.25" thickTop="1" thickBot="1" x14ac:dyDescent="0.25">
      <c r="I39" s="95"/>
    </row>
    <row r="40" spans="1:14" ht="26.25" thickTop="1" x14ac:dyDescent="0.2">
      <c r="A40" s="193" t="s">
        <v>163</v>
      </c>
      <c r="B40" s="353" t="s">
        <v>15</v>
      </c>
      <c r="C40" s="353" t="s">
        <v>161</v>
      </c>
      <c r="D40" s="353" t="s">
        <v>5</v>
      </c>
      <c r="E40" s="354" t="s">
        <v>4</v>
      </c>
      <c r="F40" s="353" t="s">
        <v>16</v>
      </c>
      <c r="G40" s="353" t="s">
        <v>162</v>
      </c>
      <c r="H40" s="355" t="s">
        <v>2</v>
      </c>
      <c r="I40" s="243"/>
      <c r="J40" s="244" t="s">
        <v>208</v>
      </c>
      <c r="L40" s="305">
        <v>2020</v>
      </c>
      <c r="M40" s="306">
        <v>2025</v>
      </c>
      <c r="N40" s="307">
        <v>2030</v>
      </c>
    </row>
    <row r="41" spans="1:14" ht="15" x14ac:dyDescent="0.25">
      <c r="A41" s="493" t="s">
        <v>318</v>
      </c>
      <c r="B41" s="496">
        <v>6</v>
      </c>
      <c r="C41" s="496">
        <v>3</v>
      </c>
      <c r="D41" s="496">
        <v>1</v>
      </c>
      <c r="E41" s="496">
        <v>1</v>
      </c>
      <c r="F41" s="496">
        <v>1</v>
      </c>
      <c r="G41" s="496">
        <v>1</v>
      </c>
      <c r="H41" s="496">
        <v>5</v>
      </c>
      <c r="I41" s="155"/>
      <c r="J41" s="346">
        <v>0</v>
      </c>
      <c r="L41" s="520">
        <v>20</v>
      </c>
      <c r="M41" s="521">
        <v>100</v>
      </c>
      <c r="N41" s="522">
        <v>300</v>
      </c>
    </row>
    <row r="42" spans="1:14" ht="13.5" thickBot="1" x14ac:dyDescent="0.25">
      <c r="A42" s="492" t="s">
        <v>15</v>
      </c>
      <c r="B42" s="150">
        <v>6</v>
      </c>
      <c r="C42" s="150">
        <v>3</v>
      </c>
      <c r="D42" s="150">
        <v>1</v>
      </c>
      <c r="E42" s="150">
        <v>1</v>
      </c>
      <c r="F42" s="150">
        <v>1</v>
      </c>
      <c r="G42" s="150">
        <v>1</v>
      </c>
      <c r="H42" s="150">
        <v>5</v>
      </c>
      <c r="I42" s="155"/>
      <c r="J42" s="99">
        <v>0</v>
      </c>
      <c r="L42" s="523">
        <f>SUM(L41)</f>
        <v>20</v>
      </c>
      <c r="M42" s="524">
        <f t="shared" ref="M42:N42" si="2">SUM(M41)</f>
        <v>100</v>
      </c>
      <c r="N42" s="525">
        <f t="shared" si="2"/>
        <v>300</v>
      </c>
    </row>
    <row r="43" spans="1:14" ht="14.25" thickTop="1" thickBot="1" x14ac:dyDescent="0.25">
      <c r="I43" s="95"/>
    </row>
    <row r="44" spans="1:14" ht="26.25" thickTop="1" x14ac:dyDescent="0.2">
      <c r="A44" s="193" t="s">
        <v>29</v>
      </c>
      <c r="B44" s="353" t="s">
        <v>15</v>
      </c>
      <c r="C44" s="353" t="s">
        <v>161</v>
      </c>
      <c r="D44" s="353" t="s">
        <v>5</v>
      </c>
      <c r="E44" s="354" t="s">
        <v>4</v>
      </c>
      <c r="F44" s="353" t="s">
        <v>16</v>
      </c>
      <c r="G44" s="353" t="s">
        <v>162</v>
      </c>
      <c r="H44" s="355" t="s">
        <v>2</v>
      </c>
      <c r="I44" s="243"/>
      <c r="J44" s="244" t="s">
        <v>208</v>
      </c>
      <c r="L44" s="305">
        <v>2020</v>
      </c>
      <c r="M44" s="306">
        <v>2025</v>
      </c>
      <c r="N44" s="307">
        <v>2030</v>
      </c>
    </row>
    <row r="45" spans="1:14" ht="15" x14ac:dyDescent="0.25">
      <c r="A45" s="340" t="s">
        <v>77</v>
      </c>
      <c r="B45" s="490">
        <v>280</v>
      </c>
      <c r="C45" s="409"/>
      <c r="D45" s="409"/>
      <c r="E45" s="409"/>
      <c r="F45" s="409"/>
      <c r="G45" s="409"/>
      <c r="H45" s="410"/>
      <c r="I45" s="158"/>
      <c r="J45" s="414"/>
      <c r="L45" s="520">
        <v>302</v>
      </c>
      <c r="M45" s="521">
        <v>351</v>
      </c>
      <c r="N45" s="522">
        <v>407</v>
      </c>
    </row>
    <row r="46" spans="1:14" ht="15" x14ac:dyDescent="0.25">
      <c r="A46" s="343" t="s">
        <v>305</v>
      </c>
      <c r="B46" s="491">
        <v>59</v>
      </c>
      <c r="C46" s="411"/>
      <c r="D46" s="411"/>
      <c r="E46" s="411"/>
      <c r="F46" s="411"/>
      <c r="G46" s="411"/>
      <c r="H46" s="412"/>
      <c r="I46" s="158"/>
      <c r="J46" s="414"/>
      <c r="L46" s="520">
        <v>90</v>
      </c>
      <c r="M46" s="521">
        <v>120</v>
      </c>
      <c r="N46" s="522">
        <v>150</v>
      </c>
    </row>
    <row r="47" spans="1:14" ht="15" x14ac:dyDescent="0.25">
      <c r="A47" s="343" t="s">
        <v>295</v>
      </c>
      <c r="B47" s="491">
        <v>84</v>
      </c>
      <c r="C47" s="411"/>
      <c r="D47" s="411"/>
      <c r="E47" s="411"/>
      <c r="F47" s="411"/>
      <c r="G47" s="411"/>
      <c r="H47" s="412"/>
      <c r="I47" s="158"/>
      <c r="J47" s="414"/>
      <c r="L47" s="520">
        <v>87</v>
      </c>
      <c r="M47" s="521">
        <v>89</v>
      </c>
      <c r="N47" s="522">
        <v>97</v>
      </c>
    </row>
    <row r="48" spans="1:14" ht="15" x14ac:dyDescent="0.25">
      <c r="A48" s="343" t="s">
        <v>81</v>
      </c>
      <c r="B48" s="491">
        <v>610</v>
      </c>
      <c r="C48" s="411"/>
      <c r="D48" s="411"/>
      <c r="E48" s="411"/>
      <c r="F48" s="411"/>
      <c r="G48" s="411"/>
      <c r="H48" s="412"/>
      <c r="I48" s="158"/>
      <c r="J48" s="414"/>
      <c r="L48" s="520">
        <v>610</v>
      </c>
      <c r="M48" s="521">
        <v>610</v>
      </c>
      <c r="N48" s="522">
        <v>610</v>
      </c>
    </row>
    <row r="49" spans="1:14" ht="15" x14ac:dyDescent="0.25">
      <c r="A49" s="343" t="s">
        <v>296</v>
      </c>
      <c r="B49" s="491">
        <v>118</v>
      </c>
      <c r="C49" s="411"/>
      <c r="D49" s="411"/>
      <c r="E49" s="411"/>
      <c r="F49" s="411"/>
      <c r="G49" s="411"/>
      <c r="H49" s="412"/>
      <c r="I49" s="158"/>
      <c r="J49" s="414"/>
      <c r="L49" s="520">
        <v>121</v>
      </c>
      <c r="M49" s="521">
        <v>145</v>
      </c>
      <c r="N49" s="522">
        <v>176</v>
      </c>
    </row>
    <row r="50" spans="1:14" ht="15" x14ac:dyDescent="0.25">
      <c r="A50" s="343" t="s">
        <v>301</v>
      </c>
      <c r="B50" s="491">
        <v>272</v>
      </c>
      <c r="C50" s="411"/>
      <c r="D50" s="411"/>
      <c r="E50" s="411"/>
      <c r="F50" s="411"/>
      <c r="G50" s="411"/>
      <c r="H50" s="412"/>
      <c r="I50" s="158"/>
      <c r="J50" s="414"/>
      <c r="L50" s="520">
        <v>2000</v>
      </c>
      <c r="M50" s="521">
        <v>2500</v>
      </c>
      <c r="N50" s="522">
        <v>3000</v>
      </c>
    </row>
    <row r="51" spans="1:14" ht="13.5" thickBot="1" x14ac:dyDescent="0.25">
      <c r="A51" s="147" t="s">
        <v>15</v>
      </c>
      <c r="B51" s="148">
        <v>1423</v>
      </c>
      <c r="C51" s="148">
        <v>584</v>
      </c>
      <c r="D51" s="148">
        <v>115</v>
      </c>
      <c r="E51" s="148">
        <v>471</v>
      </c>
      <c r="F51" s="148">
        <v>252</v>
      </c>
      <c r="G51" s="148">
        <v>627</v>
      </c>
      <c r="H51" s="149">
        <v>760</v>
      </c>
      <c r="I51" s="155"/>
      <c r="J51" s="150">
        <v>748</v>
      </c>
      <c r="L51" s="523">
        <f>SUM(L45:L50)</f>
        <v>3210</v>
      </c>
      <c r="M51" s="524">
        <f t="shared" ref="M51:N51" si="3">SUM(M45:M50)</f>
        <v>3815</v>
      </c>
      <c r="N51" s="525">
        <f t="shared" si="3"/>
        <v>4440</v>
      </c>
    </row>
    <row r="52" spans="1:14" ht="14.25" thickTop="1" thickBot="1" x14ac:dyDescent="0.25">
      <c r="A52" s="160"/>
      <c r="B52" s="159"/>
      <c r="C52" s="159"/>
      <c r="D52" s="159"/>
      <c r="E52" s="159"/>
      <c r="F52" s="159"/>
      <c r="G52" s="159"/>
      <c r="H52" s="159"/>
      <c r="I52" s="155"/>
      <c r="J52" s="146"/>
    </row>
    <row r="53" spans="1:14" ht="26.25" thickTop="1" x14ac:dyDescent="0.2">
      <c r="A53" s="35" t="s">
        <v>27</v>
      </c>
      <c r="B53" s="240" t="s">
        <v>15</v>
      </c>
      <c r="C53" s="240" t="s">
        <v>161</v>
      </c>
      <c r="D53" s="240" t="s">
        <v>5</v>
      </c>
      <c r="E53" s="241" t="s">
        <v>4</v>
      </c>
      <c r="F53" s="240" t="s">
        <v>16</v>
      </c>
      <c r="G53" s="240" t="s">
        <v>162</v>
      </c>
      <c r="H53" s="242" t="s">
        <v>2</v>
      </c>
      <c r="I53" s="243"/>
      <c r="J53" s="244" t="s">
        <v>208</v>
      </c>
      <c r="L53" s="305">
        <v>2020</v>
      </c>
      <c r="M53" s="306">
        <v>2025</v>
      </c>
      <c r="N53" s="307">
        <v>2030</v>
      </c>
    </row>
    <row r="54" spans="1:14" x14ac:dyDescent="0.2">
      <c r="A54" s="161" t="s">
        <v>193</v>
      </c>
      <c r="B54" s="156">
        <v>11552</v>
      </c>
      <c r="C54" s="156">
        <v>6770</v>
      </c>
      <c r="D54" s="156">
        <v>1951</v>
      </c>
      <c r="E54" s="156">
        <v>1967</v>
      </c>
      <c r="F54" s="156">
        <v>864</v>
      </c>
      <c r="G54" s="156">
        <v>5385</v>
      </c>
      <c r="H54" s="157">
        <v>6167</v>
      </c>
      <c r="I54" s="155"/>
      <c r="J54" s="99">
        <v>5459</v>
      </c>
      <c r="K54" s="122"/>
      <c r="L54" s="520">
        <f>L32+L38+L42</f>
        <v>12639</v>
      </c>
      <c r="M54" s="521">
        <f t="shared" ref="M54:N54" si="4">M32+M38+M42</f>
        <v>15214</v>
      </c>
      <c r="N54" s="522">
        <f t="shared" si="4"/>
        <v>18299</v>
      </c>
    </row>
    <row r="55" spans="1:14" ht="13.5" thickBot="1" x14ac:dyDescent="0.25">
      <c r="A55" s="161" t="s">
        <v>192</v>
      </c>
      <c r="B55" s="156">
        <v>12975</v>
      </c>
      <c r="C55" s="156">
        <v>7354</v>
      </c>
      <c r="D55" s="156">
        <v>2066</v>
      </c>
      <c r="E55" s="156">
        <v>2438</v>
      </c>
      <c r="F55" s="156">
        <v>1116</v>
      </c>
      <c r="G55" s="156">
        <v>6012</v>
      </c>
      <c r="H55" s="157">
        <v>6927</v>
      </c>
      <c r="I55" s="155"/>
      <c r="J55" s="100">
        <v>6207</v>
      </c>
      <c r="L55" s="523">
        <f>L32+L38+L42+L51</f>
        <v>15849</v>
      </c>
      <c r="M55" s="524">
        <f t="shared" ref="M55:N55" si="5">M32+M38+M42+M51</f>
        <v>19029</v>
      </c>
      <c r="N55" s="525">
        <f t="shared" si="5"/>
        <v>22739</v>
      </c>
    </row>
    <row r="56" spans="1:14" ht="12.75" customHeight="1" thickTop="1" x14ac:dyDescent="0.2">
      <c r="A56" s="162"/>
      <c r="B56" s="155"/>
      <c r="C56" s="155"/>
      <c r="D56" s="155"/>
      <c r="E56" s="155"/>
      <c r="F56" s="155"/>
      <c r="G56" s="155"/>
      <c r="H56" s="155"/>
      <c r="I56" s="155"/>
      <c r="J56" s="155"/>
      <c r="M56" s="388"/>
    </row>
    <row r="57" spans="1:14" ht="12.75" customHeight="1" x14ac:dyDescent="0.55000000000000004">
      <c r="A57" s="528"/>
      <c r="B57" s="529"/>
      <c r="C57" s="529"/>
      <c r="D57" s="529"/>
      <c r="E57" s="529"/>
      <c r="F57" s="529"/>
      <c r="G57" s="529"/>
      <c r="H57" s="529"/>
      <c r="I57" s="529"/>
      <c r="J57" s="529"/>
      <c r="K57" s="530"/>
      <c r="M57" s="417"/>
    </row>
    <row r="59" spans="1:14" x14ac:dyDescent="0.2">
      <c r="A59" s="498" t="s">
        <v>367</v>
      </c>
      <c r="B59" s="484"/>
      <c r="C59" s="484"/>
      <c r="D59" s="484"/>
      <c r="E59" s="484"/>
      <c r="F59" s="484"/>
      <c r="G59" s="484"/>
      <c r="H59" s="485"/>
    </row>
    <row r="60" spans="1:14" x14ac:dyDescent="0.2">
      <c r="A60" s="498" t="s">
        <v>262</v>
      </c>
      <c r="B60" s="484"/>
      <c r="C60" s="484"/>
      <c r="D60" s="484"/>
      <c r="E60" s="484"/>
      <c r="F60" s="484"/>
      <c r="G60" s="484"/>
      <c r="H60" s="485"/>
      <c r="I60" s="133"/>
    </row>
    <row r="61" spans="1:14" x14ac:dyDescent="0.2">
      <c r="A61" s="255"/>
      <c r="B61" s="178"/>
      <c r="C61" s="178"/>
      <c r="D61" s="178"/>
      <c r="E61" s="178"/>
      <c r="F61" s="256"/>
      <c r="G61" s="178"/>
      <c r="H61" s="257"/>
      <c r="I61" s="95"/>
    </row>
    <row r="62" spans="1:14" ht="25.5" x14ac:dyDescent="0.2">
      <c r="A62" s="128"/>
      <c r="B62" s="246" t="s">
        <v>15</v>
      </c>
      <c r="C62" s="246" t="s">
        <v>3</v>
      </c>
      <c r="D62" s="246" t="s">
        <v>5</v>
      </c>
      <c r="E62" s="245" t="s">
        <v>4</v>
      </c>
      <c r="F62" s="246" t="s">
        <v>16</v>
      </c>
      <c r="G62" s="246" t="s">
        <v>1</v>
      </c>
      <c r="H62" s="486" t="s">
        <v>2</v>
      </c>
      <c r="I62" s="77"/>
      <c r="J62" s="244" t="s">
        <v>169</v>
      </c>
      <c r="K62" s="23"/>
    </row>
    <row r="63" spans="1:14" x14ac:dyDescent="0.2">
      <c r="A63" s="134" t="s">
        <v>39</v>
      </c>
      <c r="B63" s="389">
        <v>3838</v>
      </c>
      <c r="C63" s="389">
        <v>2090</v>
      </c>
      <c r="D63" s="389">
        <v>704</v>
      </c>
      <c r="E63" s="389">
        <v>821</v>
      </c>
      <c r="F63" s="389">
        <v>223</v>
      </c>
      <c r="G63" s="389">
        <v>2580</v>
      </c>
      <c r="H63" s="389">
        <v>1258</v>
      </c>
      <c r="I63" s="136"/>
      <c r="J63" s="135">
        <v>1386</v>
      </c>
      <c r="K63" s="23"/>
    </row>
    <row r="64" spans="1:14" x14ac:dyDescent="0.2">
      <c r="A64" s="134" t="s">
        <v>166</v>
      </c>
      <c r="B64" s="191">
        <v>4893</v>
      </c>
      <c r="C64" s="191">
        <v>2978</v>
      </c>
      <c r="D64" s="191">
        <v>860</v>
      </c>
      <c r="E64" s="191">
        <v>804</v>
      </c>
      <c r="F64" s="191">
        <v>251</v>
      </c>
      <c r="G64" s="191">
        <v>1832</v>
      </c>
      <c r="H64" s="191">
        <v>3061</v>
      </c>
      <c r="I64" s="136"/>
      <c r="J64" s="137">
        <v>3055</v>
      </c>
      <c r="K64" s="23"/>
    </row>
    <row r="65" spans="1:11" x14ac:dyDescent="0.2">
      <c r="A65" s="134" t="s">
        <v>40</v>
      </c>
      <c r="B65" s="191">
        <v>2946</v>
      </c>
      <c r="C65" s="191">
        <v>1575</v>
      </c>
      <c r="D65" s="191">
        <v>375</v>
      </c>
      <c r="E65" s="191">
        <v>666</v>
      </c>
      <c r="F65" s="191">
        <v>330</v>
      </c>
      <c r="G65" s="191">
        <v>1130</v>
      </c>
      <c r="H65" s="191">
        <v>1816</v>
      </c>
      <c r="I65" s="136"/>
      <c r="J65" s="135">
        <v>1766</v>
      </c>
      <c r="K65" s="23"/>
    </row>
    <row r="66" spans="1:11" x14ac:dyDescent="0.2">
      <c r="A66" s="134" t="s">
        <v>167</v>
      </c>
      <c r="B66" s="191">
        <v>1298</v>
      </c>
      <c r="C66" s="191">
        <v>711</v>
      </c>
      <c r="D66" s="191">
        <v>148</v>
      </c>
      <c r="E66" s="191">
        <v>212</v>
      </c>
      <c r="F66" s="191">
        <v>227</v>
      </c>
      <c r="G66" s="191">
        <v>435</v>
      </c>
      <c r="H66" s="191">
        <v>863</v>
      </c>
      <c r="I66" s="136"/>
      <c r="J66" s="138" t="s">
        <v>171</v>
      </c>
      <c r="K66" s="23"/>
    </row>
    <row r="67" spans="1:11" x14ac:dyDescent="0.2">
      <c r="A67" s="258" t="s">
        <v>15</v>
      </c>
      <c r="B67" s="390">
        <v>12975</v>
      </c>
      <c r="C67" s="390">
        <v>7354</v>
      </c>
      <c r="D67" s="390">
        <v>2087</v>
      </c>
      <c r="E67" s="390">
        <v>2503</v>
      </c>
      <c r="F67" s="390">
        <v>1031</v>
      </c>
      <c r="G67" s="390">
        <v>5977</v>
      </c>
      <c r="H67" s="390">
        <v>6998</v>
      </c>
      <c r="I67" s="139"/>
      <c r="J67" s="390">
        <f>SUM(J63:J66)</f>
        <v>6207</v>
      </c>
      <c r="K67" s="23"/>
    </row>
    <row r="68" spans="1:11" x14ac:dyDescent="0.2">
      <c r="A68" s="140"/>
      <c r="B68" s="139"/>
      <c r="C68" s="139"/>
      <c r="D68" s="139"/>
      <c r="E68" s="139"/>
      <c r="F68" s="139"/>
      <c r="G68" s="139"/>
      <c r="H68" s="139"/>
      <c r="I68" s="139"/>
      <c r="J68" s="139"/>
      <c r="K68" s="136"/>
    </row>
    <row r="69" spans="1:11" x14ac:dyDescent="0.2">
      <c r="A69" s="494" t="s">
        <v>368</v>
      </c>
      <c r="B69" s="471"/>
      <c r="C69" s="471"/>
      <c r="D69" s="471"/>
      <c r="E69" s="472"/>
      <c r="F69" s="132"/>
      <c r="G69" s="133"/>
    </row>
    <row r="70" spans="1:11" x14ac:dyDescent="0.2">
      <c r="A70" s="499" t="s">
        <v>263</v>
      </c>
      <c r="B70" s="480"/>
      <c r="C70" s="480"/>
      <c r="D70" s="480"/>
      <c r="E70" s="481"/>
      <c r="F70" s="132"/>
      <c r="G70" s="94"/>
      <c r="J70" s="122"/>
    </row>
    <row r="71" spans="1:11" x14ac:dyDescent="0.2">
      <c r="A71" s="495" t="s">
        <v>264</v>
      </c>
      <c r="B71" s="473"/>
      <c r="C71" s="473"/>
      <c r="D71" s="473"/>
      <c r="E71" s="474"/>
      <c r="F71" s="132"/>
      <c r="G71" s="133"/>
      <c r="H71" s="133"/>
    </row>
    <row r="72" spans="1:11" x14ac:dyDescent="0.2">
      <c r="A72" s="194"/>
      <c r="B72" s="260"/>
      <c r="C72" s="261"/>
      <c r="D72" s="261"/>
      <c r="E72" s="262"/>
      <c r="F72" s="133"/>
      <c r="G72" s="133"/>
      <c r="H72" s="133"/>
    </row>
    <row r="73" spans="1:11" x14ac:dyDescent="0.2">
      <c r="A73" s="482"/>
      <c r="B73" s="483"/>
      <c r="C73" s="245" t="s">
        <v>15</v>
      </c>
      <c r="D73" s="246" t="s">
        <v>170</v>
      </c>
      <c r="E73" s="246" t="s">
        <v>37</v>
      </c>
    </row>
    <row r="74" spans="1:11" x14ac:dyDescent="0.2">
      <c r="A74" s="348" t="s">
        <v>11</v>
      </c>
      <c r="B74" s="349"/>
      <c r="C74" s="517">
        <v>233401</v>
      </c>
      <c r="D74" s="488">
        <v>124177</v>
      </c>
      <c r="E74" s="303">
        <v>0.5320328533296772</v>
      </c>
    </row>
    <row r="75" spans="1:11" ht="15" x14ac:dyDescent="0.25">
      <c r="A75" s="350" t="s">
        <v>279</v>
      </c>
      <c r="B75" s="351"/>
      <c r="C75" s="489">
        <v>9095</v>
      </c>
      <c r="D75" s="489">
        <v>5614</v>
      </c>
      <c r="E75" s="303">
        <v>0.61726223199560193</v>
      </c>
    </row>
    <row r="76" spans="1:11" ht="12.75" customHeight="1" x14ac:dyDescent="0.2">
      <c r="A76" s="478" t="s">
        <v>265</v>
      </c>
      <c r="B76" s="479"/>
      <c r="C76" s="487">
        <v>12975</v>
      </c>
      <c r="D76" s="431">
        <v>6169</v>
      </c>
      <c r="E76" s="259">
        <v>0.47545279383429673</v>
      </c>
    </row>
    <row r="77" spans="1:11" x14ac:dyDescent="0.2">
      <c r="A77" s="162"/>
      <c r="B77" s="155"/>
      <c r="C77" s="155"/>
      <c r="D77" s="155"/>
      <c r="E77" s="155"/>
      <c r="F77" s="155"/>
      <c r="G77" s="155"/>
      <c r="H77" s="155"/>
      <c r="I77" s="155"/>
      <c r="J77" s="155"/>
    </row>
    <row r="78" spans="1:11" x14ac:dyDescent="0.2">
      <c r="A78" s="163" t="s">
        <v>234</v>
      </c>
      <c r="G78" s="153"/>
      <c r="H78" s="153"/>
      <c r="I78" s="153"/>
      <c r="J78" s="164"/>
    </row>
    <row r="79" spans="1:11" x14ac:dyDescent="0.2">
      <c r="A79" s="163" t="s">
        <v>242</v>
      </c>
      <c r="G79" s="153"/>
      <c r="H79" s="153"/>
      <c r="I79" s="153"/>
      <c r="J79" s="164"/>
    </row>
    <row r="80" spans="1:11" x14ac:dyDescent="0.2">
      <c r="A80" s="12" t="s">
        <v>204</v>
      </c>
      <c r="G80" s="153"/>
      <c r="H80" s="153"/>
      <c r="I80" s="153"/>
      <c r="J80" s="153"/>
    </row>
    <row r="81" spans="1:10" x14ac:dyDescent="0.2">
      <c r="A81" s="12" t="s">
        <v>250</v>
      </c>
      <c r="J81" s="14" t="s">
        <v>31</v>
      </c>
    </row>
  </sheetData>
  <sortState ref="A48:H54">
    <sortCondition descending="1" ref="B48:B54"/>
  </sortState>
  <mergeCells count="6">
    <mergeCell ref="A21:H21"/>
    <mergeCell ref="A1:N1"/>
    <mergeCell ref="A2:N2"/>
    <mergeCell ref="A3:N3"/>
    <mergeCell ref="A4:N8"/>
    <mergeCell ref="L21:N21"/>
  </mergeCells>
  <hyperlinks>
    <hyperlink ref="J81" location="Contents!A1" display="Back to Contents"/>
  </hyperlinks>
  <pageMargins left="0.25" right="0.25" top="0.75" bottom="0.75" header="0.3" footer="0.3"/>
  <pageSetup paperSize="17" scale="74" orientation="portrait" r:id="rId1"/>
  <ignoredErrors>
    <ignoredError sqref="L32:N32 L38:N38 M51:N5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3"/>
  <sheetViews>
    <sheetView zoomScaleNormal="100" zoomScaleSheetLayoutView="100" workbookViewId="0">
      <selection sqref="A1:K1"/>
    </sheetView>
  </sheetViews>
  <sheetFormatPr defaultColWidth="9.140625" defaultRowHeight="14.25" x14ac:dyDescent="0.2"/>
  <cols>
    <col min="1" max="1" width="37.7109375" style="12" customWidth="1"/>
    <col min="2" max="8" width="15.7109375" style="12" customWidth="1"/>
    <col min="9" max="9" width="5.7109375" style="12" customWidth="1"/>
    <col min="10" max="11" width="15.5703125" style="12" customWidth="1"/>
    <col min="12" max="12" width="14.7109375" style="1"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41" t="s">
        <v>27</v>
      </c>
      <c r="B1" s="542"/>
      <c r="C1" s="542"/>
      <c r="D1" s="542"/>
      <c r="E1" s="542"/>
      <c r="F1" s="542"/>
      <c r="G1" s="542"/>
      <c r="H1" s="542"/>
      <c r="I1" s="542"/>
      <c r="J1" s="542"/>
      <c r="K1" s="543"/>
      <c r="L1" s="166"/>
      <c r="M1" s="166"/>
      <c r="N1" s="92"/>
      <c r="O1" s="92"/>
      <c r="P1" s="92"/>
      <c r="Q1" s="92"/>
      <c r="R1" s="92"/>
      <c r="S1" s="92"/>
      <c r="T1" s="92"/>
      <c r="U1" s="92"/>
      <c r="V1" s="92"/>
      <c r="W1" s="92"/>
    </row>
    <row r="2" spans="1:23" x14ac:dyDescent="0.2">
      <c r="A2" s="649"/>
      <c r="B2" s="650"/>
      <c r="C2" s="650"/>
      <c r="D2" s="650"/>
      <c r="E2" s="650"/>
      <c r="F2" s="650"/>
      <c r="G2" s="650"/>
      <c r="H2" s="650"/>
      <c r="I2" s="650"/>
      <c r="J2" s="650"/>
      <c r="K2" s="651"/>
      <c r="L2" s="9"/>
      <c r="M2" s="9"/>
      <c r="N2" s="9"/>
      <c r="O2" s="9"/>
      <c r="P2" s="9"/>
      <c r="Q2" s="9"/>
      <c r="R2" s="9"/>
      <c r="S2" s="9"/>
      <c r="T2" s="9"/>
      <c r="U2" s="9"/>
      <c r="V2" s="9"/>
      <c r="W2" s="92"/>
    </row>
    <row r="3" spans="1:23" s="92" customFormat="1" ht="15" customHeight="1" x14ac:dyDescent="0.2">
      <c r="A3" s="541" t="s">
        <v>266</v>
      </c>
      <c r="B3" s="542"/>
      <c r="C3" s="542"/>
      <c r="D3" s="542"/>
      <c r="E3" s="542"/>
      <c r="F3" s="542"/>
      <c r="G3" s="542"/>
      <c r="H3" s="542"/>
      <c r="I3" s="542"/>
      <c r="J3" s="542"/>
      <c r="K3" s="543"/>
      <c r="L3" s="9"/>
      <c r="M3" s="9"/>
      <c r="N3" s="9"/>
      <c r="O3" s="9"/>
      <c r="P3" s="9"/>
      <c r="Q3" s="9"/>
      <c r="R3" s="9"/>
      <c r="S3" s="9"/>
      <c r="T3" s="9"/>
    </row>
    <row r="4" spans="1:23" s="92" customFormat="1" ht="15" customHeight="1" x14ac:dyDescent="0.2">
      <c r="A4" s="547" t="s">
        <v>351</v>
      </c>
      <c r="B4" s="548"/>
      <c r="C4" s="548"/>
      <c r="D4" s="548"/>
      <c r="E4" s="548"/>
      <c r="F4" s="548"/>
      <c r="G4" s="548"/>
      <c r="H4" s="548"/>
      <c r="I4" s="548"/>
      <c r="J4" s="548"/>
      <c r="K4" s="549"/>
      <c r="L4" s="9"/>
      <c r="M4" s="9"/>
      <c r="N4" s="9"/>
      <c r="O4" s="9"/>
      <c r="P4" s="9"/>
      <c r="Q4" s="9"/>
      <c r="R4" s="9"/>
      <c r="S4" s="9"/>
      <c r="T4" s="9"/>
    </row>
    <row r="5" spans="1:23" s="92" customFormat="1" x14ac:dyDescent="0.2">
      <c r="A5" s="550"/>
      <c r="B5" s="551"/>
      <c r="C5" s="551"/>
      <c r="D5" s="551"/>
      <c r="E5" s="551"/>
      <c r="F5" s="551"/>
      <c r="G5" s="551"/>
      <c r="H5" s="551"/>
      <c r="I5" s="551"/>
      <c r="J5" s="551"/>
      <c r="K5" s="552"/>
      <c r="L5" s="9"/>
      <c r="M5" s="9"/>
      <c r="N5" s="9"/>
      <c r="O5" s="9"/>
      <c r="P5" s="9"/>
      <c r="Q5" s="9"/>
      <c r="R5" s="9"/>
      <c r="S5" s="9"/>
      <c r="T5" s="9"/>
    </row>
    <row r="6" spans="1:23" s="92" customFormat="1" x14ac:dyDescent="0.2">
      <c r="A6" s="550"/>
      <c r="B6" s="551"/>
      <c r="C6" s="551"/>
      <c r="D6" s="551"/>
      <c r="E6" s="551"/>
      <c r="F6" s="551"/>
      <c r="G6" s="551"/>
      <c r="H6" s="551"/>
      <c r="I6" s="551"/>
      <c r="J6" s="551"/>
      <c r="K6" s="552"/>
      <c r="L6" s="9"/>
      <c r="M6" s="9"/>
      <c r="N6" s="9"/>
      <c r="O6" s="9"/>
      <c r="P6" s="9"/>
      <c r="Q6" s="9"/>
      <c r="R6" s="9"/>
      <c r="S6" s="9"/>
      <c r="T6" s="9"/>
    </row>
    <row r="7" spans="1:23" s="92" customFormat="1" x14ac:dyDescent="0.2">
      <c r="A7" s="550"/>
      <c r="B7" s="551"/>
      <c r="C7" s="551"/>
      <c r="D7" s="551"/>
      <c r="E7" s="551"/>
      <c r="F7" s="551"/>
      <c r="G7" s="551"/>
      <c r="H7" s="551"/>
      <c r="I7" s="551"/>
      <c r="J7" s="551"/>
      <c r="K7" s="552"/>
      <c r="L7" s="9"/>
      <c r="M7" s="9"/>
      <c r="N7" s="9"/>
      <c r="O7" s="9"/>
      <c r="P7" s="9"/>
      <c r="Q7" s="9"/>
      <c r="R7" s="9"/>
      <c r="S7" s="9"/>
      <c r="T7" s="9"/>
    </row>
    <row r="8" spans="1:23" s="92" customFormat="1" ht="31.15" customHeight="1" x14ac:dyDescent="0.2">
      <c r="A8" s="553"/>
      <c r="B8" s="554"/>
      <c r="C8" s="554"/>
      <c r="D8" s="554"/>
      <c r="E8" s="554"/>
      <c r="F8" s="554"/>
      <c r="G8" s="554"/>
      <c r="H8" s="554"/>
      <c r="I8" s="554"/>
      <c r="J8" s="554"/>
      <c r="K8" s="555"/>
      <c r="L8" s="9"/>
      <c r="M8" s="9"/>
      <c r="N8" s="9"/>
      <c r="O8" s="9"/>
      <c r="P8" s="9"/>
      <c r="Q8" s="9"/>
      <c r="R8" s="9"/>
    </row>
    <row r="9" spans="1:23" s="92" customFormat="1" x14ac:dyDescent="0.2">
      <c r="A9" s="115"/>
      <c r="B9" s="115"/>
      <c r="C9" s="115"/>
      <c r="D9" s="115"/>
      <c r="E9" s="115"/>
      <c r="F9" s="115"/>
      <c r="G9" s="115"/>
      <c r="H9" s="115"/>
      <c r="I9" s="115"/>
      <c r="J9" s="94"/>
      <c r="K9" s="133"/>
      <c r="L9" s="9"/>
      <c r="M9" s="9"/>
      <c r="N9" s="9"/>
      <c r="O9" s="9"/>
      <c r="P9" s="9"/>
      <c r="Q9" s="9"/>
      <c r="R9" s="9"/>
    </row>
    <row r="10" spans="1:23" s="92" customFormat="1" ht="14.25" customHeight="1" x14ac:dyDescent="0.2">
      <c r="A10" s="633" t="s">
        <v>366</v>
      </c>
      <c r="B10" s="634"/>
      <c r="C10" s="634"/>
      <c r="D10" s="634"/>
      <c r="E10" s="634"/>
      <c r="F10" s="634"/>
      <c r="G10" s="634"/>
      <c r="H10" s="635"/>
      <c r="I10" s="142"/>
      <c r="J10" s="142"/>
      <c r="K10" s="12"/>
      <c r="L10" s="9"/>
      <c r="M10" s="9"/>
      <c r="N10" s="9"/>
      <c r="O10" s="9"/>
      <c r="P10" s="9"/>
      <c r="Q10" s="9"/>
    </row>
    <row r="11" spans="1:23" s="92" customFormat="1" x14ac:dyDescent="0.2">
      <c r="A11" s="640"/>
      <c r="B11" s="641"/>
      <c r="C11" s="641"/>
      <c r="D11" s="641"/>
      <c r="E11" s="641"/>
      <c r="F11" s="641"/>
      <c r="G11" s="641"/>
      <c r="H11" s="642"/>
      <c r="I11" s="142"/>
      <c r="J11" s="142"/>
      <c r="K11" s="12"/>
      <c r="L11" s="9"/>
      <c r="M11" s="9"/>
      <c r="N11" s="9"/>
      <c r="O11" s="9"/>
      <c r="P11" s="9"/>
      <c r="Q11" s="9"/>
    </row>
    <row r="12" spans="1:23" s="92" customFormat="1" ht="25.5" x14ac:dyDescent="0.2">
      <c r="A12" s="399" t="s">
        <v>164</v>
      </c>
      <c r="B12" s="246" t="s">
        <v>15</v>
      </c>
      <c r="C12" s="246" t="s">
        <v>161</v>
      </c>
      <c r="D12" s="246" t="s">
        <v>5</v>
      </c>
      <c r="E12" s="245" t="s">
        <v>4</v>
      </c>
      <c r="F12" s="246" t="s">
        <v>16</v>
      </c>
      <c r="G12" s="246" t="s">
        <v>162</v>
      </c>
      <c r="H12" s="246" t="s">
        <v>2</v>
      </c>
      <c r="I12" s="243"/>
      <c r="J12" s="358" t="s">
        <v>208</v>
      </c>
      <c r="K12" s="9"/>
      <c r="L12" s="9"/>
      <c r="M12" s="9"/>
      <c r="N12" s="9"/>
      <c r="O12" s="9"/>
    </row>
    <row r="13" spans="1:23" s="92" customFormat="1" ht="15" x14ac:dyDescent="0.25">
      <c r="A13" s="497" t="str">
        <f>'Comp by Inst Reg-counts'!A24</f>
        <v>KILGORE COLLEGE</v>
      </c>
      <c r="B13" s="496">
        <f>'Comp by Inst Reg-counts'!B24</f>
        <v>1149</v>
      </c>
      <c r="C13" s="359">
        <f>'Comp by Inst Reg-counts'!C24/'Comp by Inst Reg-percent'!$B13</f>
        <v>0.56135770234986948</v>
      </c>
      <c r="D13" s="359">
        <f>'Comp by Inst Reg-counts'!D24/'Comp by Inst Reg-percent'!$B13</f>
        <v>0.17058311575282856</v>
      </c>
      <c r="E13" s="359">
        <f>'Comp by Inst Reg-counts'!E24/'Comp by Inst Reg-percent'!$B13</f>
        <v>0.18450826805918188</v>
      </c>
      <c r="F13" s="359">
        <f>'Comp by Inst Reg-counts'!F24/'Comp by Inst Reg-percent'!$B13</f>
        <v>8.3550913838120106E-2</v>
      </c>
      <c r="G13" s="359">
        <f>'Comp by Inst Reg-counts'!G24/'Comp by Inst Reg-percent'!$B13</f>
        <v>0.46388163620539602</v>
      </c>
      <c r="H13" s="359">
        <f>'Comp by Inst Reg-counts'!H24/'Comp by Inst Reg-percent'!$B13</f>
        <v>0.53611836379460398</v>
      </c>
      <c r="I13" s="144"/>
      <c r="J13" s="360">
        <f>'Comp by Inst Reg-counts'!J24/'Comp by Inst Reg-percent'!$B13</f>
        <v>0.54308093994778073</v>
      </c>
      <c r="K13" s="419"/>
      <c r="L13" s="419"/>
      <c r="M13" s="9"/>
      <c r="N13" s="9"/>
      <c r="O13" s="9"/>
    </row>
    <row r="14" spans="1:23" s="92" customFormat="1" ht="15" x14ac:dyDescent="0.25">
      <c r="A14" s="497" t="str">
        <f>'Comp by Inst Reg-counts'!A25</f>
        <v>NORTHEAST TEXAS COMM COLLEGE</v>
      </c>
      <c r="B14" s="496">
        <f>'Comp by Inst Reg-counts'!B25</f>
        <v>654</v>
      </c>
      <c r="C14" s="359">
        <f>'Comp by Inst Reg-counts'!C25/'Comp by Inst Reg-percent'!$B14</f>
        <v>0.51681957186544347</v>
      </c>
      <c r="D14" s="359">
        <f>'Comp by Inst Reg-counts'!D25/'Comp by Inst Reg-percent'!$B14</f>
        <v>0.32110091743119268</v>
      </c>
      <c r="E14" s="359">
        <f>'Comp by Inst Reg-counts'!E25/'Comp by Inst Reg-percent'!$B14</f>
        <v>0.12538226299694188</v>
      </c>
      <c r="F14" s="359">
        <f>'Comp by Inst Reg-counts'!F25/'Comp by Inst Reg-percent'!$B14</f>
        <v>3.669724770642202E-2</v>
      </c>
      <c r="G14" s="359">
        <f>'Comp by Inst Reg-counts'!G25/'Comp by Inst Reg-percent'!$B14</f>
        <v>0.41131498470948014</v>
      </c>
      <c r="H14" s="359">
        <f>'Comp by Inst Reg-counts'!H25/'Comp by Inst Reg-percent'!$B14</f>
        <v>0.58868501529051986</v>
      </c>
      <c r="I14" s="144"/>
      <c r="J14" s="360">
        <f>'Comp by Inst Reg-counts'!J25/'Comp by Inst Reg-percent'!$B14</f>
        <v>0.57645259938837923</v>
      </c>
      <c r="K14" s="419"/>
      <c r="L14" s="419"/>
      <c r="M14" s="9"/>
      <c r="N14" s="9"/>
      <c r="O14" s="9"/>
    </row>
    <row r="15" spans="1:23" s="92" customFormat="1" ht="15" x14ac:dyDescent="0.25">
      <c r="A15" s="497" t="str">
        <f>'Comp by Inst Reg-counts'!A26</f>
        <v>PANOLA COLLEGE</v>
      </c>
      <c r="B15" s="496">
        <f>'Comp by Inst Reg-counts'!B26</f>
        <v>705</v>
      </c>
      <c r="C15" s="359">
        <f>'Comp by Inst Reg-counts'!C26/'Comp by Inst Reg-percent'!$B15</f>
        <v>0.64822695035460998</v>
      </c>
      <c r="D15" s="359">
        <f>'Comp by Inst Reg-counts'!D26/'Comp by Inst Reg-percent'!$B15</f>
        <v>0.12482269503546099</v>
      </c>
      <c r="E15" s="359">
        <f>'Comp by Inst Reg-counts'!E26/'Comp by Inst Reg-percent'!$B15</f>
        <v>0.21276595744680851</v>
      </c>
      <c r="F15" s="359">
        <f>'Comp by Inst Reg-counts'!F26/'Comp by Inst Reg-percent'!$B15</f>
        <v>1.4184397163120567E-2</v>
      </c>
      <c r="G15" s="359">
        <f>'Comp by Inst Reg-counts'!G26/'Comp by Inst Reg-percent'!$B15</f>
        <v>0.39007092198581561</v>
      </c>
      <c r="H15" s="359">
        <f>'Comp by Inst Reg-counts'!H26/'Comp by Inst Reg-percent'!$B15</f>
        <v>0.60992907801418439</v>
      </c>
      <c r="I15" s="144"/>
      <c r="J15" s="360">
        <f>'Comp by Inst Reg-counts'!J26/'Comp by Inst Reg-percent'!$B15</f>
        <v>0.55177304964539009</v>
      </c>
      <c r="K15" s="419"/>
      <c r="L15" s="419"/>
      <c r="M15" s="9"/>
      <c r="N15" s="9"/>
      <c r="O15" s="9"/>
    </row>
    <row r="16" spans="1:23" s="92" customFormat="1" ht="15" x14ac:dyDescent="0.25">
      <c r="A16" s="497" t="str">
        <f>'Comp by Inst Reg-counts'!A27</f>
        <v>PARIS JUNIOR COLLEGE</v>
      </c>
      <c r="B16" s="496">
        <f>'Comp by Inst Reg-counts'!B27</f>
        <v>921</v>
      </c>
      <c r="C16" s="359">
        <f>'Comp by Inst Reg-counts'!C27/'Comp by Inst Reg-percent'!$B16</f>
        <v>0.69272529858849075</v>
      </c>
      <c r="D16" s="359">
        <f>'Comp by Inst Reg-counts'!D27/'Comp by Inst Reg-percent'!$B16</f>
        <v>0.16286644951140064</v>
      </c>
      <c r="E16" s="359">
        <f>'Comp by Inst Reg-counts'!E27/'Comp by Inst Reg-percent'!$B16</f>
        <v>0.10314875135722042</v>
      </c>
      <c r="F16" s="359">
        <f>'Comp by Inst Reg-counts'!F27/'Comp by Inst Reg-percent'!$B16</f>
        <v>4.1259500542888163E-2</v>
      </c>
      <c r="G16" s="359">
        <f>'Comp by Inst Reg-counts'!G27/'Comp by Inst Reg-percent'!$B16</f>
        <v>0.54831704668838221</v>
      </c>
      <c r="H16" s="359">
        <f>'Comp by Inst Reg-counts'!H27/'Comp by Inst Reg-percent'!$B16</f>
        <v>0.45168295331161779</v>
      </c>
      <c r="I16" s="144"/>
      <c r="J16" s="360">
        <f>'Comp by Inst Reg-counts'!J27/'Comp by Inst Reg-percent'!$B16</f>
        <v>0.55483170466883824</v>
      </c>
      <c r="K16" s="419"/>
      <c r="L16" s="419"/>
      <c r="M16" s="9"/>
      <c r="N16" s="9"/>
      <c r="O16" s="9"/>
    </row>
    <row r="17" spans="1:22" s="92" customFormat="1" ht="15" x14ac:dyDescent="0.25">
      <c r="A17" s="497" t="str">
        <f>'Comp by Inst Reg-counts'!A28</f>
        <v>TEXARKANA COLLEGE</v>
      </c>
      <c r="B17" s="496">
        <f>'Comp by Inst Reg-counts'!B28</f>
        <v>1239</v>
      </c>
      <c r="C17" s="359">
        <f>'Comp by Inst Reg-counts'!C28/'Comp by Inst Reg-percent'!$B17</f>
        <v>0.6004842615012107</v>
      </c>
      <c r="D17" s="359">
        <f>'Comp by Inst Reg-counts'!D28/'Comp by Inst Reg-percent'!$B17</f>
        <v>0.11460855528652139</v>
      </c>
      <c r="E17" s="359">
        <f>'Comp by Inst Reg-counts'!E28/'Comp by Inst Reg-percent'!$B17</f>
        <v>0.23486682808716708</v>
      </c>
      <c r="F17" s="359">
        <f>'Comp by Inst Reg-counts'!F28/'Comp by Inst Reg-percent'!$B17</f>
        <v>5.004035512510089E-2</v>
      </c>
      <c r="G17" s="359">
        <f>'Comp by Inst Reg-counts'!G28/'Comp by Inst Reg-percent'!$B17</f>
        <v>0.57546408393866022</v>
      </c>
      <c r="H17" s="359">
        <f>'Comp by Inst Reg-counts'!H28/'Comp by Inst Reg-percent'!$B17</f>
        <v>0.42453591606133978</v>
      </c>
      <c r="I17" s="144"/>
      <c r="J17" s="360">
        <f>'Comp by Inst Reg-counts'!J28/'Comp by Inst Reg-percent'!$B17</f>
        <v>0.52623083131557713</v>
      </c>
      <c r="K17" s="419"/>
      <c r="L17" s="419"/>
      <c r="M17" s="9"/>
      <c r="N17" s="9"/>
      <c r="O17" s="9"/>
    </row>
    <row r="18" spans="1:22" s="92" customFormat="1" ht="15" x14ac:dyDescent="0.25">
      <c r="A18" s="497" t="str">
        <f>'Comp by Inst Reg-counts'!A29</f>
        <v>TEXAS STATE T. C. MARSHALL</v>
      </c>
      <c r="B18" s="496">
        <f>'Comp by Inst Reg-counts'!B29</f>
        <v>170</v>
      </c>
      <c r="C18" s="359">
        <f>'Comp by Inst Reg-counts'!C29/'Comp by Inst Reg-percent'!$B18</f>
        <v>0.6588235294117647</v>
      </c>
      <c r="D18" s="359">
        <f>'Comp by Inst Reg-counts'!D29/'Comp by Inst Reg-percent'!$B18</f>
        <v>8.8235294117647065E-2</v>
      </c>
      <c r="E18" s="359">
        <f>'Comp by Inst Reg-counts'!E29/'Comp by Inst Reg-percent'!$B18</f>
        <v>0.22941176470588234</v>
      </c>
      <c r="F18" s="359">
        <f>'Comp by Inst Reg-counts'!F29/'Comp by Inst Reg-percent'!$B18</f>
        <v>2.3529411764705882E-2</v>
      </c>
      <c r="G18" s="359">
        <f>'Comp by Inst Reg-counts'!G29/'Comp by Inst Reg-percent'!$B18</f>
        <v>0.9</v>
      </c>
      <c r="H18" s="359">
        <f>'Comp by Inst Reg-counts'!H29/'Comp by Inst Reg-percent'!$B18</f>
        <v>0.1</v>
      </c>
      <c r="I18" s="144"/>
      <c r="J18" s="360">
        <f>'Comp by Inst Reg-counts'!J29/'Comp by Inst Reg-percent'!$B18</f>
        <v>0.57058823529411762</v>
      </c>
      <c r="K18" s="419"/>
      <c r="L18" s="419"/>
      <c r="M18" s="9"/>
      <c r="N18" s="9"/>
      <c r="O18" s="9"/>
    </row>
    <row r="19" spans="1:22" s="92" customFormat="1" ht="15" x14ac:dyDescent="0.25">
      <c r="A19" s="497" t="str">
        <f>'Comp by Inst Reg-counts'!A30</f>
        <v>TRINITY VALLEY COMM COLLEGE</v>
      </c>
      <c r="B19" s="496">
        <f>'Comp by Inst Reg-counts'!B30</f>
        <v>1800</v>
      </c>
      <c r="C19" s="359">
        <f>'Comp by Inst Reg-counts'!C30/'Comp by Inst Reg-percent'!$B19</f>
        <v>0.54333333333333333</v>
      </c>
      <c r="D19" s="359">
        <f>'Comp by Inst Reg-counts'!D30/'Comp by Inst Reg-percent'!$B19</f>
        <v>0.18444444444444444</v>
      </c>
      <c r="E19" s="359">
        <f>'Comp by Inst Reg-counts'!E30/'Comp by Inst Reg-percent'!$B19</f>
        <v>0.20277777777777778</v>
      </c>
      <c r="F19" s="359">
        <f>'Comp by Inst Reg-counts'!F30/'Comp by Inst Reg-percent'!$B19</f>
        <v>6.9444444444444448E-2</v>
      </c>
      <c r="G19" s="359">
        <f>'Comp by Inst Reg-counts'!G30/'Comp by Inst Reg-percent'!$B19</f>
        <v>0.59666666666666668</v>
      </c>
      <c r="H19" s="359">
        <f>'Comp by Inst Reg-counts'!H30/'Comp by Inst Reg-percent'!$B19</f>
        <v>0.40333333333333332</v>
      </c>
      <c r="I19" s="144"/>
      <c r="J19" s="360">
        <f>'Comp by Inst Reg-counts'!J30/'Comp by Inst Reg-percent'!$B19</f>
        <v>0.41388888888888886</v>
      </c>
      <c r="K19" s="419"/>
      <c r="L19" s="419"/>
      <c r="M19" s="9"/>
      <c r="N19" s="9"/>
      <c r="O19" s="9"/>
    </row>
    <row r="20" spans="1:22" s="92" customFormat="1" ht="15" x14ac:dyDescent="0.25">
      <c r="A20" s="497" t="str">
        <f>'Comp by Inst Reg-counts'!A31</f>
        <v>TYLER JUNIOR COLLEGE</v>
      </c>
      <c r="B20" s="496">
        <f>'Comp by Inst Reg-counts'!B31</f>
        <v>1994</v>
      </c>
      <c r="C20" s="359">
        <f>'Comp by Inst Reg-counts'!C31/'Comp by Inst Reg-percent'!$B20</f>
        <v>0.56670010030090268</v>
      </c>
      <c r="D20" s="359">
        <f>'Comp by Inst Reg-counts'!D31/'Comp by Inst Reg-percent'!$B20</f>
        <v>0.20661985957873621</v>
      </c>
      <c r="E20" s="359">
        <f>'Comp by Inst Reg-counts'!E31/'Comp by Inst Reg-percent'!$B20</f>
        <v>0.17502507522567703</v>
      </c>
      <c r="F20" s="359">
        <f>'Comp by Inst Reg-counts'!F31/'Comp by Inst Reg-percent'!$B20</f>
        <v>5.1654964894684054E-2</v>
      </c>
      <c r="G20" s="359">
        <f>'Comp by Inst Reg-counts'!G31/'Comp by Inst Reg-percent'!$B20</f>
        <v>0.42326980942828485</v>
      </c>
      <c r="H20" s="359">
        <f>'Comp by Inst Reg-counts'!H31/'Comp by Inst Reg-percent'!$B20</f>
        <v>0.57673019057171515</v>
      </c>
      <c r="I20" s="144"/>
      <c r="J20" s="360">
        <f>'Comp by Inst Reg-counts'!J31/'Comp by Inst Reg-percent'!$B20</f>
        <v>0.49498495486459376</v>
      </c>
      <c r="K20" s="419"/>
      <c r="L20" s="419"/>
      <c r="M20" s="9"/>
      <c r="N20" s="9"/>
      <c r="O20" s="9"/>
    </row>
    <row r="21" spans="1:22" s="92" customFormat="1" ht="15" x14ac:dyDescent="0.25">
      <c r="A21" s="492" t="s">
        <v>61</v>
      </c>
      <c r="B21" s="150">
        <f>SUM(B13:B20)</f>
        <v>8632</v>
      </c>
      <c r="C21" s="359">
        <f>'Comp by Inst Reg-counts'!C32/'Comp by Inst Reg-percent'!$B21</f>
        <v>0.58410565338276177</v>
      </c>
      <c r="D21" s="359">
        <f>'Comp by Inst Reg-counts'!D32/'Comp by Inst Reg-percent'!$B21</f>
        <v>0.17898517145505097</v>
      </c>
      <c r="E21" s="359">
        <f>'Comp by Inst Reg-counts'!E32/'Comp by Inst Reg-percent'!$B21</f>
        <v>0.18338739573679333</v>
      </c>
      <c r="F21" s="359">
        <f>'Comp by Inst Reg-counts'!F32/'Comp by Inst Reg-percent'!$B21</f>
        <v>5.3521779425393885E-2</v>
      </c>
      <c r="G21" s="359">
        <f>'Comp by Inst Reg-counts'!G32/'Comp by Inst Reg-percent'!$B21</f>
        <v>0.5057924003707136</v>
      </c>
      <c r="H21" s="359">
        <f>'Comp by Inst Reg-counts'!H32/'Comp by Inst Reg-percent'!$B21</f>
        <v>0.4942075996292864</v>
      </c>
      <c r="I21" s="144"/>
      <c r="J21" s="359">
        <f>'Comp by Inst Reg-counts'!J32/'Comp by Inst Reg-percent'!$B21</f>
        <v>0.50764596848934196</v>
      </c>
      <c r="K21" s="419"/>
      <c r="L21" s="419"/>
    </row>
    <row r="22" spans="1:22" s="92" customFormat="1" x14ac:dyDescent="0.2">
      <c r="A22" s="12"/>
      <c r="B22" s="151"/>
      <c r="C22" s="151"/>
      <c r="D22" s="151"/>
      <c r="E22" s="151"/>
      <c r="F22" s="151"/>
      <c r="G22" s="151"/>
      <c r="H22" s="152"/>
      <c r="I22" s="152"/>
      <c r="J22" s="152"/>
      <c r="K22" s="419"/>
      <c r="L22" s="419"/>
    </row>
    <row r="23" spans="1:22" s="92" customFormat="1" x14ac:dyDescent="0.2">
      <c r="A23" s="153"/>
      <c r="B23" s="154"/>
      <c r="C23" s="154"/>
      <c r="D23" s="154"/>
      <c r="E23" s="154"/>
      <c r="F23" s="154"/>
      <c r="G23" s="154"/>
      <c r="H23" s="122"/>
      <c r="I23" s="152"/>
      <c r="J23" s="122"/>
      <c r="K23" s="419"/>
      <c r="L23" s="419"/>
    </row>
    <row r="24" spans="1:22" s="92" customFormat="1" ht="25.5" x14ac:dyDescent="0.2">
      <c r="A24" s="35" t="s">
        <v>165</v>
      </c>
      <c r="B24" s="246" t="s">
        <v>15</v>
      </c>
      <c r="C24" s="246" t="s">
        <v>161</v>
      </c>
      <c r="D24" s="246" t="s">
        <v>5</v>
      </c>
      <c r="E24" s="245" t="s">
        <v>4</v>
      </c>
      <c r="F24" s="246" t="s">
        <v>16</v>
      </c>
      <c r="G24" s="246" t="s">
        <v>162</v>
      </c>
      <c r="H24" s="246" t="s">
        <v>2</v>
      </c>
      <c r="I24" s="243"/>
      <c r="J24" s="358" t="s">
        <v>208</v>
      </c>
      <c r="K24" s="419"/>
      <c r="L24" s="419"/>
    </row>
    <row r="25" spans="1:22" ht="15" customHeight="1" x14ac:dyDescent="0.25">
      <c r="A25" s="497" t="str">
        <f>'Comp by Inst Reg-counts'!A36</f>
        <v>TEXAS A&amp;M UNIVERSITY-TEXARKANA</v>
      </c>
      <c r="B25" s="496">
        <f>'Comp by Inst Reg-counts'!B36</f>
        <v>486</v>
      </c>
      <c r="C25" s="359">
        <f>'Comp by Inst Reg-counts'!C36/'Comp by Inst Reg-percent'!$B25</f>
        <v>0.68518518518518523</v>
      </c>
      <c r="D25" s="359">
        <f>'Comp by Inst Reg-counts'!D36/'Comp by Inst Reg-percent'!$B25</f>
        <v>8.2304526748971193E-2</v>
      </c>
      <c r="E25" s="359">
        <f>'Comp by Inst Reg-counts'!E36/'Comp by Inst Reg-percent'!$B25</f>
        <v>0.17489711934156379</v>
      </c>
      <c r="F25" s="359">
        <f>'Comp by Inst Reg-counts'!F36/'Comp by Inst Reg-percent'!$B25</f>
        <v>5.7613168724279837E-2</v>
      </c>
      <c r="G25" s="359">
        <f>'Comp by Inst Reg-counts'!G36/'Comp by Inst Reg-percent'!$B25</f>
        <v>0.30041152263374488</v>
      </c>
      <c r="H25" s="359">
        <f>'Comp by Inst Reg-counts'!H36/'Comp by Inst Reg-percent'!$B25</f>
        <v>0.69958847736625518</v>
      </c>
      <c r="I25" s="144"/>
      <c r="J25" s="357">
        <f>'Comp by Inst Reg-counts'!J36/'Comp by Inst Reg-percent'!$B25</f>
        <v>0.50823045267489708</v>
      </c>
      <c r="K25" s="419"/>
      <c r="L25" s="419"/>
    </row>
    <row r="26" spans="1:22" ht="15" customHeight="1" x14ac:dyDescent="0.25">
      <c r="A26" s="497" t="str">
        <f>'Comp by Inst Reg-counts'!A37</f>
        <v>U. OF TEXAS AT TYLER</v>
      </c>
      <c r="B26" s="496">
        <f>'Comp by Inst Reg-counts'!B37</f>
        <v>2428</v>
      </c>
      <c r="C26" s="359">
        <f>'Comp by Inst Reg-counts'!C37/'Comp by Inst Reg-percent'!$B26</f>
        <v>0.5733113673805601</v>
      </c>
      <c r="D26" s="359">
        <f>'Comp by Inst Reg-counts'!D37/'Comp by Inst Reg-percent'!$B26</f>
        <v>0.15032948929159803</v>
      </c>
      <c r="E26" s="359">
        <f>'Comp by Inst Reg-counts'!E37/'Comp by Inst Reg-percent'!$B26</f>
        <v>0.12273476112026359</v>
      </c>
      <c r="F26" s="359">
        <f>'Comp by Inst Reg-counts'!F37/'Comp by Inst Reg-percent'!$B26</f>
        <v>0.15362438220757826</v>
      </c>
      <c r="G26" s="359">
        <f>'Comp by Inst Reg-counts'!G37/'Comp by Inst Reg-percent'!$B26</f>
        <v>0.35914332784184516</v>
      </c>
      <c r="H26" s="359">
        <f>'Comp by Inst Reg-counts'!H37/'Comp by Inst Reg-percent'!$B26</f>
        <v>0.64085667215815489</v>
      </c>
      <c r="I26" s="144"/>
      <c r="J26" s="360">
        <f>'Comp by Inst Reg-counts'!J37/'Comp by Inst Reg-percent'!$B26</f>
        <v>0.34184514003294891</v>
      </c>
      <c r="K26" s="419"/>
      <c r="L26" s="419"/>
    </row>
    <row r="27" spans="1:22" ht="14.25" customHeight="1" x14ac:dyDescent="0.25">
      <c r="A27" s="179" t="s">
        <v>15</v>
      </c>
      <c r="B27" s="454">
        <f>SUM(B25:B26)</f>
        <v>2914</v>
      </c>
      <c r="C27" s="452">
        <f>'Comp by Inst Reg-counts'!C38/'Comp by Inst Reg-percent'!$B27</f>
        <v>0.59196980096087848</v>
      </c>
      <c r="D27" s="452">
        <f>'Comp by Inst Reg-counts'!D38/'Comp by Inst Reg-percent'!$B27</f>
        <v>0.13898421413864104</v>
      </c>
      <c r="E27" s="452">
        <f>'Comp by Inst Reg-counts'!E38/'Comp by Inst Reg-percent'!$B27</f>
        <v>0.13143445435827042</v>
      </c>
      <c r="F27" s="452">
        <f>'Comp by Inst Reg-counts'!F38/'Comp by Inst Reg-percent'!$B27</f>
        <v>0.13761153054221001</v>
      </c>
      <c r="G27" s="452">
        <f>'Comp by Inst Reg-counts'!G38/'Comp by Inst Reg-percent'!$B27</f>
        <v>0.34934797529169526</v>
      </c>
      <c r="H27" s="453">
        <f>'Comp by Inst Reg-counts'!H38/'Comp by Inst Reg-percent'!$B27</f>
        <v>0.65065202470830474</v>
      </c>
      <c r="I27" s="144"/>
      <c r="J27" s="361">
        <f>'Comp by Inst Reg-counts'!J38/'Comp by Inst Reg-percent'!$B27</f>
        <v>0.36959505833905287</v>
      </c>
      <c r="K27" s="419"/>
      <c r="L27" s="419"/>
    </row>
    <row r="28" spans="1:22" ht="15" customHeight="1" x14ac:dyDescent="0.2">
      <c r="I28" s="95"/>
      <c r="K28" s="419"/>
      <c r="L28" s="419"/>
    </row>
    <row r="29" spans="1:22" ht="25.5" x14ac:dyDescent="0.2">
      <c r="A29" s="193" t="s">
        <v>163</v>
      </c>
      <c r="B29" s="353" t="s">
        <v>15</v>
      </c>
      <c r="C29" s="353" t="s">
        <v>161</v>
      </c>
      <c r="D29" s="353" t="s">
        <v>5</v>
      </c>
      <c r="E29" s="354" t="s">
        <v>4</v>
      </c>
      <c r="F29" s="353" t="s">
        <v>16</v>
      </c>
      <c r="G29" s="353" t="s">
        <v>162</v>
      </c>
      <c r="H29" s="355" t="s">
        <v>2</v>
      </c>
      <c r="I29" s="243"/>
      <c r="J29" s="358" t="s">
        <v>208</v>
      </c>
      <c r="K29" s="419"/>
      <c r="L29" s="419"/>
    </row>
    <row r="30" spans="1:22" ht="15" x14ac:dyDescent="0.25">
      <c r="A30" s="362" t="str">
        <f>'Comp by Inst Reg-counts'!A41</f>
        <v>UT HEALTH SCI CTR AT TYLER</v>
      </c>
      <c r="B30" s="340">
        <f>'Comp by Inst Reg-counts'!B41</f>
        <v>6</v>
      </c>
      <c r="C30" s="352">
        <f>'Comp by Inst Reg-counts'!C41/'Comp by Inst Reg-percent'!$B30</f>
        <v>0.5</v>
      </c>
      <c r="D30" s="352">
        <f>'Comp by Inst Reg-counts'!D41/'Comp by Inst Reg-percent'!$B30</f>
        <v>0.16666666666666666</v>
      </c>
      <c r="E30" s="352">
        <f>'Comp by Inst Reg-counts'!E41/'Comp by Inst Reg-percent'!$B30</f>
        <v>0.16666666666666666</v>
      </c>
      <c r="F30" s="352">
        <f>'Comp by Inst Reg-counts'!F41/'Comp by Inst Reg-percent'!$B30</f>
        <v>0.16666666666666666</v>
      </c>
      <c r="G30" s="352">
        <f>'Comp by Inst Reg-counts'!G41/'Comp by Inst Reg-percent'!$B30</f>
        <v>0.16666666666666666</v>
      </c>
      <c r="H30" s="356">
        <f>'Comp by Inst Reg-counts'!H41/'Comp by Inst Reg-percent'!$B30</f>
        <v>0.83333333333333337</v>
      </c>
      <c r="I30" s="155"/>
      <c r="J30" s="357">
        <f>'Comp by Inst Reg-counts'!J41/'Comp by Inst Reg-percent'!$B30</f>
        <v>0</v>
      </c>
      <c r="K30" s="419"/>
      <c r="L30" s="419"/>
      <c r="R30" s="167"/>
      <c r="U30" s="111"/>
    </row>
    <row r="31" spans="1:22" ht="15" x14ac:dyDescent="0.25">
      <c r="A31" s="147" t="s">
        <v>15</v>
      </c>
      <c r="B31" s="454">
        <f>SUM(B29:B30)</f>
        <v>6</v>
      </c>
      <c r="C31" s="452">
        <f>'Comp by Inst Reg-counts'!C42/'Comp by Inst Reg-percent'!$B31</f>
        <v>0.5</v>
      </c>
      <c r="D31" s="452">
        <f>'Comp by Inst Reg-counts'!D42/'Comp by Inst Reg-percent'!$B31</f>
        <v>0.16666666666666666</v>
      </c>
      <c r="E31" s="452">
        <f>'Comp by Inst Reg-counts'!E42/'Comp by Inst Reg-percent'!$B31</f>
        <v>0.16666666666666666</v>
      </c>
      <c r="F31" s="452">
        <f>'Comp by Inst Reg-counts'!F42/'Comp by Inst Reg-percent'!$B31</f>
        <v>0.16666666666666666</v>
      </c>
      <c r="G31" s="452">
        <f>'Comp by Inst Reg-counts'!G42/'Comp by Inst Reg-percent'!$B31</f>
        <v>0.16666666666666666</v>
      </c>
      <c r="H31" s="453">
        <f>'Comp by Inst Reg-counts'!H42/'Comp by Inst Reg-percent'!$B31</f>
        <v>0.83333333333333337</v>
      </c>
      <c r="I31" s="155"/>
      <c r="J31" s="359">
        <v>0</v>
      </c>
      <c r="K31" s="419"/>
      <c r="L31" s="419"/>
      <c r="R31" s="113"/>
      <c r="T31" s="110"/>
      <c r="U31" s="111"/>
    </row>
    <row r="32" spans="1:22" x14ac:dyDescent="0.2">
      <c r="I32" s="95"/>
      <c r="K32" s="419"/>
      <c r="L32" s="419"/>
      <c r="M32" s="114"/>
      <c r="N32" s="114"/>
      <c r="O32" s="114"/>
      <c r="P32" s="114"/>
      <c r="Q32" s="114"/>
      <c r="R32" s="114"/>
      <c r="S32" s="112"/>
      <c r="T32" s="114"/>
      <c r="U32" s="114"/>
      <c r="V32" s="114"/>
    </row>
    <row r="33" spans="1:24" ht="25.5" x14ac:dyDescent="0.2">
      <c r="A33" s="35" t="s">
        <v>29</v>
      </c>
      <c r="B33" s="246" t="s">
        <v>15</v>
      </c>
      <c r="C33" s="353" t="s">
        <v>161</v>
      </c>
      <c r="D33" s="353" t="s">
        <v>5</v>
      </c>
      <c r="E33" s="354" t="s">
        <v>4</v>
      </c>
      <c r="F33" s="353" t="s">
        <v>16</v>
      </c>
      <c r="G33" s="353" t="s">
        <v>162</v>
      </c>
      <c r="H33" s="355" t="s">
        <v>2</v>
      </c>
      <c r="I33" s="243"/>
      <c r="J33" s="358" t="s">
        <v>208</v>
      </c>
      <c r="K33" s="419"/>
      <c r="L33" s="419"/>
      <c r="M33" s="114"/>
      <c r="N33" s="114"/>
      <c r="O33" s="114"/>
      <c r="P33" s="114"/>
      <c r="Q33" s="114"/>
      <c r="R33" s="114"/>
      <c r="S33" s="114"/>
      <c r="T33" s="114"/>
      <c r="U33" s="114"/>
      <c r="V33" s="114"/>
    </row>
    <row r="34" spans="1:24" ht="15" x14ac:dyDescent="0.25">
      <c r="A34" s="497" t="str">
        <f>'Comp by Inst Reg-counts'!A45</f>
        <v>EAST TEXAS BAPTIST UNIVERSITY</v>
      </c>
      <c r="B34" s="497">
        <f>'Comp by Inst Reg-counts'!B45</f>
        <v>280</v>
      </c>
      <c r="C34" s="352"/>
      <c r="D34" s="341"/>
      <c r="E34" s="341"/>
      <c r="F34" s="341"/>
      <c r="G34" s="341"/>
      <c r="H34" s="342"/>
      <c r="I34" s="158"/>
      <c r="J34" s="357"/>
      <c r="K34" s="419"/>
      <c r="L34" s="419"/>
      <c r="M34" s="9"/>
      <c r="N34" s="9"/>
      <c r="O34" s="9"/>
      <c r="P34" s="9"/>
      <c r="Q34" s="9"/>
      <c r="R34" s="9"/>
      <c r="S34" s="114"/>
      <c r="T34" s="114"/>
      <c r="U34" s="114"/>
      <c r="V34" s="114"/>
    </row>
    <row r="35" spans="1:24" ht="15" x14ac:dyDescent="0.25">
      <c r="A35" s="497" t="str">
        <f>'Comp by Inst Reg-counts'!A46</f>
        <v>JACKSONVILLE COLLEGE</v>
      </c>
      <c r="B35" s="497">
        <f>'Comp by Inst Reg-counts'!B46</f>
        <v>59</v>
      </c>
      <c r="C35" s="344"/>
      <c r="D35" s="344"/>
      <c r="E35" s="344"/>
      <c r="F35" s="344"/>
      <c r="G35" s="344"/>
      <c r="H35" s="345"/>
      <c r="I35" s="158"/>
      <c r="J35" s="360"/>
      <c r="K35" s="419"/>
      <c r="L35" s="419"/>
      <c r="M35" s="9"/>
      <c r="N35" s="9"/>
      <c r="O35" s="9"/>
      <c r="P35" s="9"/>
      <c r="Q35" s="9"/>
      <c r="R35" s="9"/>
      <c r="S35" s="114"/>
      <c r="T35" s="114"/>
      <c r="U35" s="114"/>
      <c r="V35" s="114"/>
    </row>
    <row r="36" spans="1:24" ht="15" x14ac:dyDescent="0.25">
      <c r="A36" s="497" t="str">
        <f>'Comp by Inst Reg-counts'!A47</f>
        <v>JARVIS CHRISTIAN COLLEGE</v>
      </c>
      <c r="B36" s="497">
        <f>'Comp by Inst Reg-counts'!B47</f>
        <v>84</v>
      </c>
      <c r="C36" s="344"/>
      <c r="D36" s="344"/>
      <c r="E36" s="344"/>
      <c r="F36" s="344"/>
      <c r="G36" s="344"/>
      <c r="H36" s="345"/>
      <c r="I36" s="158"/>
      <c r="J36" s="360"/>
      <c r="K36" s="419"/>
      <c r="L36" s="419"/>
      <c r="M36" s="9"/>
      <c r="N36" s="9"/>
      <c r="O36" s="9"/>
      <c r="P36" s="9"/>
      <c r="Q36" s="9"/>
      <c r="R36" s="9"/>
      <c r="S36" s="114"/>
      <c r="T36" s="114"/>
      <c r="U36" s="114"/>
      <c r="V36" s="114"/>
    </row>
    <row r="37" spans="1:24" ht="15" x14ac:dyDescent="0.25">
      <c r="A37" s="497" t="str">
        <f>'Comp by Inst Reg-counts'!A48</f>
        <v>LETOURNEAU UNIVERSITY</v>
      </c>
      <c r="B37" s="497">
        <f>'Comp by Inst Reg-counts'!B48</f>
        <v>610</v>
      </c>
      <c r="C37" s="344"/>
      <c r="D37" s="344"/>
      <c r="E37" s="344"/>
      <c r="F37" s="344"/>
      <c r="G37" s="344"/>
      <c r="H37" s="345"/>
      <c r="I37" s="158"/>
      <c r="J37" s="360"/>
      <c r="K37" s="419"/>
      <c r="L37" s="419"/>
      <c r="M37" s="9"/>
      <c r="N37" s="9"/>
      <c r="O37" s="9"/>
      <c r="P37" s="9"/>
      <c r="Q37" s="9"/>
      <c r="R37" s="9"/>
      <c r="S37" s="114"/>
      <c r="T37" s="114"/>
      <c r="U37" s="114"/>
      <c r="V37" s="114"/>
    </row>
    <row r="38" spans="1:24" ht="15" x14ac:dyDescent="0.25">
      <c r="A38" s="497" t="str">
        <f>'Comp by Inst Reg-counts'!A49</f>
        <v>TEXAS COLLEGE</v>
      </c>
      <c r="B38" s="497">
        <f>'Comp by Inst Reg-counts'!B49</f>
        <v>118</v>
      </c>
      <c r="C38" s="344"/>
      <c r="D38" s="344"/>
      <c r="E38" s="344"/>
      <c r="F38" s="344"/>
      <c r="G38" s="344"/>
      <c r="H38" s="345"/>
      <c r="I38" s="158"/>
      <c r="J38" s="360"/>
      <c r="K38" s="419"/>
      <c r="L38" s="419"/>
      <c r="M38" s="9"/>
      <c r="N38" s="9"/>
      <c r="O38" s="9"/>
      <c r="P38" s="9"/>
      <c r="Q38" s="9"/>
      <c r="R38" s="9"/>
      <c r="S38" s="114"/>
      <c r="T38" s="114"/>
      <c r="U38" s="114"/>
      <c r="V38" s="114"/>
    </row>
    <row r="39" spans="1:24" ht="15" x14ac:dyDescent="0.25">
      <c r="A39" s="497" t="str">
        <f>'Comp by Inst Reg-counts'!A50</f>
        <v>WILEY COLLEGE</v>
      </c>
      <c r="B39" s="497">
        <f>'Comp by Inst Reg-counts'!B50</f>
        <v>272</v>
      </c>
      <c r="C39" s="344"/>
      <c r="D39" s="344"/>
      <c r="E39" s="344"/>
      <c r="F39" s="344"/>
      <c r="G39" s="344"/>
      <c r="H39" s="345"/>
      <c r="I39" s="158"/>
      <c r="J39" s="360"/>
      <c r="K39" s="419"/>
      <c r="L39" s="419"/>
      <c r="M39" s="9"/>
      <c r="N39" s="9"/>
      <c r="O39" s="9"/>
      <c r="P39" s="9"/>
      <c r="Q39" s="9"/>
      <c r="R39" s="9"/>
      <c r="S39" s="114"/>
      <c r="T39" s="114"/>
      <c r="U39" s="114"/>
      <c r="V39" s="114"/>
    </row>
    <row r="40" spans="1:24" ht="15" x14ac:dyDescent="0.25">
      <c r="A40" s="179" t="s">
        <v>15</v>
      </c>
      <c r="B40" s="454">
        <f>SUM(B34:B39)</f>
        <v>1423</v>
      </c>
      <c r="C40" s="452">
        <f>'Comp by Inst Reg-counts'!C51/'Comp by Inst Reg-percent'!$B40</f>
        <v>0.41040056219255094</v>
      </c>
      <c r="D40" s="452">
        <f>'Comp by Inst Reg-counts'!D51/'Comp by Inst Reg-percent'!$B40</f>
        <v>8.0815179198875611E-2</v>
      </c>
      <c r="E40" s="452">
        <f>'Comp by Inst Reg-counts'!E51/'Comp by Inst Reg-percent'!$B40</f>
        <v>0.33099086437104708</v>
      </c>
      <c r="F40" s="452">
        <f>'Comp by Inst Reg-counts'!F51/'Comp by Inst Reg-percent'!$B40</f>
        <v>0.17709065354884049</v>
      </c>
      <c r="G40" s="452">
        <f>'Comp by Inst Reg-counts'!G51/'Comp by Inst Reg-percent'!$B40</f>
        <v>0.44061841180604355</v>
      </c>
      <c r="H40" s="453">
        <f>'Comp by Inst Reg-counts'!H51/'Comp by Inst Reg-percent'!$B40</f>
        <v>0.53408292340126495</v>
      </c>
      <c r="I40" s="155"/>
      <c r="J40" s="359">
        <f>'Comp by Inst Reg-counts'!J51/'Comp by Inst Reg-percent'!$B40</f>
        <v>0.52565003513703445</v>
      </c>
      <c r="K40" s="419"/>
      <c r="L40" s="419"/>
      <c r="M40" s="144"/>
      <c r="N40" s="144"/>
      <c r="O40" s="144"/>
      <c r="P40" s="144"/>
      <c r="Q40" s="144"/>
      <c r="R40" s="114"/>
      <c r="S40" s="168"/>
      <c r="T40" s="168"/>
      <c r="U40" s="114"/>
      <c r="V40" s="114"/>
      <c r="W40" s="114"/>
      <c r="X40" s="114"/>
    </row>
    <row r="41" spans="1:24" x14ac:dyDescent="0.2">
      <c r="A41" s="160"/>
      <c r="B41" s="159"/>
      <c r="C41" s="159"/>
      <c r="D41" s="159"/>
      <c r="E41" s="159"/>
      <c r="F41" s="159"/>
      <c r="G41" s="159"/>
      <c r="H41" s="159"/>
      <c r="I41" s="155"/>
      <c r="J41" s="145"/>
      <c r="K41" s="419"/>
      <c r="L41" s="419"/>
      <c r="M41" s="114"/>
    </row>
    <row r="42" spans="1:24" ht="25.5" x14ac:dyDescent="0.2">
      <c r="A42" s="35" t="s">
        <v>339</v>
      </c>
      <c r="B42" s="240" t="s">
        <v>15</v>
      </c>
      <c r="C42" s="240" t="s">
        <v>161</v>
      </c>
      <c r="D42" s="240" t="s">
        <v>5</v>
      </c>
      <c r="E42" s="241" t="s">
        <v>4</v>
      </c>
      <c r="F42" s="240" t="s">
        <v>16</v>
      </c>
      <c r="G42" s="240" t="s">
        <v>162</v>
      </c>
      <c r="H42" s="242" t="s">
        <v>2</v>
      </c>
      <c r="I42" s="243"/>
      <c r="J42" s="244" t="s">
        <v>208</v>
      </c>
      <c r="K42" s="419"/>
      <c r="L42" s="419"/>
      <c r="M42" s="114"/>
    </row>
    <row r="43" spans="1:24" ht="15" x14ac:dyDescent="0.25">
      <c r="A43" s="161" t="s">
        <v>193</v>
      </c>
      <c r="B43" s="347">
        <f>B21+B27+B31</f>
        <v>11552</v>
      </c>
      <c r="C43" s="452">
        <f>'Comp by Inst Reg-counts'!C54/'Comp by Inst Reg-percent'!$B43</f>
        <v>0.58604570637119113</v>
      </c>
      <c r="D43" s="452">
        <f>'Comp by Inst Reg-counts'!D54/'Comp by Inst Reg-percent'!$B43</f>
        <v>0.16888850415512466</v>
      </c>
      <c r="E43" s="452">
        <f>'Comp by Inst Reg-counts'!E54/'Comp by Inst Reg-percent'!$B43</f>
        <v>0.17027354570637118</v>
      </c>
      <c r="F43" s="452">
        <f>'Comp by Inst Reg-counts'!F54/'Comp by Inst Reg-percent'!$B43</f>
        <v>7.4792243767313013E-2</v>
      </c>
      <c r="G43" s="452">
        <f>'Comp by Inst Reg-counts'!G54/'Comp by Inst Reg-percent'!$B43</f>
        <v>0.46615304709141275</v>
      </c>
      <c r="H43" s="453">
        <f>'Comp by Inst Reg-counts'!H54/'Comp by Inst Reg-percent'!$B43</f>
        <v>0.5338469529085873</v>
      </c>
      <c r="I43" s="155"/>
      <c r="J43" s="359">
        <f>'Comp by Inst Reg-counts'!J54/'Comp by Inst Reg-percent'!$B43</f>
        <v>0.47255886426592797</v>
      </c>
      <c r="K43" s="419"/>
      <c r="L43" s="419"/>
      <c r="M43" s="114"/>
    </row>
    <row r="44" spans="1:24" ht="15" x14ac:dyDescent="0.25">
      <c r="A44" s="161" t="s">
        <v>192</v>
      </c>
      <c r="B44" s="347">
        <f>B40+B43</f>
        <v>12975</v>
      </c>
      <c r="C44" s="452">
        <f>'Comp by Inst Reg-counts'!C55/'Comp by Inst Reg-percent'!$B44</f>
        <v>0.56678227360308286</v>
      </c>
      <c r="D44" s="452">
        <f>'Comp by Inst Reg-counts'!D55/'Comp by Inst Reg-percent'!$B44</f>
        <v>0.15922928709055878</v>
      </c>
      <c r="E44" s="452">
        <f>'Comp by Inst Reg-counts'!E55/'Comp by Inst Reg-percent'!$B44</f>
        <v>0.18789980732177264</v>
      </c>
      <c r="F44" s="452">
        <f>'Comp by Inst Reg-counts'!F55/'Comp by Inst Reg-percent'!$B44</f>
        <v>8.6011560693641617E-2</v>
      </c>
      <c r="G44" s="452">
        <f>'Comp by Inst Reg-counts'!G55/'Comp by Inst Reg-percent'!$B44</f>
        <v>0.46335260115606935</v>
      </c>
      <c r="H44" s="453">
        <f>'Comp by Inst Reg-counts'!H55/'Comp by Inst Reg-percent'!$B44</f>
        <v>0.53387283236994221</v>
      </c>
      <c r="I44" s="155"/>
      <c r="J44" s="359">
        <f>'Comp by Inst Reg-counts'!J55/'Comp by Inst Reg-percent'!$B44</f>
        <v>0.47838150289017339</v>
      </c>
      <c r="K44" s="419"/>
      <c r="L44" s="419"/>
      <c r="M44" s="114"/>
    </row>
    <row r="45" spans="1:24" x14ac:dyDescent="0.2">
      <c r="A45" s="162"/>
      <c r="B45" s="155"/>
      <c r="C45" s="155"/>
      <c r="D45" s="155"/>
      <c r="E45" s="155"/>
      <c r="F45" s="155"/>
      <c r="G45" s="155"/>
      <c r="H45" s="155"/>
      <c r="I45" s="155"/>
      <c r="J45" s="155"/>
      <c r="L45" s="114"/>
      <c r="M45" s="114"/>
      <c r="N45" s="114"/>
      <c r="O45" s="114"/>
      <c r="P45" s="114"/>
      <c r="Q45" s="114"/>
      <c r="R45" s="114"/>
      <c r="S45" s="114"/>
      <c r="T45" s="114"/>
      <c r="U45" s="114"/>
      <c r="V45" s="114"/>
      <c r="W45" s="114"/>
      <c r="X45" s="114"/>
    </row>
    <row r="46" spans="1:24" x14ac:dyDescent="0.2">
      <c r="A46" s="1"/>
      <c r="B46" s="1"/>
      <c r="C46" s="1"/>
      <c r="D46" s="1"/>
      <c r="E46" s="1"/>
      <c r="F46" s="1"/>
      <c r="G46" s="1"/>
      <c r="H46" s="1"/>
      <c r="I46" s="1"/>
      <c r="J46" s="1"/>
    </row>
    <row r="47" spans="1:24" x14ac:dyDescent="0.2">
      <c r="A47" s="649"/>
      <c r="B47" s="650"/>
      <c r="C47" s="650"/>
      <c r="D47" s="650"/>
      <c r="E47" s="650"/>
      <c r="F47" s="650"/>
      <c r="G47" s="650"/>
      <c r="H47" s="650"/>
      <c r="I47" s="650"/>
      <c r="J47" s="650"/>
      <c r="K47" s="651"/>
    </row>
    <row r="48" spans="1:24" x14ac:dyDescent="0.2">
      <c r="A48" s="643" t="s">
        <v>367</v>
      </c>
      <c r="B48" s="644"/>
      <c r="C48" s="644"/>
      <c r="D48" s="644"/>
      <c r="E48" s="644"/>
      <c r="F48" s="644"/>
      <c r="G48" s="644"/>
      <c r="H48" s="645"/>
      <c r="I48" s="115"/>
      <c r="J48" s="94"/>
      <c r="K48" s="94"/>
    </row>
    <row r="49" spans="1:13" x14ac:dyDescent="0.2">
      <c r="A49" s="646" t="s">
        <v>172</v>
      </c>
      <c r="B49" s="647"/>
      <c r="C49" s="647"/>
      <c r="D49" s="647"/>
      <c r="E49" s="647"/>
      <c r="F49" s="647"/>
      <c r="G49" s="647"/>
      <c r="H49" s="648"/>
      <c r="I49" s="115"/>
      <c r="J49" s="133"/>
      <c r="K49" s="94"/>
    </row>
    <row r="50" spans="1:13" x14ac:dyDescent="0.2">
      <c r="A50" s="143"/>
      <c r="B50" s="152"/>
      <c r="C50" s="95"/>
      <c r="D50" s="95"/>
      <c r="E50" s="95"/>
      <c r="F50" s="169"/>
      <c r="G50" s="95"/>
      <c r="H50" s="170"/>
      <c r="I50" s="115"/>
      <c r="J50" s="133"/>
      <c r="K50" s="1"/>
    </row>
    <row r="51" spans="1:13" ht="25.5" x14ac:dyDescent="0.2">
      <c r="A51" s="128"/>
      <c r="B51" s="75" t="s">
        <v>15</v>
      </c>
      <c r="C51" s="75" t="s">
        <v>3</v>
      </c>
      <c r="D51" s="75" t="s">
        <v>5</v>
      </c>
      <c r="E51" s="74" t="s">
        <v>4</v>
      </c>
      <c r="F51" s="75" t="s">
        <v>16</v>
      </c>
      <c r="G51" s="75" t="s">
        <v>1</v>
      </c>
      <c r="H51" s="76" t="s">
        <v>2</v>
      </c>
      <c r="I51" s="115"/>
      <c r="J51" s="244" t="s">
        <v>191</v>
      </c>
      <c r="K51" s="1"/>
    </row>
    <row r="52" spans="1:13" ht="15" x14ac:dyDescent="0.25">
      <c r="A52" s="251" t="s">
        <v>39</v>
      </c>
      <c r="B52" s="389">
        <f>'Comp by Inst Reg-counts'!B63</f>
        <v>3838</v>
      </c>
      <c r="C52" s="452">
        <f>'Comp by Inst Reg-counts'!C63/'Comp by Inst Reg-percent'!$B52</f>
        <v>0.54455445544554459</v>
      </c>
      <c r="D52" s="452">
        <f>'Comp by Inst Reg-counts'!D63/'Comp by Inst Reg-percent'!$B52</f>
        <v>0.18342886920270973</v>
      </c>
      <c r="E52" s="452">
        <f>'Comp by Inst Reg-counts'!E63/'Comp by Inst Reg-percent'!$B52</f>
        <v>0.21391349661281917</v>
      </c>
      <c r="F52" s="452">
        <f>'Comp by Inst Reg-counts'!F63/'Comp by Inst Reg-percent'!$B52</f>
        <v>5.8103178738926523E-2</v>
      </c>
      <c r="G52" s="452">
        <f>'Comp by Inst Reg-counts'!G63/'Comp by Inst Reg-percent'!$B52</f>
        <v>0.67222511724856693</v>
      </c>
      <c r="H52" s="453">
        <f>'Comp by Inst Reg-counts'!H63/'Comp by Inst Reg-percent'!$B52</f>
        <v>0.32777488275143302</v>
      </c>
      <c r="I52" s="455"/>
      <c r="J52" s="359">
        <f>'Comp by Inst Reg-counts'!J63/'Comp by Inst Reg-percent'!$B52</f>
        <v>0.36112558624283481</v>
      </c>
      <c r="K52" s="400"/>
      <c r="L52" s="400"/>
      <c r="M52" s="400"/>
    </row>
    <row r="53" spans="1:13" ht="15" x14ac:dyDescent="0.25">
      <c r="A53" s="250" t="s">
        <v>173</v>
      </c>
      <c r="B53" s="389">
        <f>'Comp by Inst Reg-counts'!B64</f>
        <v>4893</v>
      </c>
      <c r="C53" s="452">
        <f>'Comp by Inst Reg-counts'!C64/'Comp by Inst Reg-percent'!$B53</f>
        <v>0.60862456570611079</v>
      </c>
      <c r="D53" s="452">
        <f>'Comp by Inst Reg-counts'!D64/'Comp by Inst Reg-percent'!$B53</f>
        <v>0.17576129164111998</v>
      </c>
      <c r="E53" s="452">
        <f>'Comp by Inst Reg-counts'!E64/'Comp by Inst Reg-percent'!$B53</f>
        <v>0.16431637032495403</v>
      </c>
      <c r="F53" s="452">
        <f>'Comp by Inst Reg-counts'!F64/'Comp by Inst Reg-percent'!$B53</f>
        <v>5.1297772327815246E-2</v>
      </c>
      <c r="G53" s="452">
        <f>'Comp by Inst Reg-counts'!G64/'Comp by Inst Reg-percent'!$B53</f>
        <v>0.37441242591457186</v>
      </c>
      <c r="H53" s="453">
        <f>'Comp by Inst Reg-counts'!H64/'Comp by Inst Reg-percent'!$B53</f>
        <v>0.6255875740854282</v>
      </c>
      <c r="I53" s="304"/>
      <c r="J53" s="359">
        <f>'Comp by Inst Reg-counts'!J64/'Comp by Inst Reg-percent'!$B53</f>
        <v>0.62436133251583892</v>
      </c>
      <c r="K53" s="400"/>
      <c r="L53" s="400"/>
      <c r="M53" s="400"/>
    </row>
    <row r="54" spans="1:13" ht="15" x14ac:dyDescent="0.25">
      <c r="A54" s="250" t="s">
        <v>40</v>
      </c>
      <c r="B54" s="389">
        <f>'Comp by Inst Reg-counts'!B65</f>
        <v>2946</v>
      </c>
      <c r="C54" s="452">
        <f>'Comp by Inst Reg-counts'!C65/'Comp by Inst Reg-percent'!$B54</f>
        <v>0.53462321792260692</v>
      </c>
      <c r="D54" s="452">
        <f>'Comp by Inst Reg-counts'!D65/'Comp by Inst Reg-percent'!$B54</f>
        <v>0.12729124236252545</v>
      </c>
      <c r="E54" s="452">
        <f>'Comp by Inst Reg-counts'!E65/'Comp by Inst Reg-percent'!$B54</f>
        <v>0.22606924643584522</v>
      </c>
      <c r="F54" s="452">
        <f>'Comp by Inst Reg-counts'!F65/'Comp by Inst Reg-percent'!$B54</f>
        <v>0.11201629327902241</v>
      </c>
      <c r="G54" s="452">
        <f>'Comp by Inst Reg-counts'!G65/'Comp by Inst Reg-percent'!$B54</f>
        <v>0.38357094365241007</v>
      </c>
      <c r="H54" s="453">
        <f>'Comp by Inst Reg-counts'!H65/'Comp by Inst Reg-percent'!$B54</f>
        <v>0.61642905634758993</v>
      </c>
      <c r="I54" s="304"/>
      <c r="J54" s="359">
        <f>'Comp by Inst Reg-counts'!J65/'Comp by Inst Reg-percent'!$B54</f>
        <v>0.59945689069925323</v>
      </c>
      <c r="K54" s="400"/>
      <c r="L54" s="400"/>
      <c r="M54" s="400"/>
    </row>
    <row r="55" spans="1:13" ht="15" x14ac:dyDescent="0.25">
      <c r="A55" s="252" t="s">
        <v>167</v>
      </c>
      <c r="B55" s="389">
        <f>'Comp by Inst Reg-counts'!B66</f>
        <v>1298</v>
      </c>
      <c r="C55" s="452">
        <f>'Comp by Inst Reg-counts'!C66/'Comp by Inst Reg-percent'!$B55</f>
        <v>0.54776579352850541</v>
      </c>
      <c r="D55" s="452">
        <f>'Comp by Inst Reg-counts'!D66/'Comp by Inst Reg-percent'!$B55</f>
        <v>0.1140215716486903</v>
      </c>
      <c r="E55" s="452">
        <f>'Comp by Inst Reg-counts'!E66/'Comp by Inst Reg-percent'!$B55</f>
        <v>0.1633281972265023</v>
      </c>
      <c r="F55" s="452">
        <f>'Comp by Inst Reg-counts'!F66/'Comp by Inst Reg-percent'!$B55</f>
        <v>0.17488443759630201</v>
      </c>
      <c r="G55" s="452">
        <f>'Comp by Inst Reg-counts'!G66/'Comp by Inst Reg-percent'!$B55</f>
        <v>0.33513097072419107</v>
      </c>
      <c r="H55" s="453">
        <f>'Comp by Inst Reg-counts'!H66/'Comp by Inst Reg-percent'!$B55</f>
        <v>0.66486902927580893</v>
      </c>
      <c r="I55" s="304"/>
      <c r="J55" s="391" t="s">
        <v>171</v>
      </c>
      <c r="K55" s="400"/>
      <c r="L55" s="400"/>
      <c r="M55" s="400"/>
    </row>
    <row r="56" spans="1:13" x14ac:dyDescent="0.2">
      <c r="A56" s="172"/>
      <c r="B56" s="139"/>
      <c r="C56" s="172"/>
      <c r="D56" s="95"/>
      <c r="E56" s="95"/>
      <c r="H56" s="122"/>
      <c r="I56" s="115"/>
      <c r="J56" s="133"/>
      <c r="K56" s="94"/>
    </row>
    <row r="57" spans="1:13" x14ac:dyDescent="0.2">
      <c r="A57" s="115"/>
      <c r="B57" s="115"/>
      <c r="C57" s="115"/>
      <c r="D57" s="115"/>
      <c r="E57" s="115"/>
      <c r="F57" s="115"/>
      <c r="G57" s="115"/>
      <c r="H57" s="115"/>
      <c r="I57" s="115"/>
      <c r="J57" s="133"/>
      <c r="K57" s="94"/>
    </row>
    <row r="58" spans="1:13" x14ac:dyDescent="0.2">
      <c r="A58" s="115"/>
      <c r="B58" s="115"/>
      <c r="C58" s="115"/>
      <c r="D58" s="115"/>
      <c r="E58" s="115"/>
      <c r="F58" s="115"/>
      <c r="G58" s="115"/>
      <c r="H58" s="115"/>
      <c r="I58" s="94"/>
      <c r="J58" s="133"/>
      <c r="K58" s="94"/>
    </row>
    <row r="59" spans="1:13" x14ac:dyDescent="0.2">
      <c r="A59" s="115"/>
      <c r="B59" s="115"/>
      <c r="C59" s="115"/>
      <c r="D59" s="115"/>
      <c r="E59" s="115"/>
      <c r="F59" s="115"/>
      <c r="G59" s="115"/>
      <c r="H59" s="115"/>
      <c r="I59" s="142"/>
      <c r="J59" s="133"/>
      <c r="K59" s="94"/>
    </row>
    <row r="60" spans="1:13" x14ac:dyDescent="0.2">
      <c r="A60" s="115"/>
      <c r="B60" s="115"/>
      <c r="C60" s="115"/>
      <c r="D60" s="115"/>
      <c r="E60" s="115"/>
      <c r="F60" s="115"/>
      <c r="G60" s="115"/>
      <c r="H60" s="115"/>
      <c r="I60" s="142"/>
      <c r="J60" s="133"/>
      <c r="K60" s="133"/>
    </row>
    <row r="61" spans="1:13" x14ac:dyDescent="0.2">
      <c r="A61" s="115"/>
      <c r="B61" s="115"/>
      <c r="C61" s="115"/>
      <c r="D61" s="115"/>
      <c r="E61" s="115"/>
      <c r="F61" s="115"/>
      <c r="G61" s="115"/>
      <c r="H61" s="115"/>
      <c r="I61" s="73"/>
      <c r="J61" s="133"/>
    </row>
    <row r="62" spans="1:13" x14ac:dyDescent="0.2">
      <c r="A62" s="115"/>
      <c r="B62" s="115"/>
      <c r="C62" s="115"/>
      <c r="D62" s="115"/>
      <c r="E62" s="115"/>
      <c r="F62" s="115"/>
      <c r="G62" s="115"/>
      <c r="H62" s="115"/>
      <c r="I62" s="173"/>
    </row>
    <row r="63" spans="1:13" x14ac:dyDescent="0.2">
      <c r="A63" s="115"/>
      <c r="B63" s="115"/>
      <c r="C63" s="115"/>
      <c r="D63" s="115"/>
      <c r="E63" s="115"/>
      <c r="F63" s="115"/>
      <c r="G63" s="115"/>
      <c r="H63" s="115"/>
      <c r="I63" s="173"/>
    </row>
    <row r="64" spans="1:13" x14ac:dyDescent="0.2">
      <c r="A64" s="115"/>
      <c r="B64" s="115"/>
      <c r="C64" s="115"/>
      <c r="D64" s="115"/>
      <c r="E64" s="115"/>
      <c r="F64" s="115"/>
      <c r="G64" s="115"/>
      <c r="H64" s="115"/>
      <c r="I64" s="173"/>
    </row>
    <row r="65" spans="1:11" x14ac:dyDescent="0.2">
      <c r="A65" s="115"/>
      <c r="B65" s="115"/>
      <c r="C65" s="115"/>
      <c r="D65" s="115"/>
      <c r="E65" s="115"/>
      <c r="F65" s="115"/>
      <c r="G65" s="115"/>
      <c r="H65" s="115"/>
      <c r="I65" s="173"/>
    </row>
    <row r="66" spans="1:11" x14ac:dyDescent="0.2">
      <c r="A66" s="115"/>
      <c r="B66" s="115"/>
      <c r="C66" s="115"/>
      <c r="D66" s="115"/>
      <c r="E66" s="115"/>
      <c r="F66" s="115"/>
      <c r="G66" s="115"/>
      <c r="H66" s="115"/>
      <c r="I66" s="173"/>
    </row>
    <row r="67" spans="1:11" x14ac:dyDescent="0.2">
      <c r="A67" s="115"/>
      <c r="B67" s="115"/>
      <c r="C67" s="115"/>
      <c r="D67" s="115"/>
      <c r="E67" s="115"/>
      <c r="F67" s="115"/>
      <c r="G67" s="115"/>
      <c r="H67" s="115"/>
      <c r="I67" s="173"/>
    </row>
    <row r="68" spans="1:11" x14ac:dyDescent="0.2">
      <c r="A68" s="115"/>
      <c r="B68" s="115"/>
      <c r="C68" s="115"/>
      <c r="D68" s="115"/>
      <c r="E68" s="115"/>
      <c r="F68" s="115"/>
      <c r="G68" s="115"/>
      <c r="H68" s="115"/>
      <c r="I68" s="173"/>
    </row>
    <row r="69" spans="1:11" x14ac:dyDescent="0.2">
      <c r="A69" s="115"/>
      <c r="B69" s="115"/>
      <c r="C69" s="115"/>
      <c r="D69" s="115"/>
      <c r="E69" s="115"/>
      <c r="F69" s="115"/>
      <c r="G69" s="115"/>
      <c r="H69" s="115"/>
      <c r="I69" s="173"/>
      <c r="K69" s="174"/>
    </row>
    <row r="70" spans="1:11" x14ac:dyDescent="0.2">
      <c r="A70" s="115"/>
      <c r="B70" s="115"/>
      <c r="C70" s="115"/>
      <c r="D70" s="115"/>
      <c r="E70" s="115"/>
      <c r="F70" s="115"/>
      <c r="G70" s="115"/>
      <c r="H70" s="115"/>
      <c r="I70" s="173"/>
      <c r="J70" s="174"/>
    </row>
    <row r="71" spans="1:11" x14ac:dyDescent="0.2">
      <c r="A71" s="163" t="s">
        <v>243</v>
      </c>
    </row>
    <row r="72" spans="1:11" x14ac:dyDescent="0.2">
      <c r="A72" s="12" t="s">
        <v>204</v>
      </c>
    </row>
    <row r="73" spans="1:11" x14ac:dyDescent="0.2">
      <c r="A73" s="12" t="s">
        <v>250</v>
      </c>
      <c r="J73" s="14" t="s">
        <v>31</v>
      </c>
    </row>
  </sheetData>
  <mergeCells count="8">
    <mergeCell ref="A10:H11"/>
    <mergeCell ref="A48:H48"/>
    <mergeCell ref="A49:H49"/>
    <mergeCell ref="A1:K1"/>
    <mergeCell ref="A2:K2"/>
    <mergeCell ref="A3:K3"/>
    <mergeCell ref="A4:K8"/>
    <mergeCell ref="A47:K47"/>
  </mergeCells>
  <hyperlinks>
    <hyperlink ref="J73" location="Contents!A1" display="Back to Contents"/>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topLeftCell="A55" workbookViewId="0">
      <selection activeCell="L72" sqref="L72"/>
    </sheetView>
  </sheetViews>
  <sheetFormatPr defaultColWidth="9.140625" defaultRowHeight="15" x14ac:dyDescent="0.25"/>
  <cols>
    <col min="1" max="1" width="12.7109375" style="12" customWidth="1"/>
    <col min="2" max="3" width="9.140625" style="12"/>
    <col min="4" max="4" width="10" style="12" bestFit="1" customWidth="1"/>
    <col min="5" max="5" width="9.140625" style="12" customWidth="1"/>
    <col min="6" max="13" width="9.140625" style="12"/>
    <col min="14" max="14" width="2" style="12" customWidth="1"/>
    <col min="15" max="15" width="9.140625" style="12"/>
    <col min="16" max="16384" width="9.140625" style="200"/>
  </cols>
  <sheetData>
    <row r="1" spans="1:15" ht="15" customHeight="1" x14ac:dyDescent="0.25">
      <c r="A1" s="615" t="s">
        <v>27</v>
      </c>
      <c r="B1" s="615"/>
      <c r="C1" s="615"/>
      <c r="D1" s="615"/>
      <c r="E1" s="615"/>
      <c r="F1" s="615"/>
      <c r="G1" s="615"/>
      <c r="H1" s="615"/>
      <c r="I1" s="615"/>
      <c r="J1" s="615"/>
      <c r="K1" s="615"/>
      <c r="L1" s="615"/>
      <c r="M1" s="615"/>
    </row>
    <row r="2" spans="1:15" ht="15" customHeight="1" x14ac:dyDescent="0.25">
      <c r="A2" s="652"/>
      <c r="B2" s="652"/>
      <c r="C2" s="652"/>
      <c r="D2" s="652"/>
      <c r="E2" s="652"/>
      <c r="F2" s="652"/>
      <c r="G2" s="652"/>
      <c r="H2" s="652"/>
      <c r="I2" s="652"/>
      <c r="J2" s="652"/>
      <c r="K2" s="652"/>
      <c r="L2" s="652"/>
      <c r="M2" s="652"/>
      <c r="N2" s="94"/>
    </row>
    <row r="3" spans="1:15" ht="15" customHeight="1" x14ac:dyDescent="0.25">
      <c r="A3" s="541" t="s">
        <v>209</v>
      </c>
      <c r="B3" s="542"/>
      <c r="C3" s="542"/>
      <c r="D3" s="542"/>
      <c r="E3" s="542"/>
      <c r="F3" s="542"/>
      <c r="G3" s="542"/>
      <c r="H3" s="542"/>
      <c r="I3" s="542"/>
      <c r="J3" s="542"/>
      <c r="K3" s="542"/>
      <c r="L3" s="542"/>
      <c r="M3" s="543"/>
      <c r="N3" s="94"/>
      <c r="O3" s="133"/>
    </row>
    <row r="4" spans="1:15" ht="15" customHeight="1" x14ac:dyDescent="0.25">
      <c r="A4" s="653" t="s">
        <v>352</v>
      </c>
      <c r="B4" s="653"/>
      <c r="C4" s="653"/>
      <c r="D4" s="653"/>
      <c r="E4" s="653"/>
      <c r="F4" s="653"/>
      <c r="G4" s="653"/>
      <c r="H4" s="653"/>
      <c r="I4" s="653"/>
      <c r="J4" s="653"/>
      <c r="K4" s="653"/>
      <c r="L4" s="653"/>
      <c r="M4" s="653"/>
      <c r="N4" s="94"/>
      <c r="O4" s="133"/>
    </row>
    <row r="5" spans="1:15" ht="15" customHeight="1" x14ac:dyDescent="0.25">
      <c r="A5" s="653"/>
      <c r="B5" s="653"/>
      <c r="C5" s="653"/>
      <c r="D5" s="653"/>
      <c r="E5" s="653"/>
      <c r="F5" s="653"/>
      <c r="G5" s="653"/>
      <c r="H5" s="653"/>
      <c r="I5" s="653"/>
      <c r="J5" s="653"/>
      <c r="K5" s="653"/>
      <c r="L5" s="653"/>
      <c r="M5" s="653"/>
    </row>
    <row r="6" spans="1:15" ht="15" customHeight="1" x14ac:dyDescent="0.25">
      <c r="A6" s="653"/>
      <c r="B6" s="653"/>
      <c r="C6" s="653"/>
      <c r="D6" s="653"/>
      <c r="E6" s="653"/>
      <c r="F6" s="653"/>
      <c r="G6" s="653"/>
      <c r="H6" s="653"/>
      <c r="I6" s="653"/>
      <c r="J6" s="653"/>
      <c r="K6" s="653"/>
      <c r="L6" s="653"/>
      <c r="M6" s="653"/>
    </row>
    <row r="7" spans="1:15" ht="15" customHeight="1" x14ac:dyDescent="0.25">
      <c r="A7" s="653"/>
      <c r="B7" s="653"/>
      <c r="C7" s="653"/>
      <c r="D7" s="653"/>
      <c r="E7" s="653"/>
      <c r="F7" s="653"/>
      <c r="G7" s="653"/>
      <c r="H7" s="653"/>
      <c r="I7" s="653"/>
      <c r="J7" s="653"/>
      <c r="K7" s="653"/>
      <c r="L7" s="653"/>
      <c r="M7" s="653"/>
    </row>
    <row r="8" spans="1:15" ht="11.25" customHeight="1" x14ac:dyDescent="0.25">
      <c r="A8" s="653"/>
      <c r="B8" s="653"/>
      <c r="C8" s="653"/>
      <c r="D8" s="653"/>
      <c r="E8" s="653"/>
      <c r="F8" s="653"/>
      <c r="G8" s="653"/>
      <c r="H8" s="653"/>
      <c r="I8" s="653"/>
      <c r="J8" s="653"/>
      <c r="K8" s="653"/>
      <c r="L8" s="653"/>
      <c r="M8" s="653"/>
    </row>
    <row r="9" spans="1:15" ht="15" hidden="1" customHeight="1" x14ac:dyDescent="0.25">
      <c r="B9" s="133"/>
      <c r="C9" s="133"/>
      <c r="D9" s="133"/>
      <c r="E9" s="133"/>
      <c r="F9" s="133"/>
      <c r="G9" s="133"/>
    </row>
    <row r="10" spans="1:15" ht="33" customHeight="1" x14ac:dyDescent="0.25">
      <c r="A10" s="13" t="s">
        <v>369</v>
      </c>
      <c r="B10" s="13"/>
      <c r="C10" s="13"/>
      <c r="D10" s="13"/>
      <c r="E10" s="13"/>
      <c r="F10" s="13"/>
      <c r="G10" s="13"/>
      <c r="H10" s="13"/>
      <c r="I10" s="13"/>
      <c r="J10" s="13"/>
      <c r="K10" s="13"/>
      <c r="L10" s="13"/>
      <c r="M10" s="13"/>
    </row>
    <row r="11" spans="1:15" x14ac:dyDescent="0.25">
      <c r="A11" s="13"/>
      <c r="B11" s="13"/>
      <c r="C11" s="13"/>
      <c r="D11" s="13"/>
      <c r="E11" s="13"/>
      <c r="F11" s="54"/>
    </row>
    <row r="12" spans="1:15" ht="26.25" x14ac:dyDescent="0.25">
      <c r="A12" s="56" t="s">
        <v>7</v>
      </c>
      <c r="B12" s="67" t="s">
        <v>251</v>
      </c>
      <c r="C12" s="57" t="s">
        <v>8</v>
      </c>
      <c r="D12" s="57" t="s">
        <v>10</v>
      </c>
      <c r="E12" s="57" t="s">
        <v>9</v>
      </c>
      <c r="F12" s="55"/>
    </row>
    <row r="13" spans="1:15" x14ac:dyDescent="0.25">
      <c r="A13" s="661" t="s">
        <v>11</v>
      </c>
      <c r="B13" s="657" t="s">
        <v>3</v>
      </c>
      <c r="C13" s="58" t="s">
        <v>12</v>
      </c>
      <c r="D13" s="180">
        <v>0.74314430244941421</v>
      </c>
      <c r="E13" s="378">
        <v>15024</v>
      </c>
      <c r="F13" s="52"/>
    </row>
    <row r="14" spans="1:15" x14ac:dyDescent="0.25">
      <c r="A14" s="662"/>
      <c r="B14" s="658"/>
      <c r="C14" s="58" t="s">
        <v>13</v>
      </c>
      <c r="D14" s="180">
        <v>0.64131328995587467</v>
      </c>
      <c r="E14" s="378">
        <v>13371</v>
      </c>
      <c r="F14" s="52"/>
    </row>
    <row r="15" spans="1:15" x14ac:dyDescent="0.25">
      <c r="A15" s="662"/>
      <c r="B15" s="659"/>
      <c r="C15" s="58"/>
      <c r="D15" s="180"/>
      <c r="E15" s="378"/>
      <c r="F15" s="52"/>
    </row>
    <row r="16" spans="1:15" ht="15" customHeight="1" x14ac:dyDescent="0.25">
      <c r="A16" s="662"/>
      <c r="B16" s="657" t="s">
        <v>5</v>
      </c>
      <c r="C16" s="58" t="s">
        <v>12</v>
      </c>
      <c r="D16" s="180">
        <v>0.58735191056232272</v>
      </c>
      <c r="E16" s="378">
        <v>11986</v>
      </c>
      <c r="F16" s="52"/>
    </row>
    <row r="17" spans="1:13" x14ac:dyDescent="0.25">
      <c r="A17" s="662"/>
      <c r="B17" s="658"/>
      <c r="C17" s="58" t="s">
        <v>13</v>
      </c>
      <c r="D17" s="180">
        <v>0.47233914612146727</v>
      </c>
      <c r="E17" s="378">
        <v>9978</v>
      </c>
      <c r="F17" s="52"/>
    </row>
    <row r="18" spans="1:13" x14ac:dyDescent="0.25">
      <c r="A18" s="662"/>
      <c r="B18" s="659"/>
      <c r="C18" s="58"/>
      <c r="D18" s="180"/>
      <c r="E18" s="378"/>
      <c r="F18" s="52"/>
    </row>
    <row r="19" spans="1:13" ht="15" customHeight="1" x14ac:dyDescent="0.25">
      <c r="A19" s="662"/>
      <c r="B19" s="657" t="s">
        <v>4</v>
      </c>
      <c r="C19" s="58" t="s">
        <v>12</v>
      </c>
      <c r="D19" s="180">
        <v>0.48476936466492604</v>
      </c>
      <c r="E19" s="378">
        <v>5745</v>
      </c>
      <c r="F19" s="52"/>
    </row>
    <row r="20" spans="1:13" x14ac:dyDescent="0.25">
      <c r="A20" s="662"/>
      <c r="B20" s="658"/>
      <c r="C20" s="58" t="s">
        <v>13</v>
      </c>
      <c r="D20" s="180">
        <v>0.36019952743502232</v>
      </c>
      <c r="E20" s="378">
        <v>3809</v>
      </c>
      <c r="F20" s="52"/>
    </row>
    <row r="21" spans="1:13" x14ac:dyDescent="0.25">
      <c r="A21" s="662"/>
      <c r="B21" s="659"/>
      <c r="C21" s="58"/>
      <c r="D21" s="180"/>
      <c r="E21" s="378"/>
      <c r="F21" s="52"/>
    </row>
    <row r="22" spans="1:13" x14ac:dyDescent="0.25">
      <c r="A22" s="662"/>
      <c r="B22" s="657" t="s">
        <v>16</v>
      </c>
      <c r="C22" s="58" t="s">
        <v>12</v>
      </c>
      <c r="D22" s="182">
        <v>0.76011701608971238</v>
      </c>
      <c r="E22" s="138">
        <v>4102</v>
      </c>
      <c r="F22" s="52"/>
    </row>
    <row r="23" spans="1:13" x14ac:dyDescent="0.25">
      <c r="A23" s="663"/>
      <c r="B23" s="659"/>
      <c r="C23" s="58" t="s">
        <v>13</v>
      </c>
      <c r="D23" s="171">
        <v>0.66257526632700325</v>
      </c>
      <c r="E23" s="138">
        <v>4318</v>
      </c>
      <c r="F23" s="52"/>
    </row>
    <row r="24" spans="1:13" ht="15" customHeight="1" x14ac:dyDescent="0.25">
      <c r="A24" s="654" t="s">
        <v>27</v>
      </c>
      <c r="B24" s="657" t="s">
        <v>3</v>
      </c>
      <c r="C24" s="58" t="s">
        <v>12</v>
      </c>
      <c r="D24" s="377">
        <v>0.56741573033707871</v>
      </c>
      <c r="E24" s="378">
        <v>178</v>
      </c>
      <c r="F24" s="52"/>
    </row>
    <row r="25" spans="1:13" ht="15" customHeight="1" x14ac:dyDescent="0.25">
      <c r="A25" s="655"/>
      <c r="B25" s="658"/>
      <c r="C25" s="58" t="s">
        <v>13</v>
      </c>
      <c r="D25" s="377">
        <v>0.40397350993377479</v>
      </c>
      <c r="E25" s="378">
        <v>151</v>
      </c>
    </row>
    <row r="26" spans="1:13" x14ac:dyDescent="0.25">
      <c r="A26" s="655"/>
      <c r="B26" s="659"/>
      <c r="C26" s="58"/>
      <c r="D26" s="377"/>
      <c r="E26" s="378"/>
    </row>
    <row r="27" spans="1:13" x14ac:dyDescent="0.25">
      <c r="A27" s="655"/>
      <c r="B27" s="657" t="s">
        <v>5</v>
      </c>
      <c r="C27" s="58" t="s">
        <v>12</v>
      </c>
      <c r="D27" s="377">
        <v>0.55913978494623651</v>
      </c>
      <c r="E27" s="378">
        <v>93</v>
      </c>
    </row>
    <row r="28" spans="1:13" x14ac:dyDescent="0.25">
      <c r="A28" s="655"/>
      <c r="B28" s="658"/>
      <c r="C28" s="58" t="s">
        <v>13</v>
      </c>
      <c r="D28" s="377">
        <v>0.647887323943662</v>
      </c>
      <c r="E28" s="378">
        <v>71</v>
      </c>
      <c r="F28" s="183"/>
      <c r="G28" s="183"/>
      <c r="H28" s="183"/>
      <c r="I28" s="183"/>
      <c r="J28" s="183"/>
      <c r="K28" s="183"/>
      <c r="L28" s="183"/>
      <c r="M28" s="183"/>
    </row>
    <row r="29" spans="1:13" x14ac:dyDescent="0.25">
      <c r="A29" s="655"/>
      <c r="B29" s="659"/>
      <c r="C29" s="58"/>
      <c r="D29" s="377"/>
      <c r="E29" s="378"/>
      <c r="F29" s="660"/>
    </row>
    <row r="30" spans="1:13" ht="15" customHeight="1" x14ac:dyDescent="0.25">
      <c r="A30" s="655"/>
      <c r="B30" s="657" t="s">
        <v>4</v>
      </c>
      <c r="C30" s="58" t="s">
        <v>12</v>
      </c>
      <c r="D30" s="377">
        <v>0.40845070422535207</v>
      </c>
      <c r="E30" s="378">
        <v>71</v>
      </c>
      <c r="F30" s="660"/>
    </row>
    <row r="31" spans="1:13" x14ac:dyDescent="0.25">
      <c r="A31" s="655"/>
      <c r="B31" s="658"/>
      <c r="C31" s="58" t="s">
        <v>13</v>
      </c>
      <c r="D31" s="377">
        <v>0.30303030303030304</v>
      </c>
      <c r="E31" s="378">
        <v>33</v>
      </c>
      <c r="F31" s="52"/>
    </row>
    <row r="32" spans="1:13" x14ac:dyDescent="0.25">
      <c r="A32" s="655"/>
      <c r="B32" s="659"/>
      <c r="C32" s="58"/>
      <c r="D32" s="377"/>
      <c r="E32" s="378"/>
      <c r="F32" s="52"/>
    </row>
    <row r="33" spans="1:14" ht="15" customHeight="1" x14ac:dyDescent="0.25">
      <c r="A33" s="655"/>
      <c r="B33" s="657" t="s">
        <v>16</v>
      </c>
      <c r="C33" s="58" t="s">
        <v>12</v>
      </c>
      <c r="D33" s="379">
        <v>0.68309859154929575</v>
      </c>
      <c r="E33" s="161">
        <v>142</v>
      </c>
      <c r="F33" s="52"/>
    </row>
    <row r="34" spans="1:14" x14ac:dyDescent="0.25">
      <c r="A34" s="656"/>
      <c r="B34" s="659"/>
      <c r="C34" s="58" t="s">
        <v>13</v>
      </c>
      <c r="D34" s="380">
        <v>0.44230769230769229</v>
      </c>
      <c r="E34" s="161">
        <v>104</v>
      </c>
      <c r="F34" s="52"/>
    </row>
    <row r="35" spans="1:14" x14ac:dyDescent="0.25">
      <c r="F35" s="52"/>
    </row>
    <row r="36" spans="1:14" x14ac:dyDescent="0.25">
      <c r="A36" s="12" t="s">
        <v>30</v>
      </c>
      <c r="F36" s="52"/>
    </row>
    <row r="37" spans="1:14" x14ac:dyDescent="0.25">
      <c r="F37" s="52"/>
    </row>
    <row r="38" spans="1:14" x14ac:dyDescent="0.25">
      <c r="F38" s="52"/>
    </row>
    <row r="39" spans="1:14" x14ac:dyDescent="0.25">
      <c r="F39" s="52"/>
    </row>
    <row r="40" spans="1:14" x14ac:dyDescent="0.25">
      <c r="F40" s="52"/>
    </row>
    <row r="41" spans="1:14" x14ac:dyDescent="0.25">
      <c r="A41" s="664" t="s">
        <v>370</v>
      </c>
      <c r="B41" s="664"/>
      <c r="C41" s="664"/>
      <c r="D41" s="664"/>
      <c r="E41" s="664"/>
      <c r="F41" s="664"/>
      <c r="G41" s="664"/>
      <c r="H41" s="664"/>
      <c r="I41" s="664"/>
      <c r="J41" s="664"/>
      <c r="K41" s="664"/>
      <c r="L41" s="664"/>
      <c r="M41" s="664"/>
      <c r="N41" s="13"/>
    </row>
    <row r="42" spans="1:14" x14ac:dyDescent="0.25">
      <c r="F42" s="52"/>
    </row>
    <row r="43" spans="1:14" ht="26.25" x14ac:dyDescent="0.25">
      <c r="A43" s="63" t="s">
        <v>7</v>
      </c>
      <c r="B43" s="67" t="s">
        <v>251</v>
      </c>
      <c r="C43" s="48" t="s">
        <v>8</v>
      </c>
      <c r="D43" s="53" t="s">
        <v>10</v>
      </c>
      <c r="E43" s="53" t="s">
        <v>9</v>
      </c>
      <c r="F43" s="52"/>
    </row>
    <row r="44" spans="1:14" x14ac:dyDescent="0.25">
      <c r="A44" s="654" t="s">
        <v>11</v>
      </c>
      <c r="B44" s="665" t="s">
        <v>3</v>
      </c>
      <c r="C44" s="184" t="s">
        <v>12</v>
      </c>
      <c r="D44" s="180">
        <v>0.40473807140473805</v>
      </c>
      <c r="E44" s="181">
        <v>11988</v>
      </c>
      <c r="F44" s="52"/>
    </row>
    <row r="45" spans="1:14" x14ac:dyDescent="0.25">
      <c r="A45" s="655"/>
      <c r="B45" s="666"/>
      <c r="C45" s="184" t="s">
        <v>13</v>
      </c>
      <c r="D45" s="180">
        <v>0.35261044176706829</v>
      </c>
      <c r="E45" s="181">
        <v>11205</v>
      </c>
      <c r="F45" s="52"/>
    </row>
    <row r="46" spans="1:14" x14ac:dyDescent="0.25">
      <c r="A46" s="655"/>
      <c r="B46" s="667"/>
      <c r="C46" s="184"/>
      <c r="D46" s="180"/>
      <c r="E46" s="181"/>
    </row>
    <row r="47" spans="1:14" x14ac:dyDescent="0.25">
      <c r="A47" s="655"/>
      <c r="B47" s="665" t="s">
        <v>5</v>
      </c>
      <c r="C47" s="184" t="s">
        <v>12</v>
      </c>
      <c r="D47" s="180">
        <v>0.35637240987794494</v>
      </c>
      <c r="E47" s="181">
        <v>14092</v>
      </c>
    </row>
    <row r="48" spans="1:14" x14ac:dyDescent="0.25">
      <c r="A48" s="655"/>
      <c r="B48" s="666"/>
      <c r="C48" s="184" t="s">
        <v>13</v>
      </c>
      <c r="D48" s="180">
        <v>0.31103934732727118</v>
      </c>
      <c r="E48" s="181">
        <v>11767</v>
      </c>
    </row>
    <row r="49" spans="1:5" x14ac:dyDescent="0.25">
      <c r="A49" s="655"/>
      <c r="B49" s="668"/>
      <c r="C49" s="184"/>
      <c r="D49" s="180"/>
      <c r="E49" s="181"/>
    </row>
    <row r="50" spans="1:5" ht="15" customHeight="1" x14ac:dyDescent="0.25">
      <c r="A50" s="655"/>
      <c r="B50" s="669" t="s">
        <v>4</v>
      </c>
      <c r="C50" s="185" t="s">
        <v>12</v>
      </c>
      <c r="D50" s="180">
        <v>0.21193287756370416</v>
      </c>
      <c r="E50" s="181">
        <v>4827</v>
      </c>
    </row>
    <row r="51" spans="1:5" ht="15" customHeight="1" x14ac:dyDescent="0.25">
      <c r="A51" s="655"/>
      <c r="B51" s="670"/>
      <c r="C51" s="186" t="s">
        <v>13</v>
      </c>
      <c r="D51" s="180">
        <v>0.17188219052001841</v>
      </c>
      <c r="E51" s="181">
        <v>4346</v>
      </c>
    </row>
    <row r="52" spans="1:5" x14ac:dyDescent="0.25">
      <c r="A52" s="655"/>
      <c r="B52" s="671"/>
      <c r="C52" s="58"/>
      <c r="D52" s="180"/>
      <c r="E52" s="181"/>
    </row>
    <row r="53" spans="1:5" x14ac:dyDescent="0.25">
      <c r="A53" s="655"/>
      <c r="B53" s="672" t="s">
        <v>16</v>
      </c>
      <c r="C53" s="58" t="s">
        <v>12</v>
      </c>
      <c r="D53" s="182">
        <v>0.41366102776891156</v>
      </c>
      <c r="E53" s="128">
        <v>3133</v>
      </c>
    </row>
    <row r="54" spans="1:5" x14ac:dyDescent="0.25">
      <c r="A54" s="656"/>
      <c r="B54" s="673"/>
      <c r="C54" s="58" t="s">
        <v>13</v>
      </c>
      <c r="D54" s="171">
        <v>0.34108040201005024</v>
      </c>
      <c r="E54" s="128">
        <v>3184</v>
      </c>
    </row>
    <row r="55" spans="1:5" x14ac:dyDescent="0.25">
      <c r="A55" s="654" t="s">
        <v>27</v>
      </c>
      <c r="B55" s="674" t="s">
        <v>3</v>
      </c>
      <c r="C55" s="187" t="s">
        <v>12</v>
      </c>
      <c r="D55" s="377">
        <v>0.40995382247306311</v>
      </c>
      <c r="E55" s="378">
        <v>1949</v>
      </c>
    </row>
    <row r="56" spans="1:5" x14ac:dyDescent="0.25">
      <c r="A56" s="655"/>
      <c r="B56" s="666"/>
      <c r="C56" s="184" t="s">
        <v>13</v>
      </c>
      <c r="D56" s="377">
        <v>0.3578811369509044</v>
      </c>
      <c r="E56" s="378">
        <v>1548</v>
      </c>
    </row>
    <row r="57" spans="1:5" x14ac:dyDescent="0.25">
      <c r="A57" s="655"/>
      <c r="B57" s="668"/>
      <c r="C57" s="184"/>
      <c r="D57" s="377"/>
      <c r="E57" s="378"/>
    </row>
    <row r="58" spans="1:5" x14ac:dyDescent="0.25">
      <c r="A58" s="655"/>
      <c r="B58" s="674" t="s">
        <v>5</v>
      </c>
      <c r="C58" s="184" t="s">
        <v>12</v>
      </c>
      <c r="D58" s="377">
        <v>0.38427947598253276</v>
      </c>
      <c r="E58" s="378">
        <v>458</v>
      </c>
    </row>
    <row r="59" spans="1:5" x14ac:dyDescent="0.25">
      <c r="A59" s="655"/>
      <c r="B59" s="666"/>
      <c r="C59" s="184" t="s">
        <v>13</v>
      </c>
      <c r="D59" s="377">
        <v>0.35492957746478876</v>
      </c>
      <c r="E59" s="378">
        <v>355</v>
      </c>
    </row>
    <row r="60" spans="1:5" x14ac:dyDescent="0.25">
      <c r="A60" s="655"/>
      <c r="B60" s="668"/>
      <c r="C60" s="184"/>
      <c r="D60" s="377"/>
      <c r="E60" s="378"/>
    </row>
    <row r="61" spans="1:5" ht="15" customHeight="1" x14ac:dyDescent="0.25">
      <c r="A61" s="655"/>
      <c r="B61" s="669" t="s">
        <v>4</v>
      </c>
      <c r="C61" s="186" t="s">
        <v>12</v>
      </c>
      <c r="D61" s="377">
        <v>0.21484814398200225</v>
      </c>
      <c r="E61" s="378">
        <v>889</v>
      </c>
    </row>
    <row r="62" spans="1:5" ht="15" customHeight="1" x14ac:dyDescent="0.25">
      <c r="A62" s="655"/>
      <c r="B62" s="670"/>
      <c r="C62" s="88" t="s">
        <v>13</v>
      </c>
      <c r="D62" s="377">
        <v>0.19047619047619047</v>
      </c>
      <c r="E62" s="378">
        <v>798</v>
      </c>
    </row>
    <row r="63" spans="1:5" x14ac:dyDescent="0.25">
      <c r="A63" s="655"/>
      <c r="B63" s="671"/>
      <c r="C63" s="116"/>
      <c r="D63" s="377"/>
      <c r="E63" s="378"/>
    </row>
    <row r="64" spans="1:5" x14ac:dyDescent="0.25">
      <c r="A64" s="655"/>
      <c r="B64" s="669" t="s">
        <v>16</v>
      </c>
      <c r="C64" s="58" t="s">
        <v>12</v>
      </c>
      <c r="D64" s="379">
        <v>0.35828877005347592</v>
      </c>
      <c r="E64" s="161">
        <v>187</v>
      </c>
    </row>
    <row r="65" spans="1:12" x14ac:dyDescent="0.25">
      <c r="A65" s="656"/>
      <c r="B65" s="675"/>
      <c r="C65" s="58" t="s">
        <v>13</v>
      </c>
      <c r="D65" s="380">
        <v>0.26760563380281688</v>
      </c>
      <c r="E65" s="161">
        <v>213</v>
      </c>
    </row>
    <row r="72" spans="1:12" x14ac:dyDescent="0.25">
      <c r="A72" s="12" t="s">
        <v>204</v>
      </c>
      <c r="L72" s="14" t="s">
        <v>31</v>
      </c>
    </row>
    <row r="73" spans="1:12" x14ac:dyDescent="0.25">
      <c r="A73" s="12" t="s">
        <v>240</v>
      </c>
    </row>
    <row r="74" spans="1:12" x14ac:dyDescent="0.25">
      <c r="A74" s="12" t="s">
        <v>239</v>
      </c>
    </row>
  </sheetData>
  <mergeCells count="26">
    <mergeCell ref="A55:A65"/>
    <mergeCell ref="B55:B57"/>
    <mergeCell ref="B58:B60"/>
    <mergeCell ref="B61:B63"/>
    <mergeCell ref="B64:B65"/>
    <mergeCell ref="A41:M41"/>
    <mergeCell ref="A44:A54"/>
    <mergeCell ref="B44:B46"/>
    <mergeCell ref="B47:B49"/>
    <mergeCell ref="B50:B52"/>
    <mergeCell ref="B53:B54"/>
    <mergeCell ref="A1:M1"/>
    <mergeCell ref="A2:M2"/>
    <mergeCell ref="A3:M3"/>
    <mergeCell ref="A4:M8"/>
    <mergeCell ref="A24:A34"/>
    <mergeCell ref="B24:B26"/>
    <mergeCell ref="B27:B29"/>
    <mergeCell ref="F29:F30"/>
    <mergeCell ref="B30:B32"/>
    <mergeCell ref="B33:B34"/>
    <mergeCell ref="A13:A23"/>
    <mergeCell ref="B13:B15"/>
    <mergeCell ref="B16:B18"/>
    <mergeCell ref="B19:B21"/>
    <mergeCell ref="B22:B23"/>
  </mergeCells>
  <hyperlinks>
    <hyperlink ref="L72" location="Contents!A1" display="Back to Contents"/>
  </hyperlinks>
  <pageMargins left="0.7" right="0.7" top="0.75" bottom="0.75" header="0.3" footer="0.3"/>
  <pageSetup scale="72" orientation="portrait" r:id="rId1"/>
  <rowBreaks count="1" manualBreakCount="1">
    <brk id="39"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06"/>
  <sheetViews>
    <sheetView topLeftCell="A178" zoomScaleNormal="100" zoomScaleSheetLayoutView="100" workbookViewId="0">
      <selection activeCell="J206" sqref="J206"/>
    </sheetView>
  </sheetViews>
  <sheetFormatPr defaultColWidth="9.140625" defaultRowHeight="14.25" x14ac:dyDescent="0.2"/>
  <cols>
    <col min="1" max="1" width="14.42578125" style="12" customWidth="1"/>
    <col min="2" max="2" width="18.85546875" style="12" customWidth="1"/>
    <col min="3" max="3" width="16.42578125" style="12" customWidth="1"/>
    <col min="4" max="5" width="12.7109375" style="12" customWidth="1"/>
    <col min="6" max="6" width="13.28515625" style="12" customWidth="1"/>
    <col min="7" max="7" width="12.140625" style="12" customWidth="1"/>
    <col min="8" max="8" width="13.85546875" style="12" customWidth="1"/>
    <col min="9" max="9" width="12.7109375" style="12" customWidth="1"/>
    <col min="10" max="10" width="14" style="12" customWidth="1"/>
    <col min="11" max="17" width="12.7109375" style="1" customWidth="1"/>
    <col min="18" max="22" width="9.140625" style="1"/>
    <col min="23" max="23" width="9.140625" style="1" customWidth="1"/>
    <col min="24" max="16384" width="9.140625" style="1"/>
  </cols>
  <sheetData>
    <row r="1" spans="1:12" ht="15" customHeight="1" x14ac:dyDescent="0.2">
      <c r="A1" s="541" t="s">
        <v>27</v>
      </c>
      <c r="B1" s="542"/>
      <c r="C1" s="542"/>
      <c r="D1" s="542"/>
      <c r="E1" s="542"/>
      <c r="F1" s="542"/>
      <c r="G1" s="542"/>
      <c r="H1" s="542"/>
      <c r="I1" s="542"/>
      <c r="J1" s="542"/>
    </row>
    <row r="2" spans="1:12" ht="15" customHeight="1" x14ac:dyDescent="0.2">
      <c r="A2" s="692"/>
      <c r="B2" s="693"/>
      <c r="C2" s="693"/>
      <c r="D2" s="693"/>
      <c r="E2" s="693"/>
      <c r="F2" s="693"/>
      <c r="G2" s="693"/>
      <c r="H2" s="693"/>
      <c r="I2" s="693"/>
      <c r="J2" s="693"/>
      <c r="K2" s="9"/>
      <c r="L2" s="9"/>
    </row>
    <row r="3" spans="1:12" s="92" customFormat="1" ht="15" customHeight="1" x14ac:dyDescent="0.2">
      <c r="A3" s="541" t="s">
        <v>226</v>
      </c>
      <c r="B3" s="542"/>
      <c r="C3" s="542"/>
      <c r="D3" s="542"/>
      <c r="E3" s="542"/>
      <c r="F3" s="542"/>
      <c r="G3" s="542"/>
      <c r="H3" s="542"/>
      <c r="I3" s="542"/>
      <c r="J3" s="542"/>
    </row>
    <row r="4" spans="1:12" s="92" customFormat="1" ht="15" customHeight="1" x14ac:dyDescent="0.2">
      <c r="A4" s="575" t="s">
        <v>354</v>
      </c>
      <c r="B4" s="694"/>
      <c r="C4" s="694"/>
      <c r="D4" s="694"/>
      <c r="E4" s="694"/>
      <c r="F4" s="694"/>
      <c r="G4" s="694"/>
      <c r="H4" s="694"/>
      <c r="I4" s="694"/>
      <c r="J4" s="694"/>
    </row>
    <row r="5" spans="1:12" s="92" customFormat="1" ht="15" customHeight="1" x14ac:dyDescent="0.2">
      <c r="A5" s="695"/>
      <c r="B5" s="696"/>
      <c r="C5" s="696"/>
      <c r="D5" s="696"/>
      <c r="E5" s="696"/>
      <c r="F5" s="696"/>
      <c r="G5" s="696"/>
      <c r="H5" s="696"/>
      <c r="I5" s="696"/>
      <c r="J5" s="696"/>
    </row>
    <row r="6" spans="1:12" s="92" customFormat="1" ht="15" customHeight="1" x14ac:dyDescent="0.2">
      <c r="A6" s="695"/>
      <c r="B6" s="696"/>
      <c r="C6" s="696"/>
      <c r="D6" s="696"/>
      <c r="E6" s="696"/>
      <c r="F6" s="696"/>
      <c r="G6" s="696"/>
      <c r="H6" s="696"/>
      <c r="I6" s="696"/>
      <c r="J6" s="696"/>
    </row>
    <row r="7" spans="1:12" s="92" customFormat="1" ht="15" customHeight="1" x14ac:dyDescent="0.2">
      <c r="A7" s="695"/>
      <c r="B7" s="696"/>
      <c r="C7" s="696"/>
      <c r="D7" s="696"/>
      <c r="E7" s="696"/>
      <c r="F7" s="696"/>
      <c r="G7" s="696"/>
      <c r="H7" s="696"/>
      <c r="I7" s="696"/>
      <c r="J7" s="696"/>
    </row>
    <row r="8" spans="1:12" s="92" customFormat="1" ht="15" customHeight="1" x14ac:dyDescent="0.2">
      <c r="A8" s="697"/>
      <c r="B8" s="698"/>
      <c r="C8" s="698"/>
      <c r="D8" s="698"/>
      <c r="E8" s="698"/>
      <c r="F8" s="698"/>
      <c r="G8" s="698"/>
      <c r="H8" s="698"/>
      <c r="I8" s="698"/>
      <c r="J8" s="698"/>
    </row>
    <row r="9" spans="1:12" s="92" customFormat="1" ht="15" customHeight="1" thickBot="1" x14ac:dyDescent="0.25">
      <c r="A9" s="94"/>
      <c r="B9" s="94"/>
      <c r="C9" s="94"/>
      <c r="D9" s="94"/>
      <c r="E9" s="94"/>
      <c r="F9" s="94"/>
      <c r="G9" s="94"/>
      <c r="H9" s="94"/>
      <c r="I9" s="133"/>
      <c r="J9" s="133"/>
    </row>
    <row r="10" spans="1:12" s="92" customFormat="1" ht="26.25" customHeight="1" x14ac:dyDescent="0.2">
      <c r="A10" s="700" t="s">
        <v>273</v>
      </c>
      <c r="B10" s="701"/>
      <c r="C10" s="701"/>
      <c r="D10" s="701"/>
      <c r="E10" s="702"/>
      <c r="F10" s="136"/>
      <c r="G10" s="95"/>
      <c r="H10" s="94"/>
      <c r="I10" s="133"/>
      <c r="J10" s="133"/>
    </row>
    <row r="11" spans="1:12" s="92" customFormat="1" ht="15" customHeight="1" x14ac:dyDescent="0.2">
      <c r="A11" s="703" t="s">
        <v>205</v>
      </c>
      <c r="B11" s="704"/>
      <c r="C11" s="704"/>
      <c r="D11" s="704"/>
      <c r="E11" s="705"/>
      <c r="F11" s="136"/>
      <c r="G11" s="95"/>
      <c r="H11" s="94"/>
      <c r="I11" s="133"/>
      <c r="J11" s="133"/>
    </row>
    <row r="12" spans="1:12" s="92" customFormat="1" ht="15" customHeight="1" thickBot="1" x14ac:dyDescent="0.25">
      <c r="A12" s="363"/>
      <c r="B12" s="364"/>
      <c r="C12" s="365"/>
      <c r="D12" s="365"/>
      <c r="E12" s="366"/>
      <c r="F12" s="175"/>
      <c r="G12" s="153"/>
      <c r="H12" s="94"/>
      <c r="I12" s="133"/>
      <c r="J12" s="133"/>
    </row>
    <row r="13" spans="1:12" s="92" customFormat="1" ht="15" customHeight="1" thickTop="1" x14ac:dyDescent="0.2">
      <c r="A13" s="367"/>
      <c r="B13" s="460">
        <v>2015</v>
      </c>
      <c r="C13" s="459">
        <v>2016</v>
      </c>
      <c r="D13" s="459">
        <v>2017</v>
      </c>
      <c r="E13" s="461">
        <v>2020</v>
      </c>
      <c r="F13" s="313">
        <v>2025</v>
      </c>
      <c r="G13" s="314">
        <v>2030</v>
      </c>
      <c r="H13" s="175"/>
      <c r="I13" s="153"/>
      <c r="J13" s="94"/>
      <c r="K13" s="133"/>
      <c r="L13" s="133"/>
    </row>
    <row r="14" spans="1:12" s="92" customFormat="1" ht="15" customHeight="1" x14ac:dyDescent="0.2">
      <c r="A14" s="368" t="s">
        <v>27</v>
      </c>
      <c r="B14" s="369">
        <v>0.48221479386303245</v>
      </c>
      <c r="C14" s="369">
        <f>C15/C16</f>
        <v>0.49711522144917697</v>
      </c>
      <c r="D14" s="369">
        <v>0.47955237389944871</v>
      </c>
      <c r="E14" s="401">
        <v>0.55532634705833817</v>
      </c>
      <c r="F14" s="402">
        <v>0.58401983523954248</v>
      </c>
      <c r="G14" s="403">
        <v>0.62235067437379576</v>
      </c>
      <c r="H14" s="175"/>
      <c r="I14" s="153"/>
      <c r="J14" s="94"/>
      <c r="K14" s="133"/>
      <c r="L14" s="133"/>
    </row>
    <row r="15" spans="1:12" s="92" customFormat="1" ht="15" customHeight="1" x14ac:dyDescent="0.2">
      <c r="A15" s="370" t="s">
        <v>280</v>
      </c>
      <c r="B15" s="462">
        <v>5626</v>
      </c>
      <c r="C15" s="462">
        <v>5859</v>
      </c>
      <c r="D15" s="462">
        <v>5828</v>
      </c>
      <c r="E15" s="371" t="s">
        <v>319</v>
      </c>
      <c r="F15" s="372" t="s">
        <v>360</v>
      </c>
      <c r="G15" s="373" t="s">
        <v>322</v>
      </c>
      <c r="H15" s="175"/>
      <c r="I15" s="153"/>
      <c r="J15" s="94"/>
      <c r="K15" s="133"/>
      <c r="L15" s="133"/>
    </row>
    <row r="16" spans="1:12" s="92" customFormat="1" x14ac:dyDescent="0.2">
      <c r="A16" s="370" t="s">
        <v>281</v>
      </c>
      <c r="B16" s="463">
        <v>11667</v>
      </c>
      <c r="C16" s="463">
        <v>11786</v>
      </c>
      <c r="D16" s="463">
        <v>12153</v>
      </c>
      <c r="E16" s="371" t="s">
        <v>320</v>
      </c>
      <c r="F16" s="372" t="s">
        <v>361</v>
      </c>
      <c r="G16" s="373" t="s">
        <v>321</v>
      </c>
      <c r="H16" s="175"/>
      <c r="I16" s="153"/>
      <c r="J16" s="94"/>
      <c r="K16" s="133"/>
      <c r="L16" s="133"/>
    </row>
    <row r="17" spans="1:12" s="92" customFormat="1" ht="15" thickBot="1" x14ac:dyDescent="0.25">
      <c r="A17" s="374" t="s">
        <v>272</v>
      </c>
      <c r="B17" s="375">
        <v>0.52701371778538941</v>
      </c>
      <c r="C17" s="375">
        <v>0.51921667974588326</v>
      </c>
      <c r="D17" s="375">
        <v>0.52342531247434199</v>
      </c>
      <c r="E17" s="376">
        <v>0.57999999999999996</v>
      </c>
      <c r="F17" s="315">
        <v>0.61</v>
      </c>
      <c r="G17" s="316">
        <v>0.65</v>
      </c>
      <c r="H17" s="175"/>
      <c r="I17" s="153"/>
      <c r="J17" s="94"/>
      <c r="K17" s="133"/>
      <c r="L17" s="133"/>
    </row>
    <row r="18" spans="1:12" x14ac:dyDescent="0.2">
      <c r="A18" s="133"/>
      <c r="B18" s="133"/>
      <c r="C18" s="443"/>
      <c r="D18" s="443"/>
      <c r="E18" s="443"/>
      <c r="F18" s="133"/>
      <c r="G18" s="133"/>
      <c r="H18" s="133"/>
      <c r="I18" s="133"/>
      <c r="J18" s="133"/>
    </row>
    <row r="19" spans="1:12" s="266" customFormat="1" x14ac:dyDescent="0.2">
      <c r="A19" s="253" t="s">
        <v>375</v>
      </c>
      <c r="B19" s="261"/>
      <c r="C19" s="261"/>
      <c r="D19" s="261"/>
      <c r="E19" s="264"/>
      <c r="F19" s="261"/>
      <c r="G19" s="261"/>
      <c r="H19" s="265"/>
      <c r="I19" s="265"/>
      <c r="J19" s="261"/>
    </row>
    <row r="20" spans="1:12" ht="15" thickBot="1" x14ac:dyDescent="0.25">
      <c r="A20" s="128"/>
      <c r="B20" s="699" t="s">
        <v>219</v>
      </c>
      <c r="C20" s="699"/>
      <c r="D20" s="699"/>
      <c r="E20" s="699"/>
      <c r="F20" s="699"/>
      <c r="G20" s="699"/>
      <c r="H20" s="706" t="s">
        <v>267</v>
      </c>
      <c r="I20" s="706"/>
      <c r="J20" s="706"/>
    </row>
    <row r="21" spans="1:12" ht="38.25" x14ac:dyDescent="0.2">
      <c r="A21" s="267"/>
      <c r="B21" s="268" t="s">
        <v>174</v>
      </c>
      <c r="C21" s="269" t="s">
        <v>218</v>
      </c>
      <c r="D21" s="274" t="s">
        <v>252</v>
      </c>
      <c r="E21" s="275" t="s">
        <v>253</v>
      </c>
      <c r="F21" s="276" t="s">
        <v>254</v>
      </c>
      <c r="G21" s="277" t="s">
        <v>221</v>
      </c>
      <c r="H21" s="278" t="s">
        <v>282</v>
      </c>
      <c r="I21" s="279" t="s">
        <v>217</v>
      </c>
      <c r="J21" s="280" t="s">
        <v>220</v>
      </c>
    </row>
    <row r="22" spans="1:12" x14ac:dyDescent="0.2">
      <c r="A22" s="199" t="s">
        <v>27</v>
      </c>
      <c r="B22" s="270">
        <v>12511</v>
      </c>
      <c r="C22" s="271">
        <v>12153</v>
      </c>
      <c r="D22" s="284">
        <v>3800</v>
      </c>
      <c r="E22" s="202">
        <v>1653</v>
      </c>
      <c r="F22" s="285">
        <v>408</v>
      </c>
      <c r="G22" s="295">
        <v>5859</v>
      </c>
      <c r="H22" s="289">
        <f>D22/C22</f>
        <v>0.31267999670863161</v>
      </c>
      <c r="I22" s="290">
        <f>E22/C22</f>
        <v>0.13601579856825474</v>
      </c>
      <c r="J22" s="291">
        <f>F22/C22</f>
        <v>3.3571957541347813E-2</v>
      </c>
    </row>
    <row r="23" spans="1:12" ht="15" thickBot="1" x14ac:dyDescent="0.25">
      <c r="A23" s="195" t="s">
        <v>11</v>
      </c>
      <c r="B23" s="272">
        <v>334424</v>
      </c>
      <c r="C23" s="273">
        <v>316666</v>
      </c>
      <c r="D23" s="286">
        <v>80352</v>
      </c>
      <c r="E23" s="287">
        <v>74338</v>
      </c>
      <c r="F23" s="288">
        <v>11137</v>
      </c>
      <c r="G23" s="296">
        <f>SUM(D23:F23)</f>
        <v>165827</v>
      </c>
      <c r="H23" s="292">
        <f>D23/C23</f>
        <v>0.25374369209198333</v>
      </c>
      <c r="I23" s="293">
        <f>E23/C23</f>
        <v>0.23475207316225929</v>
      </c>
      <c r="J23" s="294">
        <f>F23/C23</f>
        <v>3.5169547725363633E-2</v>
      </c>
    </row>
    <row r="24" spans="1:12" x14ac:dyDescent="0.2">
      <c r="A24" s="173"/>
      <c r="B24" s="173"/>
      <c r="C24" s="173"/>
      <c r="D24" s="173"/>
      <c r="F24" s="189"/>
      <c r="G24" s="189"/>
      <c r="I24" s="133"/>
      <c r="J24" s="133"/>
    </row>
    <row r="25" spans="1:12" x14ac:dyDescent="0.2">
      <c r="A25" s="173"/>
      <c r="B25" s="173"/>
      <c r="C25" s="173"/>
      <c r="D25" s="173"/>
      <c r="F25" s="189"/>
      <c r="G25" s="189"/>
      <c r="I25" s="133"/>
      <c r="J25" s="133"/>
    </row>
    <row r="26" spans="1:12" x14ac:dyDescent="0.2">
      <c r="A26" s="173"/>
      <c r="B26" s="173"/>
      <c r="C26" s="173"/>
      <c r="D26" s="173"/>
      <c r="F26" s="189"/>
      <c r="G26" s="189"/>
      <c r="I26" s="133"/>
      <c r="J26" s="133"/>
    </row>
    <row r="27" spans="1:12" x14ac:dyDescent="0.2">
      <c r="A27" s="173"/>
      <c r="B27" s="173"/>
      <c r="C27" s="173"/>
      <c r="D27" s="173"/>
      <c r="F27" s="189"/>
      <c r="G27" s="189"/>
      <c r="I27" s="133"/>
      <c r="J27" s="133"/>
    </row>
    <row r="28" spans="1:12" x14ac:dyDescent="0.2">
      <c r="A28" s="173"/>
      <c r="B28" s="173"/>
      <c r="C28" s="173"/>
      <c r="D28" s="173"/>
      <c r="F28" s="189"/>
      <c r="G28" s="189"/>
      <c r="I28" s="133"/>
      <c r="J28" s="133"/>
    </row>
    <row r="29" spans="1:12" x14ac:dyDescent="0.2">
      <c r="A29" s="173"/>
      <c r="B29" s="173"/>
      <c r="C29" s="173"/>
      <c r="D29" s="173"/>
      <c r="F29" s="189"/>
      <c r="G29" s="189"/>
      <c r="I29" s="133"/>
      <c r="J29" s="133"/>
    </row>
    <row r="30" spans="1:12" x14ac:dyDescent="0.2">
      <c r="A30" s="173"/>
      <c r="B30" s="173"/>
      <c r="C30" s="173"/>
      <c r="D30" s="173"/>
      <c r="F30" s="189"/>
      <c r="G30" s="189"/>
      <c r="I30" s="133"/>
      <c r="J30" s="133"/>
    </row>
    <row r="31" spans="1:12" x14ac:dyDescent="0.2">
      <c r="A31" s="173"/>
      <c r="B31" s="173"/>
      <c r="C31" s="173"/>
      <c r="D31" s="173"/>
      <c r="F31" s="189"/>
      <c r="G31" s="189"/>
      <c r="I31" s="133"/>
      <c r="J31" s="133"/>
    </row>
    <row r="32" spans="1:12" x14ac:dyDescent="0.2">
      <c r="A32" s="173"/>
      <c r="B32" s="173"/>
      <c r="C32" s="173"/>
      <c r="D32" s="173"/>
      <c r="F32" s="189"/>
      <c r="G32" s="189"/>
      <c r="I32" s="133"/>
      <c r="J32" s="133"/>
    </row>
    <row r="33" spans="1:16" x14ac:dyDescent="0.2">
      <c r="A33" s="173"/>
      <c r="B33" s="173"/>
      <c r="C33" s="173"/>
      <c r="D33" s="173"/>
      <c r="F33" s="189"/>
      <c r="G33" s="189"/>
      <c r="I33" s="133"/>
      <c r="J33" s="133"/>
    </row>
    <row r="34" spans="1:16" x14ac:dyDescent="0.2">
      <c r="A34" s="173"/>
      <c r="B34" s="173"/>
      <c r="C34" s="173"/>
      <c r="D34" s="173"/>
      <c r="F34" s="189"/>
      <c r="G34" s="189"/>
      <c r="I34" s="133"/>
      <c r="J34" s="133"/>
    </row>
    <row r="35" spans="1:16" x14ac:dyDescent="0.2">
      <c r="A35" s="173"/>
      <c r="B35" s="173"/>
      <c r="C35" s="173"/>
      <c r="D35" s="173"/>
      <c r="F35" s="189"/>
      <c r="G35" s="189"/>
      <c r="I35" s="133"/>
      <c r="J35" s="133"/>
    </row>
    <row r="36" spans="1:16" x14ac:dyDescent="0.2">
      <c r="A36" s="173"/>
      <c r="B36" s="173"/>
      <c r="C36" s="173"/>
      <c r="D36" s="173"/>
      <c r="F36" s="189"/>
      <c r="G36" s="189"/>
      <c r="I36" s="133"/>
      <c r="J36" s="133"/>
    </row>
    <row r="37" spans="1:16" x14ac:dyDescent="0.2">
      <c r="A37" s="173"/>
      <c r="B37" s="173"/>
      <c r="C37" s="173"/>
      <c r="D37" s="173"/>
      <c r="F37" s="189"/>
      <c r="G37" s="189"/>
      <c r="I37" s="133"/>
      <c r="J37" s="133"/>
    </row>
    <row r="38" spans="1:16" x14ac:dyDescent="0.2">
      <c r="A38" s="173"/>
      <c r="B38" s="173"/>
      <c r="C38" s="173"/>
      <c r="D38" s="173"/>
      <c r="F38" s="189"/>
      <c r="G38" s="189"/>
      <c r="I38" s="133"/>
      <c r="J38" s="133"/>
      <c r="K38" s="92"/>
      <c r="L38" s="188"/>
      <c r="M38" s="188"/>
      <c r="O38" s="92"/>
      <c r="P38" s="92"/>
    </row>
    <row r="39" spans="1:16" x14ac:dyDescent="0.2">
      <c r="A39" s="173"/>
      <c r="B39" s="173"/>
      <c r="C39" s="173"/>
      <c r="D39" s="173"/>
      <c r="F39" s="189"/>
      <c r="G39" s="189"/>
      <c r="I39" s="133"/>
      <c r="J39" s="133"/>
      <c r="K39" s="92"/>
      <c r="L39" s="188"/>
      <c r="M39" s="188"/>
      <c r="O39" s="92"/>
      <c r="P39" s="92"/>
    </row>
    <row r="40" spans="1:16" x14ac:dyDescent="0.2">
      <c r="A40" s="136"/>
      <c r="B40" s="136"/>
      <c r="C40" s="173"/>
      <c r="D40" s="173"/>
      <c r="E40" s="173"/>
      <c r="I40" s="133"/>
      <c r="J40" s="133"/>
      <c r="K40" s="92"/>
      <c r="L40" s="188"/>
      <c r="M40" s="188"/>
      <c r="O40" s="92"/>
      <c r="P40" s="92"/>
    </row>
    <row r="41" spans="1:16" x14ac:dyDescent="0.2">
      <c r="A41" s="253" t="s">
        <v>374</v>
      </c>
      <c r="B41" s="176"/>
      <c r="C41" s="177"/>
      <c r="D41" s="177"/>
      <c r="E41" s="177"/>
      <c r="F41" s="281"/>
      <c r="G41" s="282"/>
      <c r="I41" s="133"/>
      <c r="J41" s="133"/>
      <c r="K41" s="92"/>
      <c r="L41" s="188"/>
      <c r="M41" s="188"/>
      <c r="O41" s="92"/>
      <c r="P41" s="92"/>
    </row>
    <row r="42" spans="1:16" ht="16.5" customHeight="1" x14ac:dyDescent="0.2">
      <c r="A42" s="283"/>
      <c r="B42" s="676" t="s">
        <v>181</v>
      </c>
      <c r="C42" s="677"/>
      <c r="D42" s="677"/>
      <c r="E42" s="677"/>
      <c r="F42" s="677"/>
      <c r="G42" s="678"/>
      <c r="I42" s="133"/>
      <c r="J42" s="133"/>
      <c r="K42" s="92"/>
      <c r="L42" s="188"/>
      <c r="M42" s="188"/>
      <c r="O42" s="92"/>
      <c r="P42" s="92"/>
    </row>
    <row r="43" spans="1:16" ht="25.5" x14ac:dyDescent="0.2">
      <c r="A43" s="128"/>
      <c r="B43" s="247" t="s">
        <v>223</v>
      </c>
      <c r="C43" s="248" t="s">
        <v>3</v>
      </c>
      <c r="D43" s="248" t="s">
        <v>5</v>
      </c>
      <c r="E43" s="248" t="s">
        <v>4</v>
      </c>
      <c r="F43" s="248" t="s">
        <v>16</v>
      </c>
      <c r="G43" s="248" t="s">
        <v>61</v>
      </c>
      <c r="I43" s="133"/>
      <c r="J43" s="133"/>
      <c r="L43" s="188"/>
      <c r="M43" s="188"/>
    </row>
    <row r="44" spans="1:16" ht="15" x14ac:dyDescent="0.25">
      <c r="A44" s="190" t="s">
        <v>27</v>
      </c>
      <c r="B44" s="381">
        <v>12511</v>
      </c>
      <c r="C44" s="137">
        <v>3432</v>
      </c>
      <c r="D44" s="137">
        <v>1142</v>
      </c>
      <c r="E44" s="137">
        <v>964</v>
      </c>
      <c r="F44" s="137">
        <v>290</v>
      </c>
      <c r="G44" s="137">
        <f>SUM(C44:F44)</f>
        <v>5828</v>
      </c>
      <c r="H44" s="122"/>
      <c r="I44" s="153"/>
      <c r="J44" s="153"/>
      <c r="L44" s="188"/>
      <c r="M44" s="188"/>
    </row>
    <row r="45" spans="1:16" s="12" customFormat="1" ht="15" customHeight="1" x14ac:dyDescent="0.2">
      <c r="A45" s="192" t="s">
        <v>11</v>
      </c>
      <c r="B45" s="191">
        <v>334424</v>
      </c>
      <c r="C45" s="137">
        <v>55924</v>
      </c>
      <c r="D45" s="137">
        <v>75972</v>
      </c>
      <c r="E45" s="137">
        <v>19502</v>
      </c>
      <c r="F45" s="137">
        <v>14353</v>
      </c>
      <c r="G45" s="137">
        <f>SUM(C45:F45)</f>
        <v>165751</v>
      </c>
      <c r="I45" s="95"/>
      <c r="J45" s="95"/>
    </row>
    <row r="46" spans="1:16" s="12" customFormat="1" ht="15" customHeight="1" x14ac:dyDescent="0.2">
      <c r="A46" s="136"/>
      <c r="B46" s="175"/>
      <c r="C46" s="136"/>
      <c r="D46" s="136"/>
      <c r="E46" s="136"/>
      <c r="F46" s="136"/>
      <c r="I46" s="95"/>
      <c r="J46" s="95"/>
    </row>
    <row r="47" spans="1:16" ht="17.25" customHeight="1" x14ac:dyDescent="0.2">
      <c r="A47" s="679" t="s">
        <v>372</v>
      </c>
      <c r="B47" s="679"/>
      <c r="C47" s="679"/>
      <c r="D47" s="679"/>
      <c r="E47" s="679"/>
      <c r="F47" s="679"/>
      <c r="G47" s="679"/>
      <c r="H47" s="679"/>
    </row>
    <row r="48" spans="1:16" ht="17.25" customHeight="1" x14ac:dyDescent="0.2">
      <c r="A48" s="680" t="s">
        <v>329</v>
      </c>
      <c r="B48" s="681"/>
      <c r="C48" s="681"/>
      <c r="D48" s="681"/>
      <c r="E48" s="681"/>
      <c r="F48" s="681"/>
      <c r="G48" s="681"/>
      <c r="H48" s="682"/>
    </row>
    <row r="49" spans="1:10" ht="25.5" x14ac:dyDescent="0.2">
      <c r="A49" s="683" t="s">
        <v>63</v>
      </c>
      <c r="B49" s="683" t="s">
        <v>53</v>
      </c>
      <c r="C49" s="686" t="s">
        <v>222</v>
      </c>
      <c r="D49" s="686" t="s">
        <v>67</v>
      </c>
      <c r="E49" s="689" t="s">
        <v>68</v>
      </c>
      <c r="F49" s="690"/>
      <c r="G49" s="691"/>
      <c r="H49" s="26" t="s">
        <v>198</v>
      </c>
    </row>
    <row r="50" spans="1:10" x14ac:dyDescent="0.2">
      <c r="A50" s="684"/>
      <c r="B50" s="684"/>
      <c r="C50" s="687"/>
      <c r="D50" s="687"/>
      <c r="E50" s="683" t="s">
        <v>195</v>
      </c>
      <c r="F50" s="683" t="s">
        <v>39</v>
      </c>
      <c r="G50" s="683" t="s">
        <v>196</v>
      </c>
      <c r="H50" s="684" t="s">
        <v>197</v>
      </c>
    </row>
    <row r="51" spans="1:10" ht="27" customHeight="1" x14ac:dyDescent="0.2">
      <c r="A51" s="685"/>
      <c r="B51" s="685"/>
      <c r="C51" s="688"/>
      <c r="D51" s="688"/>
      <c r="E51" s="685"/>
      <c r="F51" s="685"/>
      <c r="G51" s="685"/>
      <c r="H51" s="685"/>
    </row>
    <row r="52" spans="1:10" ht="27" customHeight="1" x14ac:dyDescent="0.2">
      <c r="A52" s="383" t="s">
        <v>27</v>
      </c>
      <c r="B52" s="297" t="s">
        <v>54</v>
      </c>
      <c r="C52" s="20">
        <v>15293</v>
      </c>
      <c r="D52" s="20">
        <v>0</v>
      </c>
      <c r="E52" s="20">
        <v>244</v>
      </c>
      <c r="F52" s="20">
        <v>325</v>
      </c>
      <c r="G52" s="20">
        <v>176</v>
      </c>
      <c r="H52" s="382">
        <v>1.2</v>
      </c>
    </row>
    <row r="53" spans="1:10" ht="15" customHeight="1" x14ac:dyDescent="0.2">
      <c r="A53" s="531"/>
      <c r="B53" s="297" t="s">
        <v>55</v>
      </c>
      <c r="C53" s="20">
        <v>14754</v>
      </c>
      <c r="D53" s="20">
        <v>14754</v>
      </c>
      <c r="E53" s="20">
        <v>2347</v>
      </c>
      <c r="F53" s="20">
        <v>936</v>
      </c>
      <c r="G53" s="20">
        <v>1862</v>
      </c>
      <c r="H53" s="382">
        <v>12.6</v>
      </c>
    </row>
    <row r="54" spans="1:10" ht="15" customHeight="1" x14ac:dyDescent="0.2">
      <c r="A54" s="18"/>
      <c r="B54" s="297" t="s">
        <v>56</v>
      </c>
      <c r="C54" s="20">
        <v>5465</v>
      </c>
      <c r="D54" s="20">
        <v>5465</v>
      </c>
      <c r="E54" s="20">
        <v>229</v>
      </c>
      <c r="F54" s="20">
        <v>55</v>
      </c>
      <c r="G54" s="20">
        <v>3269</v>
      </c>
      <c r="H54" s="382">
        <v>59.8</v>
      </c>
    </row>
    <row r="55" spans="1:10" s="12" customFormat="1" ht="15" customHeight="1" x14ac:dyDescent="0.2">
      <c r="A55" s="19"/>
      <c r="B55" s="297" t="s">
        <v>57</v>
      </c>
      <c r="C55" s="20">
        <v>35512</v>
      </c>
      <c r="D55" s="20">
        <v>20219</v>
      </c>
      <c r="E55" s="20">
        <v>2820</v>
      </c>
      <c r="F55" s="20">
        <v>1316</v>
      </c>
      <c r="G55" s="20">
        <v>5307</v>
      </c>
      <c r="H55" s="382">
        <v>14.9</v>
      </c>
    </row>
    <row r="56" spans="1:10" s="12" customFormat="1" ht="16.5" customHeight="1" x14ac:dyDescent="0.2">
      <c r="J56" s="432" t="s">
        <v>353</v>
      </c>
    </row>
    <row r="57" spans="1:10" x14ac:dyDescent="0.2">
      <c r="A57" s="649"/>
      <c r="B57" s="650"/>
      <c r="C57" s="650"/>
      <c r="D57" s="650"/>
      <c r="E57" s="650"/>
      <c r="F57" s="650"/>
      <c r="G57" s="650"/>
      <c r="H57" s="650"/>
      <c r="I57" s="650"/>
      <c r="J57" s="650"/>
    </row>
    <row r="58" spans="1:10" ht="38.25" customHeight="1" x14ac:dyDescent="0.2">
      <c r="A58" s="456" t="s">
        <v>371</v>
      </c>
      <c r="B58" s="78"/>
      <c r="C58" s="78"/>
      <c r="D58" s="78"/>
      <c r="E58" s="78"/>
      <c r="F58" s="78"/>
      <c r="G58" s="78"/>
      <c r="H58" s="78"/>
    </row>
    <row r="59" spans="1:10" x14ac:dyDescent="0.2">
      <c r="A59" s="716" t="s">
        <v>69</v>
      </c>
      <c r="B59" s="716"/>
      <c r="C59" s="716"/>
      <c r="D59" s="716"/>
      <c r="E59" s="716"/>
      <c r="F59" s="716"/>
      <c r="G59" s="716"/>
      <c r="H59" s="716"/>
    </row>
    <row r="60" spans="1:10" ht="51" x14ac:dyDescent="0.2">
      <c r="A60" s="27" t="s">
        <v>70</v>
      </c>
      <c r="B60" s="83" t="s">
        <v>71</v>
      </c>
      <c r="C60" s="81" t="s">
        <v>66</v>
      </c>
      <c r="D60" s="28" t="s">
        <v>68</v>
      </c>
      <c r="E60" s="29"/>
      <c r="F60" s="30"/>
      <c r="G60" s="712" t="s">
        <v>199</v>
      </c>
      <c r="H60" s="708" t="s">
        <v>328</v>
      </c>
    </row>
    <row r="61" spans="1:10" x14ac:dyDescent="0.2">
      <c r="A61" s="31"/>
      <c r="B61" s="84"/>
      <c r="C61" s="86"/>
      <c r="D61" s="708" t="s">
        <v>195</v>
      </c>
      <c r="E61" s="710" t="s">
        <v>39</v>
      </c>
      <c r="F61" s="708" t="s">
        <v>196</v>
      </c>
      <c r="G61" s="713"/>
      <c r="H61" s="715"/>
    </row>
    <row r="62" spans="1:10" x14ac:dyDescent="0.2">
      <c r="A62" s="31"/>
      <c r="B62" s="85"/>
      <c r="C62" s="82"/>
      <c r="D62" s="709"/>
      <c r="E62" s="711"/>
      <c r="F62" s="709"/>
      <c r="G62" s="714"/>
      <c r="H62" s="709"/>
    </row>
    <row r="63" spans="1:10" ht="15" thickBot="1" x14ac:dyDescent="0.25">
      <c r="A63" s="384" t="s">
        <v>27</v>
      </c>
      <c r="B63" s="35" t="s">
        <v>57</v>
      </c>
      <c r="C63" s="458">
        <v>35512</v>
      </c>
      <c r="D63" s="36">
        <f>SUM(D64:D137,D143:D199)</f>
        <v>2820</v>
      </c>
      <c r="E63" s="36">
        <f>SUM(E64:E137,E143:E199)</f>
        <v>1316</v>
      </c>
      <c r="F63" s="36">
        <f>SUM(F64:F137,F143:F199)</f>
        <v>5307</v>
      </c>
      <c r="G63" s="407">
        <f>F63/C63</f>
        <v>0.14944244199143952</v>
      </c>
      <c r="H63" s="36">
        <f>SUM(H64:H137,H143:H199)</f>
        <v>1048</v>
      </c>
      <c r="I63" s="122"/>
      <c r="J63" s="122"/>
    </row>
    <row r="64" spans="1:10" ht="15" thickTop="1" x14ac:dyDescent="0.2">
      <c r="A64" s="532"/>
      <c r="B64" s="405" t="s">
        <v>72</v>
      </c>
      <c r="C64" s="406"/>
      <c r="D64" s="33">
        <v>0</v>
      </c>
      <c r="E64" s="33">
        <v>0</v>
      </c>
      <c r="F64" s="33">
        <v>30</v>
      </c>
      <c r="G64" s="32"/>
      <c r="H64" s="33">
        <v>1</v>
      </c>
      <c r="I64" s="122"/>
    </row>
    <row r="65" spans="1:8" x14ac:dyDescent="0.2">
      <c r="A65" s="35"/>
      <c r="B65" s="405" t="s">
        <v>73</v>
      </c>
      <c r="C65" s="406"/>
      <c r="D65" s="33">
        <v>0</v>
      </c>
      <c r="E65" s="33">
        <v>0</v>
      </c>
      <c r="F65" s="33">
        <v>5</v>
      </c>
      <c r="G65" s="32"/>
      <c r="H65" s="33">
        <v>0</v>
      </c>
    </row>
    <row r="66" spans="1:8" x14ac:dyDescent="0.2">
      <c r="A66" s="193"/>
      <c r="B66" s="405" t="s">
        <v>74</v>
      </c>
      <c r="C66" s="406"/>
      <c r="D66" s="33">
        <v>0</v>
      </c>
      <c r="E66" s="33">
        <v>0</v>
      </c>
      <c r="F66" s="33">
        <v>20</v>
      </c>
      <c r="G66" s="32"/>
      <c r="H66" s="33">
        <v>0</v>
      </c>
    </row>
    <row r="67" spans="1:8" x14ac:dyDescent="0.2">
      <c r="A67" s="35"/>
      <c r="B67" s="405" t="s">
        <v>75</v>
      </c>
      <c r="C67" s="406"/>
      <c r="D67" s="33">
        <v>0</v>
      </c>
      <c r="E67" s="33">
        <v>0</v>
      </c>
      <c r="F67" s="33">
        <v>217</v>
      </c>
      <c r="G67" s="32"/>
      <c r="H67" s="33">
        <v>6</v>
      </c>
    </row>
    <row r="68" spans="1:8" x14ac:dyDescent="0.2">
      <c r="A68" s="35"/>
      <c r="B68" s="405" t="s">
        <v>76</v>
      </c>
      <c r="C68" s="406"/>
      <c r="D68" s="33">
        <v>0</v>
      </c>
      <c r="E68" s="33">
        <v>0</v>
      </c>
      <c r="F68" s="33">
        <v>60</v>
      </c>
      <c r="G68" s="32"/>
      <c r="H68" s="33">
        <v>3</v>
      </c>
    </row>
    <row r="69" spans="1:8" x14ac:dyDescent="0.2">
      <c r="A69" s="35"/>
      <c r="B69" s="405" t="s">
        <v>77</v>
      </c>
      <c r="C69" s="406"/>
      <c r="D69" s="33">
        <v>0</v>
      </c>
      <c r="E69" s="33">
        <v>0</v>
      </c>
      <c r="F69" s="33">
        <v>123</v>
      </c>
      <c r="G69" s="32"/>
      <c r="H69" s="33">
        <v>10</v>
      </c>
    </row>
    <row r="70" spans="1:8" x14ac:dyDescent="0.2">
      <c r="A70" s="35"/>
      <c r="B70" s="405" t="s">
        <v>78</v>
      </c>
      <c r="C70" s="406"/>
      <c r="D70" s="33">
        <v>0</v>
      </c>
      <c r="E70" s="33">
        <v>0</v>
      </c>
      <c r="F70" s="33">
        <v>13</v>
      </c>
      <c r="G70" s="32"/>
      <c r="H70" s="33">
        <v>0</v>
      </c>
    </row>
    <row r="71" spans="1:8" x14ac:dyDescent="0.2">
      <c r="A71" s="35"/>
      <c r="B71" s="405" t="s">
        <v>293</v>
      </c>
      <c r="C71" s="406"/>
      <c r="D71" s="33">
        <v>0</v>
      </c>
      <c r="E71" s="33">
        <v>0</v>
      </c>
      <c r="F71" s="33">
        <v>3</v>
      </c>
      <c r="G71" s="32"/>
      <c r="H71" s="33">
        <v>1</v>
      </c>
    </row>
    <row r="72" spans="1:8" x14ac:dyDescent="0.2">
      <c r="A72" s="35"/>
      <c r="B72" s="405" t="s">
        <v>79</v>
      </c>
      <c r="C72" s="406"/>
      <c r="D72" s="33">
        <v>0</v>
      </c>
      <c r="E72" s="33">
        <v>0</v>
      </c>
      <c r="F72" s="33">
        <v>6</v>
      </c>
      <c r="G72" s="32"/>
      <c r="H72" s="33">
        <v>0</v>
      </c>
    </row>
    <row r="73" spans="1:8" x14ac:dyDescent="0.2">
      <c r="A73" s="35"/>
      <c r="B73" s="405" t="s">
        <v>294</v>
      </c>
      <c r="C73" s="406"/>
      <c r="D73" s="33">
        <v>0</v>
      </c>
      <c r="E73" s="33">
        <v>0</v>
      </c>
      <c r="F73" s="33">
        <v>2</v>
      </c>
      <c r="G73" s="32"/>
      <c r="H73" s="33">
        <v>1</v>
      </c>
    </row>
    <row r="74" spans="1:8" x14ac:dyDescent="0.2">
      <c r="A74" s="35"/>
      <c r="B74" s="405" t="s">
        <v>295</v>
      </c>
      <c r="C74" s="406"/>
      <c r="D74" s="33">
        <v>0</v>
      </c>
      <c r="E74" s="33">
        <v>0</v>
      </c>
      <c r="F74" s="33">
        <v>17</v>
      </c>
      <c r="G74" s="32"/>
      <c r="H74" s="33">
        <v>1</v>
      </c>
    </row>
    <row r="75" spans="1:8" x14ac:dyDescent="0.2">
      <c r="A75" s="35"/>
      <c r="B75" s="405" t="s">
        <v>80</v>
      </c>
      <c r="C75" s="406"/>
      <c r="D75" s="33">
        <v>0</v>
      </c>
      <c r="E75" s="33">
        <v>0</v>
      </c>
      <c r="F75" s="33">
        <v>21</v>
      </c>
      <c r="G75" s="32"/>
      <c r="H75" s="33">
        <v>6</v>
      </c>
    </row>
    <row r="76" spans="1:8" x14ac:dyDescent="0.2">
      <c r="A76" s="35"/>
      <c r="B76" s="405" t="s">
        <v>81</v>
      </c>
      <c r="C76" s="406"/>
      <c r="D76" s="33">
        <v>0</v>
      </c>
      <c r="E76" s="33">
        <v>0</v>
      </c>
      <c r="F76" s="33">
        <v>74</v>
      </c>
      <c r="G76" s="32"/>
      <c r="H76" s="33">
        <v>7</v>
      </c>
    </row>
    <row r="77" spans="1:8" x14ac:dyDescent="0.2">
      <c r="A77" s="35"/>
      <c r="B77" s="405" t="s">
        <v>82</v>
      </c>
      <c r="C77" s="406"/>
      <c r="D77" s="33">
        <v>0</v>
      </c>
      <c r="E77" s="33">
        <v>0</v>
      </c>
      <c r="F77" s="33">
        <v>5</v>
      </c>
      <c r="G77" s="32"/>
      <c r="H77" s="33">
        <v>0</v>
      </c>
    </row>
    <row r="78" spans="1:8" x14ac:dyDescent="0.2">
      <c r="A78" s="35"/>
      <c r="B78" s="405" t="s">
        <v>83</v>
      </c>
      <c r="C78" s="406"/>
      <c r="D78" s="33">
        <v>0</v>
      </c>
      <c r="E78" s="33">
        <v>0</v>
      </c>
      <c r="F78" s="33">
        <v>8</v>
      </c>
      <c r="G78" s="32"/>
      <c r="H78" s="33">
        <v>0</v>
      </c>
    </row>
    <row r="79" spans="1:8" x14ac:dyDescent="0.2">
      <c r="A79" s="35"/>
      <c r="B79" s="405" t="s">
        <v>84</v>
      </c>
      <c r="C79" s="406"/>
      <c r="D79" s="33">
        <v>0</v>
      </c>
      <c r="E79" s="33">
        <v>0</v>
      </c>
      <c r="F79" s="33">
        <v>13</v>
      </c>
      <c r="G79" s="32"/>
      <c r="H79" s="33">
        <v>4</v>
      </c>
    </row>
    <row r="80" spans="1:8" x14ac:dyDescent="0.2">
      <c r="A80" s="35"/>
      <c r="B80" s="405" t="s">
        <v>86</v>
      </c>
      <c r="C80" s="406"/>
      <c r="D80" s="33">
        <v>0</v>
      </c>
      <c r="E80" s="33">
        <v>0</v>
      </c>
      <c r="F80" s="33">
        <v>37</v>
      </c>
      <c r="G80" s="32"/>
      <c r="H80" s="33">
        <v>4</v>
      </c>
    </row>
    <row r="81" spans="1:8" x14ac:dyDescent="0.2">
      <c r="A81" s="35"/>
      <c r="B81" s="405" t="s">
        <v>87</v>
      </c>
      <c r="C81" s="406"/>
      <c r="D81" s="33">
        <v>0</v>
      </c>
      <c r="E81" s="33">
        <v>0</v>
      </c>
      <c r="F81" s="33">
        <v>10</v>
      </c>
      <c r="G81" s="32"/>
      <c r="H81" s="33">
        <v>0</v>
      </c>
    </row>
    <row r="82" spans="1:8" x14ac:dyDescent="0.2">
      <c r="A82" s="35"/>
      <c r="B82" s="405" t="s">
        <v>88</v>
      </c>
      <c r="C82" s="406"/>
      <c r="D82" s="33">
        <v>0</v>
      </c>
      <c r="E82" s="33">
        <v>0</v>
      </c>
      <c r="F82" s="33">
        <v>138</v>
      </c>
      <c r="G82" s="32"/>
      <c r="H82" s="33">
        <v>22</v>
      </c>
    </row>
    <row r="83" spans="1:8" x14ac:dyDescent="0.2">
      <c r="A83" s="35"/>
      <c r="B83" s="405" t="s">
        <v>49</v>
      </c>
      <c r="C83" s="406"/>
      <c r="D83" s="33">
        <v>0</v>
      </c>
      <c r="E83" s="33">
        <v>0</v>
      </c>
      <c r="F83" s="33">
        <v>5</v>
      </c>
      <c r="G83" s="32"/>
      <c r="H83" s="33">
        <v>1</v>
      </c>
    </row>
    <row r="84" spans="1:8" x14ac:dyDescent="0.2">
      <c r="A84" s="35"/>
      <c r="B84" s="405" t="s">
        <v>89</v>
      </c>
      <c r="C84" s="406"/>
      <c r="D84" s="33">
        <v>0</v>
      </c>
      <c r="E84" s="33">
        <v>0</v>
      </c>
      <c r="F84" s="33">
        <v>28</v>
      </c>
      <c r="G84" s="32"/>
      <c r="H84" s="33">
        <v>1</v>
      </c>
    </row>
    <row r="85" spans="1:8" x14ac:dyDescent="0.2">
      <c r="A85" s="193"/>
      <c r="B85" s="405" t="s">
        <v>292</v>
      </c>
      <c r="C85" s="406"/>
      <c r="D85" s="33">
        <v>0</v>
      </c>
      <c r="E85" s="33">
        <v>0</v>
      </c>
      <c r="F85" s="33">
        <v>2</v>
      </c>
      <c r="G85" s="32"/>
      <c r="H85" s="33">
        <v>0</v>
      </c>
    </row>
    <row r="86" spans="1:8" x14ac:dyDescent="0.2">
      <c r="A86" s="35"/>
      <c r="B86" s="405" t="s">
        <v>90</v>
      </c>
      <c r="C86" s="406"/>
      <c r="D86" s="33">
        <v>0</v>
      </c>
      <c r="E86" s="33">
        <v>0</v>
      </c>
      <c r="F86" s="33">
        <v>8</v>
      </c>
      <c r="G86" s="32"/>
      <c r="H86" s="33">
        <v>4</v>
      </c>
    </row>
    <row r="87" spans="1:8" x14ac:dyDescent="0.2">
      <c r="A87" s="35"/>
      <c r="B87" s="405" t="s">
        <v>91</v>
      </c>
      <c r="C87" s="406"/>
      <c r="D87" s="33">
        <v>0</v>
      </c>
      <c r="E87" s="33">
        <v>0</v>
      </c>
      <c r="F87" s="33">
        <v>7</v>
      </c>
      <c r="G87" s="32"/>
      <c r="H87" s="33">
        <v>0</v>
      </c>
    </row>
    <row r="88" spans="1:8" x14ac:dyDescent="0.2">
      <c r="A88" s="35"/>
      <c r="B88" s="405" t="s">
        <v>92</v>
      </c>
      <c r="C88" s="406"/>
      <c r="D88" s="33">
        <v>0</v>
      </c>
      <c r="E88" s="33">
        <v>0</v>
      </c>
      <c r="F88" s="33">
        <v>16</v>
      </c>
      <c r="G88" s="32"/>
      <c r="H88" s="33">
        <v>2</v>
      </c>
    </row>
    <row r="89" spans="1:8" x14ac:dyDescent="0.2">
      <c r="A89" s="35"/>
      <c r="B89" s="405" t="s">
        <v>50</v>
      </c>
      <c r="C89" s="406"/>
      <c r="D89" s="33">
        <v>0</v>
      </c>
      <c r="E89" s="33">
        <v>0</v>
      </c>
      <c r="F89" s="33">
        <v>1</v>
      </c>
      <c r="G89" s="32"/>
      <c r="H89" s="33">
        <v>0</v>
      </c>
    </row>
    <row r="90" spans="1:8" x14ac:dyDescent="0.2">
      <c r="A90" s="35"/>
      <c r="B90" s="405" t="s">
        <v>93</v>
      </c>
      <c r="C90" s="406"/>
      <c r="D90" s="33">
        <v>0</v>
      </c>
      <c r="E90" s="33">
        <v>0</v>
      </c>
      <c r="F90" s="33">
        <v>532</v>
      </c>
      <c r="G90" s="32"/>
      <c r="H90" s="33">
        <v>106</v>
      </c>
    </row>
    <row r="91" spans="1:8" x14ac:dyDescent="0.2">
      <c r="A91" s="35"/>
      <c r="B91" s="405" t="s">
        <v>94</v>
      </c>
      <c r="C91" s="406"/>
      <c r="D91" s="33">
        <v>0</v>
      </c>
      <c r="E91" s="33">
        <v>0</v>
      </c>
      <c r="F91" s="33">
        <v>1</v>
      </c>
      <c r="G91" s="32"/>
      <c r="H91" s="33">
        <v>0</v>
      </c>
    </row>
    <row r="92" spans="1:8" x14ac:dyDescent="0.2">
      <c r="A92" s="35"/>
      <c r="B92" s="405" t="s">
        <v>95</v>
      </c>
      <c r="C92" s="406"/>
      <c r="D92" s="33">
        <v>0</v>
      </c>
      <c r="E92" s="33">
        <v>0</v>
      </c>
      <c r="F92" s="33">
        <v>5</v>
      </c>
      <c r="G92" s="32"/>
      <c r="H92" s="33">
        <v>2</v>
      </c>
    </row>
    <row r="93" spans="1:8" x14ac:dyDescent="0.2">
      <c r="A93" s="35"/>
      <c r="B93" s="405" t="s">
        <v>96</v>
      </c>
      <c r="C93" s="406"/>
      <c r="D93" s="33">
        <v>0</v>
      </c>
      <c r="E93" s="33">
        <v>0</v>
      </c>
      <c r="F93" s="33">
        <v>75</v>
      </c>
      <c r="G93" s="32"/>
      <c r="H93" s="33">
        <v>11</v>
      </c>
    </row>
    <row r="94" spans="1:8" x14ac:dyDescent="0.2">
      <c r="A94" s="35"/>
      <c r="B94" s="405" t="s">
        <v>97</v>
      </c>
      <c r="C94" s="406"/>
      <c r="D94" s="33">
        <v>0</v>
      </c>
      <c r="E94" s="33">
        <v>0</v>
      </c>
      <c r="F94" s="33">
        <v>11</v>
      </c>
      <c r="G94" s="32"/>
      <c r="H94" s="33">
        <v>3</v>
      </c>
    </row>
    <row r="95" spans="1:8" x14ac:dyDescent="0.2">
      <c r="A95" s="35"/>
      <c r="B95" s="405" t="s">
        <v>98</v>
      </c>
      <c r="C95" s="406"/>
      <c r="D95" s="33">
        <v>0</v>
      </c>
      <c r="E95" s="33">
        <v>0</v>
      </c>
      <c r="F95" s="33">
        <v>2</v>
      </c>
      <c r="G95" s="32"/>
      <c r="H95" s="33">
        <v>2</v>
      </c>
    </row>
    <row r="96" spans="1:8" x14ac:dyDescent="0.2">
      <c r="A96" s="35"/>
      <c r="B96" s="405" t="s">
        <v>46</v>
      </c>
      <c r="C96" s="406"/>
      <c r="D96" s="33">
        <v>0</v>
      </c>
      <c r="E96" s="33">
        <v>0</v>
      </c>
      <c r="F96" s="33">
        <v>6</v>
      </c>
      <c r="G96" s="32"/>
      <c r="H96" s="33">
        <v>2</v>
      </c>
    </row>
    <row r="97" spans="1:8" x14ac:dyDescent="0.2">
      <c r="A97" s="35"/>
      <c r="B97" s="405" t="s">
        <v>47</v>
      </c>
      <c r="C97" s="406"/>
      <c r="D97" s="33">
        <v>0</v>
      </c>
      <c r="E97" s="33">
        <v>0</v>
      </c>
      <c r="F97" s="33">
        <v>4</v>
      </c>
      <c r="G97" s="32"/>
      <c r="H97" s="33">
        <v>0</v>
      </c>
    </row>
    <row r="98" spans="1:8" x14ac:dyDescent="0.2">
      <c r="A98" s="35"/>
      <c r="B98" s="405" t="s">
        <v>99</v>
      </c>
      <c r="C98" s="406"/>
      <c r="D98" s="33">
        <v>0</v>
      </c>
      <c r="E98" s="33">
        <v>0</v>
      </c>
      <c r="F98" s="33">
        <v>713</v>
      </c>
      <c r="G98" s="32"/>
      <c r="H98" s="33">
        <v>58</v>
      </c>
    </row>
    <row r="99" spans="1:8" x14ac:dyDescent="0.2">
      <c r="A99" s="35"/>
      <c r="B99" s="405" t="s">
        <v>100</v>
      </c>
      <c r="C99" s="406"/>
      <c r="D99" s="33">
        <v>0</v>
      </c>
      <c r="E99" s="33">
        <v>0</v>
      </c>
      <c r="F99" s="33">
        <v>377</v>
      </c>
      <c r="G99" s="32"/>
      <c r="H99" s="33">
        <v>139</v>
      </c>
    </row>
    <row r="100" spans="1:8" x14ac:dyDescent="0.2">
      <c r="A100" s="35"/>
      <c r="B100" s="405" t="s">
        <v>274</v>
      </c>
      <c r="C100" s="406"/>
      <c r="D100" s="33">
        <v>0</v>
      </c>
      <c r="E100" s="33">
        <v>0</v>
      </c>
      <c r="F100" s="33">
        <v>300</v>
      </c>
      <c r="G100" s="32"/>
      <c r="H100" s="33">
        <v>115</v>
      </c>
    </row>
    <row r="101" spans="1:8" x14ac:dyDescent="0.2">
      <c r="A101" s="35"/>
      <c r="B101" s="405" t="s">
        <v>101</v>
      </c>
      <c r="C101" s="406"/>
      <c r="D101" s="33">
        <v>0</v>
      </c>
      <c r="E101" s="33">
        <v>0</v>
      </c>
      <c r="F101" s="33">
        <v>65</v>
      </c>
      <c r="G101" s="32"/>
      <c r="H101" s="33">
        <v>2</v>
      </c>
    </row>
    <row r="102" spans="1:8" x14ac:dyDescent="0.2">
      <c r="A102" s="35"/>
      <c r="B102" s="405" t="s">
        <v>296</v>
      </c>
      <c r="C102" s="406"/>
      <c r="D102" s="33">
        <v>2</v>
      </c>
      <c r="E102" s="33">
        <v>0</v>
      </c>
      <c r="F102" s="33">
        <v>11</v>
      </c>
      <c r="G102" s="32"/>
      <c r="H102" s="33">
        <v>3</v>
      </c>
    </row>
    <row r="103" spans="1:8" x14ac:dyDescent="0.2">
      <c r="A103" s="35"/>
      <c r="B103" s="405" t="s">
        <v>297</v>
      </c>
      <c r="C103" s="406"/>
      <c r="D103" s="33">
        <v>0</v>
      </c>
      <c r="E103" s="33">
        <v>0</v>
      </c>
      <c r="F103" s="33">
        <v>10</v>
      </c>
      <c r="G103" s="32"/>
      <c r="H103" s="33">
        <v>0</v>
      </c>
    </row>
    <row r="104" spans="1:8" x14ac:dyDescent="0.2">
      <c r="A104" s="35"/>
      <c r="B104" s="405" t="s">
        <v>102</v>
      </c>
      <c r="C104" s="406"/>
      <c r="D104" s="33">
        <v>0</v>
      </c>
      <c r="E104" s="33">
        <v>0</v>
      </c>
      <c r="F104" s="33">
        <v>178</v>
      </c>
      <c r="G104" s="32"/>
      <c r="H104" s="33">
        <v>34</v>
      </c>
    </row>
    <row r="105" spans="1:8" x14ac:dyDescent="0.2">
      <c r="A105" s="35"/>
      <c r="B105" s="405" t="s">
        <v>103</v>
      </c>
      <c r="C105" s="406"/>
      <c r="D105" s="33">
        <v>0</v>
      </c>
      <c r="E105" s="33">
        <v>0</v>
      </c>
      <c r="F105" s="33">
        <v>15</v>
      </c>
      <c r="G105" s="32"/>
      <c r="H105" s="33">
        <v>4</v>
      </c>
    </row>
    <row r="106" spans="1:8" x14ac:dyDescent="0.2">
      <c r="A106" s="35"/>
      <c r="B106" s="405" t="s">
        <v>104</v>
      </c>
      <c r="C106" s="406"/>
      <c r="D106" s="33">
        <v>0</v>
      </c>
      <c r="E106" s="33">
        <v>0</v>
      </c>
      <c r="F106" s="33">
        <v>169</v>
      </c>
      <c r="G106" s="32"/>
      <c r="H106" s="33">
        <v>17</v>
      </c>
    </row>
    <row r="107" spans="1:8" x14ac:dyDescent="0.2">
      <c r="A107" s="35"/>
      <c r="B107" s="405" t="s">
        <v>105</v>
      </c>
      <c r="C107" s="406"/>
      <c r="D107" s="33">
        <v>0</v>
      </c>
      <c r="E107" s="33">
        <v>0</v>
      </c>
      <c r="F107" s="33">
        <v>4</v>
      </c>
      <c r="G107" s="32"/>
      <c r="H107" s="33">
        <v>2</v>
      </c>
    </row>
    <row r="108" spans="1:8" x14ac:dyDescent="0.2">
      <c r="A108" s="193"/>
      <c r="B108" s="405" t="s">
        <v>106</v>
      </c>
      <c r="C108" s="406"/>
      <c r="D108" s="33">
        <v>0</v>
      </c>
      <c r="E108" s="33">
        <v>0</v>
      </c>
      <c r="F108" s="33">
        <v>62</v>
      </c>
      <c r="G108" s="32"/>
      <c r="H108" s="33">
        <v>23</v>
      </c>
    </row>
    <row r="109" spans="1:8" x14ac:dyDescent="0.2">
      <c r="A109" s="35"/>
      <c r="B109" s="405" t="s">
        <v>51</v>
      </c>
      <c r="C109" s="406"/>
      <c r="D109" s="33">
        <v>0</v>
      </c>
      <c r="E109" s="33">
        <v>0</v>
      </c>
      <c r="F109" s="33">
        <v>3</v>
      </c>
      <c r="G109" s="32"/>
      <c r="H109" s="33">
        <v>0</v>
      </c>
    </row>
    <row r="110" spans="1:8" x14ac:dyDescent="0.2">
      <c r="A110" s="35"/>
      <c r="B110" s="405" t="s">
        <v>298</v>
      </c>
      <c r="C110" s="406"/>
      <c r="D110" s="33">
        <v>0</v>
      </c>
      <c r="E110" s="33">
        <v>0</v>
      </c>
      <c r="F110" s="33">
        <v>4</v>
      </c>
      <c r="G110" s="32"/>
      <c r="H110" s="33">
        <v>2</v>
      </c>
    </row>
    <row r="111" spans="1:8" x14ac:dyDescent="0.2">
      <c r="A111" s="35"/>
      <c r="B111" s="405" t="s">
        <v>299</v>
      </c>
      <c r="C111" s="406"/>
      <c r="D111" s="33">
        <v>0</v>
      </c>
      <c r="E111" s="33">
        <v>0</v>
      </c>
      <c r="F111" s="33">
        <v>2</v>
      </c>
      <c r="G111" s="32"/>
      <c r="H111" s="33">
        <v>2</v>
      </c>
    </row>
    <row r="112" spans="1:8" x14ac:dyDescent="0.2">
      <c r="A112" s="35"/>
      <c r="B112" s="405" t="s">
        <v>107</v>
      </c>
      <c r="C112" s="406"/>
      <c r="D112" s="33">
        <v>0</v>
      </c>
      <c r="E112" s="33">
        <v>0</v>
      </c>
      <c r="F112" s="33">
        <v>128</v>
      </c>
      <c r="G112" s="32"/>
      <c r="H112" s="33">
        <v>35</v>
      </c>
    </row>
    <row r="113" spans="1:8" x14ac:dyDescent="0.2">
      <c r="A113" s="35"/>
      <c r="B113" s="405" t="s">
        <v>108</v>
      </c>
      <c r="C113" s="406"/>
      <c r="D113" s="33">
        <v>0</v>
      </c>
      <c r="E113" s="33">
        <v>0</v>
      </c>
      <c r="F113" s="33">
        <v>267</v>
      </c>
      <c r="G113" s="32"/>
      <c r="H113" s="33">
        <v>14</v>
      </c>
    </row>
    <row r="114" spans="1:8" x14ac:dyDescent="0.2">
      <c r="A114" s="35"/>
      <c r="B114" s="405" t="s">
        <v>109</v>
      </c>
      <c r="C114" s="406"/>
      <c r="D114" s="33">
        <v>0</v>
      </c>
      <c r="E114" s="33">
        <v>0</v>
      </c>
      <c r="F114" s="33">
        <v>53</v>
      </c>
      <c r="G114" s="32"/>
      <c r="H114" s="33">
        <v>6</v>
      </c>
    </row>
    <row r="115" spans="1:8" x14ac:dyDescent="0.2">
      <c r="A115" s="35"/>
      <c r="B115" s="405" t="s">
        <v>48</v>
      </c>
      <c r="C115" s="406"/>
      <c r="D115" s="33">
        <v>0</v>
      </c>
      <c r="E115" s="33">
        <v>0</v>
      </c>
      <c r="F115" s="33">
        <v>13</v>
      </c>
      <c r="G115" s="32"/>
      <c r="H115" s="33">
        <v>0</v>
      </c>
    </row>
    <row r="116" spans="1:8" x14ac:dyDescent="0.2">
      <c r="A116" s="35"/>
      <c r="B116" s="405" t="s">
        <v>110</v>
      </c>
      <c r="C116" s="406"/>
      <c r="D116" s="33">
        <v>0</v>
      </c>
      <c r="E116" s="33">
        <v>0</v>
      </c>
      <c r="F116" s="33">
        <v>959</v>
      </c>
      <c r="G116" s="32"/>
      <c r="H116" s="33">
        <v>327</v>
      </c>
    </row>
    <row r="117" spans="1:8" x14ac:dyDescent="0.2">
      <c r="A117" s="35"/>
      <c r="B117" s="405" t="s">
        <v>111</v>
      </c>
      <c r="C117" s="406"/>
      <c r="D117" s="33">
        <v>0</v>
      </c>
      <c r="E117" s="33">
        <v>0</v>
      </c>
      <c r="F117" s="33">
        <v>2</v>
      </c>
      <c r="G117" s="32"/>
      <c r="H117" s="33">
        <v>1</v>
      </c>
    </row>
    <row r="118" spans="1:8" x14ac:dyDescent="0.2">
      <c r="A118" s="35"/>
      <c r="B118" s="405" t="s">
        <v>150</v>
      </c>
      <c r="C118" s="406"/>
      <c r="D118" s="33">
        <v>0</v>
      </c>
      <c r="E118" s="33">
        <v>0</v>
      </c>
      <c r="F118" s="33">
        <v>2</v>
      </c>
      <c r="G118" s="32"/>
      <c r="H118" s="33">
        <v>0</v>
      </c>
    </row>
    <row r="119" spans="1:8" x14ac:dyDescent="0.2">
      <c r="A119" s="35"/>
      <c r="B119" s="405" t="s">
        <v>112</v>
      </c>
      <c r="C119" s="406"/>
      <c r="D119" s="33">
        <v>0</v>
      </c>
      <c r="E119" s="33">
        <v>0</v>
      </c>
      <c r="F119" s="33">
        <v>28</v>
      </c>
      <c r="G119" s="32"/>
      <c r="H119" s="33">
        <v>0</v>
      </c>
    </row>
    <row r="120" spans="1:8" x14ac:dyDescent="0.2">
      <c r="A120" s="35"/>
      <c r="B120" s="405" t="s">
        <v>52</v>
      </c>
      <c r="C120" s="406"/>
      <c r="D120" s="33">
        <v>1</v>
      </c>
      <c r="E120" s="33">
        <v>0</v>
      </c>
      <c r="F120" s="33">
        <v>2</v>
      </c>
      <c r="G120" s="32"/>
      <c r="H120" s="33">
        <v>0</v>
      </c>
    </row>
    <row r="121" spans="1:8" x14ac:dyDescent="0.2">
      <c r="A121" s="35"/>
      <c r="B121" s="405" t="s">
        <v>290</v>
      </c>
      <c r="C121" s="406"/>
      <c r="D121" s="33">
        <v>0</v>
      </c>
      <c r="E121" s="33">
        <v>0</v>
      </c>
      <c r="F121" s="33">
        <v>1</v>
      </c>
      <c r="G121" s="32"/>
      <c r="H121" s="33">
        <v>1</v>
      </c>
    </row>
    <row r="122" spans="1:8" x14ac:dyDescent="0.2">
      <c r="A122" s="35"/>
      <c r="B122" s="405" t="s">
        <v>113</v>
      </c>
      <c r="C122" s="406"/>
      <c r="D122" s="33">
        <v>0</v>
      </c>
      <c r="E122" s="33">
        <v>0</v>
      </c>
      <c r="F122" s="33">
        <v>4</v>
      </c>
      <c r="G122" s="32"/>
      <c r="H122" s="33">
        <v>1</v>
      </c>
    </row>
    <row r="123" spans="1:8" x14ac:dyDescent="0.2">
      <c r="A123" s="35"/>
      <c r="B123" s="405" t="s">
        <v>114</v>
      </c>
      <c r="C123" s="406"/>
      <c r="D123" s="33">
        <v>0</v>
      </c>
      <c r="E123" s="33">
        <v>0</v>
      </c>
      <c r="F123" s="33">
        <v>40</v>
      </c>
      <c r="G123" s="32"/>
      <c r="H123" s="33">
        <v>7</v>
      </c>
    </row>
    <row r="124" spans="1:8" x14ac:dyDescent="0.2">
      <c r="A124" s="35"/>
      <c r="B124" s="405" t="s">
        <v>115</v>
      </c>
      <c r="C124" s="406"/>
      <c r="D124" s="33">
        <v>0</v>
      </c>
      <c r="E124" s="33">
        <v>0</v>
      </c>
      <c r="F124" s="33">
        <v>344</v>
      </c>
      <c r="G124" s="32"/>
      <c r="H124" s="33">
        <v>45</v>
      </c>
    </row>
    <row r="125" spans="1:8" x14ac:dyDescent="0.2">
      <c r="A125" s="35"/>
      <c r="B125" s="405" t="s">
        <v>283</v>
      </c>
      <c r="C125" s="406"/>
      <c r="D125" s="33">
        <v>0</v>
      </c>
      <c r="E125" s="33">
        <v>0</v>
      </c>
      <c r="F125" s="33">
        <v>1</v>
      </c>
      <c r="G125" s="32"/>
      <c r="H125" s="33">
        <v>0</v>
      </c>
    </row>
    <row r="126" spans="1:8" x14ac:dyDescent="0.2">
      <c r="A126" s="35"/>
      <c r="B126" s="405" t="s">
        <v>291</v>
      </c>
      <c r="C126" s="406"/>
      <c r="D126" s="33">
        <v>0</v>
      </c>
      <c r="E126" s="33">
        <v>0</v>
      </c>
      <c r="F126" s="33">
        <v>2</v>
      </c>
      <c r="G126" s="32"/>
      <c r="H126" s="33">
        <v>0</v>
      </c>
    </row>
    <row r="127" spans="1:8" x14ac:dyDescent="0.2">
      <c r="A127" s="35"/>
      <c r="B127" s="405" t="s">
        <v>364</v>
      </c>
      <c r="C127" s="406"/>
      <c r="D127" s="33">
        <v>0</v>
      </c>
      <c r="E127" s="33">
        <v>0</v>
      </c>
      <c r="F127" s="33">
        <v>1</v>
      </c>
      <c r="G127" s="32"/>
      <c r="H127" s="33">
        <v>0</v>
      </c>
    </row>
    <row r="128" spans="1:8" x14ac:dyDescent="0.2">
      <c r="A128" s="35"/>
      <c r="B128" s="405" t="s">
        <v>284</v>
      </c>
      <c r="C128" s="406"/>
      <c r="D128" s="33">
        <v>0</v>
      </c>
      <c r="E128" s="33">
        <v>0</v>
      </c>
      <c r="F128" s="33">
        <v>1</v>
      </c>
      <c r="G128" s="32"/>
      <c r="H128" s="33">
        <v>0</v>
      </c>
    </row>
    <row r="129" spans="1:10" x14ac:dyDescent="0.2">
      <c r="A129" s="35"/>
      <c r="B129" s="405" t="s">
        <v>300</v>
      </c>
      <c r="C129" s="406"/>
      <c r="D129" s="33">
        <v>0</v>
      </c>
      <c r="E129" s="33">
        <v>0</v>
      </c>
      <c r="F129" s="33">
        <v>2</v>
      </c>
      <c r="G129" s="32"/>
      <c r="H129" s="33">
        <v>1</v>
      </c>
    </row>
    <row r="130" spans="1:10" x14ac:dyDescent="0.2">
      <c r="A130" s="35"/>
      <c r="B130" s="405" t="s">
        <v>285</v>
      </c>
      <c r="C130" s="406"/>
      <c r="D130" s="33">
        <v>0</v>
      </c>
      <c r="E130" s="33">
        <v>0</v>
      </c>
      <c r="F130" s="33">
        <v>10</v>
      </c>
      <c r="G130" s="32"/>
      <c r="H130" s="33">
        <v>3</v>
      </c>
    </row>
    <row r="131" spans="1:10" x14ac:dyDescent="0.2">
      <c r="A131" s="35"/>
      <c r="B131" s="405" t="s">
        <v>116</v>
      </c>
      <c r="C131" s="406"/>
      <c r="D131" s="33">
        <v>0</v>
      </c>
      <c r="E131" s="33">
        <v>0</v>
      </c>
      <c r="F131" s="33">
        <v>13</v>
      </c>
      <c r="G131" s="32"/>
      <c r="H131" s="33">
        <v>3</v>
      </c>
    </row>
    <row r="132" spans="1:10" x14ac:dyDescent="0.2">
      <c r="A132" s="35"/>
      <c r="B132" s="405" t="s">
        <v>301</v>
      </c>
      <c r="C132" s="406"/>
      <c r="D132" s="33">
        <v>0</v>
      </c>
      <c r="E132" s="33">
        <v>0</v>
      </c>
      <c r="F132" s="33">
        <v>16</v>
      </c>
      <c r="G132" s="32"/>
      <c r="H132" s="33">
        <v>3</v>
      </c>
    </row>
    <row r="133" spans="1:10" x14ac:dyDescent="0.2">
      <c r="A133" s="35"/>
      <c r="B133" s="405" t="s">
        <v>44</v>
      </c>
      <c r="C133" s="406"/>
      <c r="D133" s="33">
        <v>2</v>
      </c>
      <c r="E133" s="33">
        <v>0</v>
      </c>
      <c r="F133" s="33">
        <v>0</v>
      </c>
      <c r="G133" s="32"/>
      <c r="H133" s="33">
        <v>0</v>
      </c>
    </row>
    <row r="134" spans="1:10" x14ac:dyDescent="0.2">
      <c r="A134" s="35"/>
      <c r="B134" s="405" t="s">
        <v>117</v>
      </c>
      <c r="C134" s="406"/>
      <c r="D134" s="33">
        <v>4</v>
      </c>
      <c r="E134" s="33">
        <v>0</v>
      </c>
      <c r="F134" s="33">
        <v>0</v>
      </c>
      <c r="G134" s="32"/>
      <c r="H134" s="33">
        <v>0</v>
      </c>
    </row>
    <row r="135" spans="1:10" x14ac:dyDescent="0.2">
      <c r="A135" s="35"/>
      <c r="B135" s="405" t="s">
        <v>302</v>
      </c>
      <c r="C135" s="406"/>
      <c r="D135" s="33">
        <v>1</v>
      </c>
      <c r="E135" s="33">
        <v>1</v>
      </c>
      <c r="F135" s="33">
        <v>0</v>
      </c>
      <c r="G135" s="32"/>
      <c r="H135" s="33">
        <v>0</v>
      </c>
    </row>
    <row r="136" spans="1:10" x14ac:dyDescent="0.2">
      <c r="A136" s="35"/>
      <c r="B136" s="405" t="s">
        <v>118</v>
      </c>
      <c r="C136" s="406"/>
      <c r="D136" s="33">
        <v>1</v>
      </c>
      <c r="E136" s="33">
        <v>0</v>
      </c>
      <c r="F136" s="33">
        <v>0</v>
      </c>
      <c r="G136" s="32"/>
      <c r="H136" s="33">
        <v>0</v>
      </c>
      <c r="J136" s="1"/>
    </row>
    <row r="137" spans="1:10" x14ac:dyDescent="0.2">
      <c r="A137" s="35"/>
      <c r="B137" s="405" t="s">
        <v>119</v>
      </c>
      <c r="C137" s="406"/>
      <c r="D137" s="33">
        <v>9</v>
      </c>
      <c r="E137" s="33">
        <v>22</v>
      </c>
      <c r="F137" s="33">
        <v>0</v>
      </c>
      <c r="G137" s="32"/>
      <c r="H137" s="33">
        <v>0</v>
      </c>
      <c r="J137" s="432" t="s">
        <v>353</v>
      </c>
    </row>
    <row r="138" spans="1:10" ht="38.25" customHeight="1" x14ac:dyDescent="0.2">
      <c r="A138" s="456" t="s">
        <v>371</v>
      </c>
      <c r="B138" s="78"/>
      <c r="C138" s="78"/>
      <c r="D138" s="78"/>
      <c r="E138" s="78"/>
      <c r="F138" s="78"/>
      <c r="G138" s="78"/>
      <c r="H138" s="78"/>
    </row>
    <row r="139" spans="1:10" x14ac:dyDescent="0.2">
      <c r="A139" s="716" t="s">
        <v>69</v>
      </c>
      <c r="B139" s="716"/>
      <c r="C139" s="716"/>
      <c r="D139" s="716"/>
      <c r="E139" s="716"/>
      <c r="F139" s="716"/>
      <c r="G139" s="716"/>
      <c r="H139" s="716"/>
    </row>
    <row r="140" spans="1:10" ht="51" x14ac:dyDescent="0.2">
      <c r="A140" s="27" t="s">
        <v>70</v>
      </c>
      <c r="B140" s="427" t="s">
        <v>71</v>
      </c>
      <c r="C140" s="425" t="s">
        <v>66</v>
      </c>
      <c r="D140" s="28" t="s">
        <v>68</v>
      </c>
      <c r="E140" s="29"/>
      <c r="F140" s="30"/>
      <c r="G140" s="712" t="s">
        <v>199</v>
      </c>
      <c r="H140" s="708" t="s">
        <v>328</v>
      </c>
    </row>
    <row r="141" spans="1:10" x14ac:dyDescent="0.2">
      <c r="A141" s="31"/>
      <c r="B141" s="428"/>
      <c r="C141" s="430"/>
      <c r="D141" s="708" t="s">
        <v>195</v>
      </c>
      <c r="E141" s="710" t="s">
        <v>39</v>
      </c>
      <c r="F141" s="708" t="s">
        <v>196</v>
      </c>
      <c r="G141" s="713"/>
      <c r="H141" s="715"/>
    </row>
    <row r="142" spans="1:10" x14ac:dyDescent="0.2">
      <c r="A142" s="31"/>
      <c r="B142" s="429"/>
      <c r="C142" s="426"/>
      <c r="D142" s="709"/>
      <c r="E142" s="711"/>
      <c r="F142" s="709"/>
      <c r="G142" s="714"/>
      <c r="H142" s="709"/>
    </row>
    <row r="143" spans="1:10" x14ac:dyDescent="0.2">
      <c r="A143" s="35"/>
      <c r="B143" s="405" t="s">
        <v>120</v>
      </c>
      <c r="C143" s="406"/>
      <c r="D143" s="33">
        <v>8</v>
      </c>
      <c r="E143" s="33">
        <v>1</v>
      </c>
      <c r="F143" s="33">
        <v>0</v>
      </c>
      <c r="G143" s="32"/>
      <c r="H143" s="33">
        <v>0</v>
      </c>
    </row>
    <row r="144" spans="1:10" x14ac:dyDescent="0.2">
      <c r="A144" s="35"/>
      <c r="B144" s="405" t="s">
        <v>365</v>
      </c>
      <c r="C144" s="406"/>
      <c r="D144" s="33">
        <v>26</v>
      </c>
      <c r="E144" s="33">
        <v>1</v>
      </c>
      <c r="F144" s="33">
        <v>0</v>
      </c>
      <c r="G144" s="32"/>
      <c r="H144" s="33">
        <v>0</v>
      </c>
    </row>
    <row r="145" spans="1:8" x14ac:dyDescent="0.2">
      <c r="A145" s="35"/>
      <c r="B145" s="405" t="s">
        <v>121</v>
      </c>
      <c r="C145" s="406"/>
      <c r="D145" s="33">
        <v>3</v>
      </c>
      <c r="E145" s="33">
        <v>1</v>
      </c>
      <c r="F145" s="33">
        <v>0</v>
      </c>
      <c r="G145" s="32"/>
      <c r="H145" s="33">
        <v>0</v>
      </c>
    </row>
    <row r="146" spans="1:8" x14ac:dyDescent="0.2">
      <c r="A146" s="35"/>
      <c r="B146" s="405" t="s">
        <v>123</v>
      </c>
      <c r="C146" s="406"/>
      <c r="D146" s="33">
        <v>8</v>
      </c>
      <c r="E146" s="33">
        <v>5</v>
      </c>
      <c r="F146" s="33">
        <v>0</v>
      </c>
      <c r="G146" s="32"/>
      <c r="H146" s="33">
        <v>0</v>
      </c>
    </row>
    <row r="147" spans="1:8" x14ac:dyDescent="0.2">
      <c r="A147" s="35"/>
      <c r="B147" s="405" t="s">
        <v>286</v>
      </c>
      <c r="C147" s="406"/>
      <c r="D147" s="33">
        <v>4</v>
      </c>
      <c r="E147" s="33">
        <v>1</v>
      </c>
      <c r="F147" s="33">
        <v>0</v>
      </c>
      <c r="G147" s="32"/>
      <c r="H147" s="33">
        <v>0</v>
      </c>
    </row>
    <row r="148" spans="1:8" x14ac:dyDescent="0.2">
      <c r="A148" s="193"/>
      <c r="B148" s="405" t="s">
        <v>124</v>
      </c>
      <c r="C148" s="406"/>
      <c r="D148" s="33">
        <v>4</v>
      </c>
      <c r="E148" s="33">
        <v>3</v>
      </c>
      <c r="F148" s="33">
        <v>0</v>
      </c>
      <c r="G148" s="32"/>
      <c r="H148" s="33">
        <v>0</v>
      </c>
    </row>
    <row r="149" spans="1:8" x14ac:dyDescent="0.2">
      <c r="A149" s="35"/>
      <c r="B149" s="457" t="s">
        <v>151</v>
      </c>
      <c r="C149" s="406"/>
      <c r="D149" s="33">
        <v>2</v>
      </c>
      <c r="E149" s="33">
        <v>3</v>
      </c>
      <c r="F149" s="33">
        <v>0</v>
      </c>
      <c r="G149" s="32"/>
      <c r="H149" s="33">
        <v>0</v>
      </c>
    </row>
    <row r="150" spans="1:8" x14ac:dyDescent="0.2">
      <c r="A150" s="35"/>
      <c r="B150" s="405" t="s">
        <v>125</v>
      </c>
      <c r="C150" s="406"/>
      <c r="D150" s="33">
        <v>2</v>
      </c>
      <c r="E150" s="33">
        <v>4</v>
      </c>
      <c r="F150" s="33">
        <v>0</v>
      </c>
      <c r="G150" s="32"/>
      <c r="H150" s="33">
        <v>0</v>
      </c>
    </row>
    <row r="151" spans="1:8" x14ac:dyDescent="0.2">
      <c r="A151" s="35"/>
      <c r="B151" s="405" t="s">
        <v>126</v>
      </c>
      <c r="C151" s="406"/>
      <c r="D151" s="33">
        <v>1</v>
      </c>
      <c r="E151" s="33">
        <v>2</v>
      </c>
      <c r="F151" s="33">
        <v>0</v>
      </c>
      <c r="G151" s="32"/>
      <c r="H151" s="33">
        <v>0</v>
      </c>
    </row>
    <row r="152" spans="1:8" x14ac:dyDescent="0.2">
      <c r="A152" s="35"/>
      <c r="B152" s="405" t="s">
        <v>289</v>
      </c>
      <c r="C152" s="406"/>
      <c r="D152" s="33">
        <v>3</v>
      </c>
      <c r="E152" s="33">
        <v>0</v>
      </c>
      <c r="F152" s="33">
        <v>0</v>
      </c>
      <c r="G152" s="32"/>
      <c r="H152" s="33">
        <v>0</v>
      </c>
    </row>
    <row r="153" spans="1:8" x14ac:dyDescent="0.2">
      <c r="A153" s="35"/>
      <c r="B153" s="405" t="s">
        <v>303</v>
      </c>
      <c r="C153" s="406"/>
      <c r="D153" s="33">
        <v>2</v>
      </c>
      <c r="E153" s="33">
        <v>3</v>
      </c>
      <c r="F153" s="33">
        <v>0</v>
      </c>
      <c r="G153" s="32"/>
      <c r="H153" s="33">
        <v>0</v>
      </c>
    </row>
    <row r="154" spans="1:8" x14ac:dyDescent="0.2">
      <c r="A154" s="35"/>
      <c r="B154" s="405" t="s">
        <v>127</v>
      </c>
      <c r="C154" s="406"/>
      <c r="D154" s="33">
        <v>1</v>
      </c>
      <c r="E154" s="33">
        <v>0</v>
      </c>
      <c r="F154" s="33">
        <v>0</v>
      </c>
      <c r="G154" s="32"/>
      <c r="H154" s="33">
        <v>0</v>
      </c>
    </row>
    <row r="155" spans="1:8" x14ac:dyDescent="0.2">
      <c r="A155" s="35"/>
      <c r="B155" s="405" t="s">
        <v>304</v>
      </c>
      <c r="C155" s="406"/>
      <c r="D155" s="33">
        <v>1</v>
      </c>
      <c r="E155" s="33">
        <v>0</v>
      </c>
      <c r="F155" s="33">
        <v>0</v>
      </c>
      <c r="G155" s="32"/>
      <c r="H155" s="33">
        <v>0</v>
      </c>
    </row>
    <row r="156" spans="1:8" x14ac:dyDescent="0.2">
      <c r="A156" s="35"/>
      <c r="B156" s="405" t="s">
        <v>152</v>
      </c>
      <c r="C156" s="406"/>
      <c r="D156" s="33">
        <v>1</v>
      </c>
      <c r="E156" s="33">
        <v>4</v>
      </c>
      <c r="F156" s="33">
        <v>0</v>
      </c>
      <c r="G156" s="32"/>
      <c r="H156" s="33">
        <v>0</v>
      </c>
    </row>
    <row r="157" spans="1:8" x14ac:dyDescent="0.2">
      <c r="A157" s="35"/>
      <c r="B157" s="405" t="s">
        <v>128</v>
      </c>
      <c r="C157" s="406"/>
      <c r="D157" s="33">
        <v>2</v>
      </c>
      <c r="E157" s="33">
        <v>1</v>
      </c>
      <c r="F157" s="33">
        <v>0</v>
      </c>
      <c r="G157" s="32"/>
      <c r="H157" s="33">
        <v>0</v>
      </c>
    </row>
    <row r="158" spans="1:8" x14ac:dyDescent="0.2">
      <c r="A158" s="193"/>
      <c r="B158" s="405" t="s">
        <v>129</v>
      </c>
      <c r="C158" s="406"/>
      <c r="D158" s="33">
        <v>2</v>
      </c>
      <c r="E158" s="33">
        <v>5</v>
      </c>
      <c r="F158" s="33">
        <v>0</v>
      </c>
      <c r="G158" s="32"/>
      <c r="H158" s="33">
        <v>0</v>
      </c>
    </row>
    <row r="159" spans="1:8" x14ac:dyDescent="0.2">
      <c r="A159" s="35"/>
      <c r="B159" s="405" t="s">
        <v>130</v>
      </c>
      <c r="C159" s="406"/>
      <c r="D159" s="33">
        <v>4</v>
      </c>
      <c r="E159" s="33">
        <v>0</v>
      </c>
      <c r="F159" s="33">
        <v>0</v>
      </c>
      <c r="G159" s="32"/>
      <c r="H159" s="33">
        <v>0</v>
      </c>
    </row>
    <row r="160" spans="1:8" x14ac:dyDescent="0.2">
      <c r="A160" s="35"/>
      <c r="B160" s="405" t="s">
        <v>305</v>
      </c>
      <c r="C160" s="406"/>
      <c r="D160" s="33">
        <v>21</v>
      </c>
      <c r="E160" s="33">
        <v>0</v>
      </c>
      <c r="F160" s="33">
        <v>0</v>
      </c>
      <c r="G160" s="32"/>
      <c r="H160" s="33">
        <v>0</v>
      </c>
    </row>
    <row r="161" spans="1:8" x14ac:dyDescent="0.2">
      <c r="A161" s="193"/>
      <c r="B161" s="405" t="s">
        <v>131</v>
      </c>
      <c r="C161" s="406"/>
      <c r="D161" s="33">
        <v>537</v>
      </c>
      <c r="E161" s="33">
        <v>330</v>
      </c>
      <c r="F161" s="33">
        <v>0</v>
      </c>
      <c r="G161" s="32"/>
      <c r="H161" s="33">
        <v>0</v>
      </c>
    </row>
    <row r="162" spans="1:8" x14ac:dyDescent="0.2">
      <c r="A162" s="35"/>
      <c r="B162" s="405" t="s">
        <v>287</v>
      </c>
      <c r="C162" s="406"/>
      <c r="D162" s="33">
        <v>2</v>
      </c>
      <c r="E162" s="33">
        <v>2</v>
      </c>
      <c r="F162" s="33">
        <v>0</v>
      </c>
      <c r="G162" s="32"/>
      <c r="H162" s="33">
        <v>0</v>
      </c>
    </row>
    <row r="163" spans="1:8" x14ac:dyDescent="0.2">
      <c r="A163" s="35"/>
      <c r="B163" s="405" t="s">
        <v>306</v>
      </c>
      <c r="C163" s="406"/>
      <c r="D163" s="33">
        <v>17</v>
      </c>
      <c r="E163" s="33">
        <v>0</v>
      </c>
      <c r="F163" s="33">
        <v>0</v>
      </c>
      <c r="G163" s="32"/>
      <c r="H163" s="33">
        <v>0</v>
      </c>
    </row>
    <row r="164" spans="1:8" x14ac:dyDescent="0.2">
      <c r="A164" s="35"/>
      <c r="B164" s="405" t="s">
        <v>307</v>
      </c>
      <c r="C164" s="406"/>
      <c r="D164" s="33">
        <v>3</v>
      </c>
      <c r="E164" s="33">
        <v>0</v>
      </c>
      <c r="F164" s="33">
        <v>0</v>
      </c>
      <c r="G164" s="32"/>
      <c r="H164" s="33">
        <v>0</v>
      </c>
    </row>
    <row r="165" spans="1:8" x14ac:dyDescent="0.2">
      <c r="A165" s="35"/>
      <c r="B165" s="405" t="s">
        <v>362</v>
      </c>
      <c r="C165" s="406"/>
      <c r="D165" s="33">
        <v>1</v>
      </c>
      <c r="E165" s="33">
        <v>0</v>
      </c>
      <c r="F165" s="33">
        <v>0</v>
      </c>
      <c r="G165" s="32"/>
      <c r="H165" s="33">
        <v>0</v>
      </c>
    </row>
    <row r="166" spans="1:8" x14ac:dyDescent="0.2">
      <c r="A166" s="35"/>
      <c r="B166" s="405" t="s">
        <v>309</v>
      </c>
      <c r="C166" s="406"/>
      <c r="D166" s="33">
        <v>1</v>
      </c>
      <c r="E166" s="33">
        <v>1</v>
      </c>
      <c r="F166" s="33">
        <v>0</v>
      </c>
      <c r="G166" s="32"/>
      <c r="H166" s="33">
        <v>0</v>
      </c>
    </row>
    <row r="167" spans="1:8" x14ac:dyDescent="0.2">
      <c r="A167" s="35"/>
      <c r="B167" s="405" t="s">
        <v>323</v>
      </c>
      <c r="C167" s="406"/>
      <c r="D167" s="33">
        <v>1</v>
      </c>
      <c r="E167" s="33">
        <v>0</v>
      </c>
      <c r="F167" s="33">
        <v>0</v>
      </c>
      <c r="G167" s="32"/>
      <c r="H167" s="33">
        <v>0</v>
      </c>
    </row>
    <row r="168" spans="1:8" x14ac:dyDescent="0.2">
      <c r="A168" s="35"/>
      <c r="B168" s="405" t="s">
        <v>132</v>
      </c>
      <c r="C168" s="406"/>
      <c r="D168" s="33">
        <v>5</v>
      </c>
      <c r="E168" s="33">
        <v>3</v>
      </c>
      <c r="F168" s="33">
        <v>0</v>
      </c>
      <c r="G168" s="32"/>
      <c r="H168" s="33">
        <v>0</v>
      </c>
    </row>
    <row r="169" spans="1:8" x14ac:dyDescent="0.2">
      <c r="A169" s="35"/>
      <c r="B169" s="405" t="s">
        <v>133</v>
      </c>
      <c r="C169" s="406"/>
      <c r="D169" s="33">
        <v>20</v>
      </c>
      <c r="E169" s="33">
        <v>17</v>
      </c>
      <c r="F169" s="33">
        <v>0</v>
      </c>
      <c r="G169" s="32"/>
      <c r="H169" s="33">
        <v>0</v>
      </c>
    </row>
    <row r="170" spans="1:8" x14ac:dyDescent="0.2">
      <c r="A170" s="35"/>
      <c r="B170" s="405" t="s">
        <v>134</v>
      </c>
      <c r="C170" s="406"/>
      <c r="D170" s="33">
        <v>6</v>
      </c>
      <c r="E170" s="33">
        <v>1</v>
      </c>
      <c r="F170" s="33">
        <v>0</v>
      </c>
      <c r="G170" s="32"/>
      <c r="H170" s="33">
        <v>0</v>
      </c>
    </row>
    <row r="171" spans="1:8" x14ac:dyDescent="0.2">
      <c r="A171" s="35"/>
      <c r="B171" s="405" t="s">
        <v>310</v>
      </c>
      <c r="C171" s="406"/>
      <c r="D171" s="33">
        <v>282</v>
      </c>
      <c r="E171" s="33">
        <v>130</v>
      </c>
      <c r="F171" s="33">
        <v>0</v>
      </c>
      <c r="G171" s="32"/>
      <c r="H171" s="33">
        <v>0</v>
      </c>
    </row>
    <row r="172" spans="1:8" x14ac:dyDescent="0.2">
      <c r="A172" s="35"/>
      <c r="B172" s="405" t="s">
        <v>311</v>
      </c>
      <c r="C172" s="406"/>
      <c r="D172" s="33">
        <v>137</v>
      </c>
      <c r="E172" s="33">
        <v>55</v>
      </c>
      <c r="F172" s="33">
        <v>0</v>
      </c>
      <c r="G172" s="32"/>
      <c r="H172" s="33">
        <v>0</v>
      </c>
    </row>
    <row r="173" spans="1:8" x14ac:dyDescent="0.2">
      <c r="A173" s="35"/>
      <c r="B173" s="405" t="s">
        <v>135</v>
      </c>
      <c r="C173" s="406"/>
      <c r="D173" s="33">
        <v>289</v>
      </c>
      <c r="E173" s="33">
        <v>118</v>
      </c>
      <c r="F173" s="33">
        <v>0</v>
      </c>
      <c r="G173" s="32"/>
      <c r="H173" s="33">
        <v>0</v>
      </c>
    </row>
    <row r="174" spans="1:8" x14ac:dyDescent="0.2">
      <c r="A174" s="193"/>
      <c r="B174" s="405" t="s">
        <v>312</v>
      </c>
      <c r="C174" s="406"/>
      <c r="D174" s="33">
        <v>2</v>
      </c>
      <c r="E174" s="33">
        <v>0</v>
      </c>
      <c r="F174" s="33">
        <v>0</v>
      </c>
      <c r="G174" s="32"/>
      <c r="H174" s="33">
        <v>0</v>
      </c>
    </row>
    <row r="175" spans="1:8" x14ac:dyDescent="0.2">
      <c r="A175" s="35"/>
      <c r="B175" s="405" t="s">
        <v>137</v>
      </c>
      <c r="C175" s="406"/>
      <c r="D175" s="33">
        <v>2</v>
      </c>
      <c r="E175" s="33">
        <v>2</v>
      </c>
      <c r="F175" s="33">
        <v>0</v>
      </c>
      <c r="G175" s="32"/>
      <c r="H175" s="33">
        <v>0</v>
      </c>
    </row>
    <row r="176" spans="1:8" x14ac:dyDescent="0.2">
      <c r="A176" s="35"/>
      <c r="B176" s="405" t="s">
        <v>45</v>
      </c>
      <c r="C176" s="406"/>
      <c r="D176" s="33">
        <v>1</v>
      </c>
      <c r="E176" s="33">
        <v>1</v>
      </c>
      <c r="F176" s="33">
        <v>0</v>
      </c>
      <c r="G176" s="32"/>
      <c r="H176" s="33">
        <v>0</v>
      </c>
    </row>
    <row r="177" spans="1:8" x14ac:dyDescent="0.2">
      <c r="A177" s="35"/>
      <c r="B177" s="405" t="s">
        <v>138</v>
      </c>
      <c r="C177" s="406"/>
      <c r="D177" s="33">
        <v>5</v>
      </c>
      <c r="E177" s="33">
        <v>0</v>
      </c>
      <c r="F177" s="33">
        <v>0</v>
      </c>
      <c r="G177" s="32"/>
      <c r="H177" s="33">
        <v>0</v>
      </c>
    </row>
    <row r="178" spans="1:8" x14ac:dyDescent="0.2">
      <c r="A178" s="35"/>
      <c r="B178" s="405" t="s">
        <v>139</v>
      </c>
      <c r="C178" s="406"/>
      <c r="D178" s="33">
        <v>2</v>
      </c>
      <c r="E178" s="33">
        <v>0</v>
      </c>
      <c r="F178" s="33">
        <v>0</v>
      </c>
      <c r="G178" s="32"/>
      <c r="H178" s="33">
        <v>0</v>
      </c>
    </row>
    <row r="179" spans="1:8" x14ac:dyDescent="0.2">
      <c r="A179" s="193"/>
      <c r="B179" s="405" t="s">
        <v>140</v>
      </c>
      <c r="C179" s="406"/>
      <c r="D179" s="33">
        <v>2</v>
      </c>
      <c r="E179" s="33">
        <v>0</v>
      </c>
      <c r="F179" s="33">
        <v>0</v>
      </c>
      <c r="G179" s="32"/>
      <c r="H179" s="33">
        <v>0</v>
      </c>
    </row>
    <row r="180" spans="1:8" x14ac:dyDescent="0.2">
      <c r="A180" s="35"/>
      <c r="B180" s="405" t="s">
        <v>275</v>
      </c>
      <c r="C180" s="406"/>
      <c r="D180" s="33">
        <v>4</v>
      </c>
      <c r="E180" s="33">
        <v>0</v>
      </c>
      <c r="F180" s="33">
        <v>0</v>
      </c>
      <c r="G180" s="32"/>
      <c r="H180" s="33">
        <v>0</v>
      </c>
    </row>
    <row r="181" spans="1:8" x14ac:dyDescent="0.2">
      <c r="A181" s="193"/>
      <c r="B181" s="405" t="s">
        <v>141</v>
      </c>
      <c r="C181" s="406"/>
      <c r="D181" s="33">
        <v>2</v>
      </c>
      <c r="E181" s="33">
        <v>0</v>
      </c>
      <c r="F181" s="33">
        <v>0</v>
      </c>
      <c r="G181" s="32"/>
      <c r="H181" s="33">
        <v>0</v>
      </c>
    </row>
    <row r="182" spans="1:8" x14ac:dyDescent="0.2">
      <c r="A182" s="193"/>
      <c r="B182" s="405" t="s">
        <v>288</v>
      </c>
      <c r="C182" s="406"/>
      <c r="D182" s="33">
        <v>1</v>
      </c>
      <c r="E182" s="33">
        <v>0</v>
      </c>
      <c r="F182" s="33">
        <v>0</v>
      </c>
      <c r="G182" s="32"/>
      <c r="H182" s="33">
        <v>0</v>
      </c>
    </row>
    <row r="183" spans="1:8" x14ac:dyDescent="0.2">
      <c r="A183" s="35"/>
      <c r="B183" s="405" t="s">
        <v>313</v>
      </c>
      <c r="C183" s="406"/>
      <c r="D183" s="33">
        <v>236</v>
      </c>
      <c r="E183" s="33">
        <v>164</v>
      </c>
      <c r="F183" s="33">
        <v>0</v>
      </c>
      <c r="G183" s="32"/>
      <c r="H183" s="33">
        <v>0</v>
      </c>
    </row>
    <row r="184" spans="1:8" x14ac:dyDescent="0.2">
      <c r="A184" s="35"/>
      <c r="B184" s="405" t="s">
        <v>314</v>
      </c>
      <c r="C184" s="406"/>
      <c r="D184" s="33">
        <v>112</v>
      </c>
      <c r="E184" s="33">
        <v>56</v>
      </c>
      <c r="F184" s="33">
        <v>0</v>
      </c>
      <c r="G184" s="32"/>
      <c r="H184" s="33">
        <v>0</v>
      </c>
    </row>
    <row r="185" spans="1:8" x14ac:dyDescent="0.2">
      <c r="A185" s="35"/>
      <c r="B185" s="405" t="s">
        <v>142</v>
      </c>
      <c r="C185" s="406"/>
      <c r="D185" s="33">
        <v>28</v>
      </c>
      <c r="E185" s="33">
        <v>11</v>
      </c>
      <c r="F185" s="33">
        <v>0</v>
      </c>
      <c r="G185" s="32"/>
      <c r="H185" s="33">
        <v>0</v>
      </c>
    </row>
    <row r="186" spans="1:8" x14ac:dyDescent="0.2">
      <c r="A186" s="35"/>
      <c r="B186" s="405" t="s">
        <v>143</v>
      </c>
      <c r="C186" s="406"/>
      <c r="D186" s="33">
        <v>2</v>
      </c>
      <c r="E186" s="33">
        <v>2</v>
      </c>
      <c r="F186" s="33">
        <v>0</v>
      </c>
      <c r="G186" s="32"/>
      <c r="H186" s="33">
        <v>0</v>
      </c>
    </row>
    <row r="187" spans="1:8" x14ac:dyDescent="0.2">
      <c r="A187" s="35"/>
      <c r="B187" s="405" t="s">
        <v>144</v>
      </c>
      <c r="C187" s="406"/>
      <c r="D187" s="33">
        <v>271</v>
      </c>
      <c r="E187" s="33">
        <v>128</v>
      </c>
      <c r="F187" s="33">
        <v>0</v>
      </c>
      <c r="G187" s="32"/>
      <c r="H187" s="33">
        <v>0</v>
      </c>
    </row>
    <row r="188" spans="1:8" x14ac:dyDescent="0.2">
      <c r="A188" s="193"/>
      <c r="B188" s="405" t="s">
        <v>145</v>
      </c>
      <c r="C188" s="406"/>
      <c r="D188" s="33">
        <v>730</v>
      </c>
      <c r="E188" s="33">
        <v>227</v>
      </c>
      <c r="F188" s="33">
        <v>0</v>
      </c>
      <c r="G188" s="32"/>
      <c r="H188" s="33">
        <v>0</v>
      </c>
    </row>
    <row r="189" spans="1:8" x14ac:dyDescent="0.2">
      <c r="A189" s="35"/>
      <c r="B189" s="405" t="s">
        <v>315</v>
      </c>
      <c r="C189" s="406"/>
      <c r="D189" s="33">
        <v>2</v>
      </c>
      <c r="E189" s="33">
        <v>0</v>
      </c>
      <c r="F189" s="33">
        <v>0</v>
      </c>
      <c r="G189" s="32"/>
      <c r="H189" s="33">
        <v>0</v>
      </c>
    </row>
    <row r="190" spans="1:8" ht="14.25" customHeight="1" x14ac:dyDescent="0.2">
      <c r="A190" s="35"/>
      <c r="B190" s="405" t="s">
        <v>147</v>
      </c>
      <c r="C190" s="406"/>
      <c r="D190" s="33">
        <v>1</v>
      </c>
      <c r="E190" s="33">
        <v>0</v>
      </c>
      <c r="F190" s="33">
        <v>0</v>
      </c>
      <c r="G190" s="32"/>
      <c r="H190" s="33">
        <v>0</v>
      </c>
    </row>
    <row r="191" spans="1:8" x14ac:dyDescent="0.2">
      <c r="A191" s="35"/>
      <c r="B191" s="405" t="s">
        <v>148</v>
      </c>
      <c r="C191" s="406"/>
      <c r="D191" s="33">
        <v>1</v>
      </c>
      <c r="E191" s="33">
        <v>0</v>
      </c>
      <c r="F191" s="33">
        <v>0</v>
      </c>
      <c r="G191" s="32"/>
      <c r="H191" s="33">
        <v>0</v>
      </c>
    </row>
    <row r="192" spans="1:8" ht="14.25" customHeight="1" x14ac:dyDescent="0.2">
      <c r="A192" s="35"/>
      <c r="B192" s="405" t="s">
        <v>122</v>
      </c>
      <c r="C192" s="406"/>
      <c r="D192" s="33">
        <v>0</v>
      </c>
      <c r="E192" s="33">
        <v>1</v>
      </c>
      <c r="F192" s="33">
        <v>0</v>
      </c>
      <c r="G192" s="32"/>
      <c r="H192" s="33">
        <v>0</v>
      </c>
    </row>
    <row r="193" spans="1:10" ht="14.25" customHeight="1" x14ac:dyDescent="0.2">
      <c r="A193" s="35"/>
      <c r="B193" s="405" t="s">
        <v>324</v>
      </c>
      <c r="C193" s="406"/>
      <c r="D193" s="33">
        <v>0</v>
      </c>
      <c r="E193" s="33">
        <v>3</v>
      </c>
      <c r="F193" s="33">
        <v>0</v>
      </c>
      <c r="G193" s="32"/>
      <c r="H193" s="33">
        <v>0</v>
      </c>
    </row>
    <row r="194" spans="1:10" ht="14.25" customHeight="1" x14ac:dyDescent="0.2">
      <c r="A194" s="35"/>
      <c r="B194" s="405" t="s">
        <v>308</v>
      </c>
      <c r="C194" s="406"/>
      <c r="D194" s="33">
        <v>0</v>
      </c>
      <c r="E194" s="33">
        <v>1</v>
      </c>
      <c r="F194" s="33">
        <v>0</v>
      </c>
      <c r="G194" s="32"/>
      <c r="H194" s="33">
        <v>0</v>
      </c>
    </row>
    <row r="195" spans="1:10" ht="14.25" customHeight="1" x14ac:dyDescent="0.2">
      <c r="A195" s="35"/>
      <c r="B195" s="405" t="s">
        <v>85</v>
      </c>
      <c r="C195" s="406"/>
      <c r="D195" s="33">
        <v>0</v>
      </c>
      <c r="E195" s="33">
        <v>1</v>
      </c>
      <c r="F195" s="33">
        <v>0</v>
      </c>
      <c r="G195" s="32"/>
      <c r="H195" s="33">
        <v>0</v>
      </c>
    </row>
    <row r="196" spans="1:10" ht="14.25" customHeight="1" x14ac:dyDescent="0.2">
      <c r="A196" s="35"/>
      <c r="B196" s="405" t="s">
        <v>136</v>
      </c>
      <c r="C196" s="406"/>
      <c r="D196" s="33">
        <v>0</v>
      </c>
      <c r="E196" s="33">
        <v>2</v>
      </c>
      <c r="F196" s="33">
        <v>0</v>
      </c>
      <c r="G196" s="32"/>
      <c r="H196" s="33">
        <v>0</v>
      </c>
    </row>
    <row r="197" spans="1:10" ht="14.25" customHeight="1" x14ac:dyDescent="0.2">
      <c r="A197" s="35"/>
      <c r="B197" s="405" t="s">
        <v>363</v>
      </c>
      <c r="C197" s="406"/>
      <c r="D197" s="33">
        <v>0</v>
      </c>
      <c r="E197" s="33">
        <v>1</v>
      </c>
      <c r="F197" s="33">
        <v>0</v>
      </c>
      <c r="G197" s="32"/>
      <c r="H197" s="33">
        <v>0</v>
      </c>
    </row>
    <row r="198" spans="1:10" ht="14.25" customHeight="1" x14ac:dyDescent="0.2">
      <c r="A198" s="35"/>
      <c r="B198" s="405" t="s">
        <v>316</v>
      </c>
      <c r="C198" s="406"/>
      <c r="D198" s="33">
        <v>0</v>
      </c>
      <c r="E198" s="33">
        <v>1</v>
      </c>
      <c r="F198" s="33">
        <v>0</v>
      </c>
      <c r="G198" s="32"/>
      <c r="H198" s="33">
        <v>0</v>
      </c>
    </row>
    <row r="199" spans="1:10" ht="14.25" customHeight="1" x14ac:dyDescent="0.2">
      <c r="A199" s="35"/>
      <c r="B199" s="405" t="s">
        <v>146</v>
      </c>
      <c r="C199" s="406"/>
      <c r="D199" s="33">
        <v>0</v>
      </c>
      <c r="E199" s="33">
        <v>1</v>
      </c>
      <c r="F199" s="33">
        <v>0</v>
      </c>
      <c r="G199" s="32"/>
      <c r="H199" s="33">
        <v>0</v>
      </c>
    </row>
    <row r="200" spans="1:10" ht="14.25" customHeight="1" x14ac:dyDescent="0.2">
      <c r="A200" s="35"/>
      <c r="B200" s="405"/>
      <c r="C200" s="406"/>
      <c r="D200" s="33"/>
      <c r="E200" s="33"/>
      <c r="F200" s="33"/>
      <c r="G200" s="32"/>
      <c r="H200" s="34"/>
    </row>
    <row r="202" spans="1:10" x14ac:dyDescent="0.2">
      <c r="A202" s="717" t="s">
        <v>325</v>
      </c>
      <c r="B202" s="717"/>
      <c r="C202" s="717"/>
      <c r="D202" s="717"/>
      <c r="E202" s="717"/>
      <c r="F202" s="717"/>
      <c r="G202" s="717"/>
      <c r="H202" s="717"/>
      <c r="I202" s="717"/>
    </row>
    <row r="203" spans="1:10" x14ac:dyDescent="0.2">
      <c r="A203" s="718" t="s">
        <v>326</v>
      </c>
      <c r="B203" s="718"/>
      <c r="C203" s="718"/>
      <c r="D203" s="718"/>
      <c r="E203" s="718"/>
      <c r="F203" s="718"/>
      <c r="G203" s="718"/>
      <c r="H203" s="718"/>
      <c r="I203" s="718"/>
    </row>
    <row r="204" spans="1:10" x14ac:dyDescent="0.2">
      <c r="A204" s="707" t="s">
        <v>376</v>
      </c>
      <c r="B204" s="707"/>
      <c r="C204" s="707"/>
      <c r="D204" s="707"/>
      <c r="E204" s="707"/>
      <c r="F204" s="707"/>
      <c r="G204" s="707"/>
      <c r="H204" s="707"/>
      <c r="I204" s="707"/>
    </row>
    <row r="205" spans="1:10" x14ac:dyDescent="0.2">
      <c r="A205" s="707" t="s">
        <v>327</v>
      </c>
      <c r="B205" s="707"/>
      <c r="C205" s="707"/>
      <c r="D205" s="707"/>
      <c r="E205" s="707"/>
      <c r="F205" s="707"/>
      <c r="G205" s="707"/>
      <c r="H205" s="707"/>
      <c r="I205" s="707"/>
    </row>
    <row r="206" spans="1:10" x14ac:dyDescent="0.2">
      <c r="A206" s="201" t="s">
        <v>149</v>
      </c>
      <c r="J206" s="14" t="s">
        <v>31</v>
      </c>
    </row>
  </sheetData>
  <mergeCells count="37">
    <mergeCell ref="A57:J57"/>
    <mergeCell ref="A202:I202"/>
    <mergeCell ref="A203:I203"/>
    <mergeCell ref="A204:I204"/>
    <mergeCell ref="A59:H59"/>
    <mergeCell ref="A205:I205"/>
    <mergeCell ref="D61:D62"/>
    <mergeCell ref="E61:E62"/>
    <mergeCell ref="F61:F62"/>
    <mergeCell ref="G60:G62"/>
    <mergeCell ref="H60:H62"/>
    <mergeCell ref="A139:H139"/>
    <mergeCell ref="G140:G142"/>
    <mergeCell ref="H140:H142"/>
    <mergeCell ref="D141:D142"/>
    <mergeCell ref="E141:E142"/>
    <mergeCell ref="F141:F142"/>
    <mergeCell ref="A1:J1"/>
    <mergeCell ref="A2:J2"/>
    <mergeCell ref="A3:J3"/>
    <mergeCell ref="A4:J8"/>
    <mergeCell ref="B20:G20"/>
    <mergeCell ref="A10:E10"/>
    <mergeCell ref="A11:E11"/>
    <mergeCell ref="H20:J20"/>
    <mergeCell ref="B42:G42"/>
    <mergeCell ref="A47:H47"/>
    <mergeCell ref="A48:H48"/>
    <mergeCell ref="A49:A51"/>
    <mergeCell ref="B49:B51"/>
    <mergeCell ref="C49:C51"/>
    <mergeCell ref="E50:E51"/>
    <mergeCell ref="F50:F51"/>
    <mergeCell ref="G50:G51"/>
    <mergeCell ref="H50:H51"/>
    <mergeCell ref="D49:D51"/>
    <mergeCell ref="E49:G49"/>
  </mergeCells>
  <hyperlinks>
    <hyperlink ref="J206" location="Contents!A1" display="Back to Contents"/>
  </hyperlinks>
  <pageMargins left="0.25" right="0.25" top="0.75" bottom="0.75" header="0.3" footer="0.3"/>
  <pageSetup scale="72" fitToHeight="0" orientation="portrait" r:id="rId1"/>
  <rowBreaks count="1" manualBreakCount="1">
    <brk id="57" max="9" man="1"/>
  </rowBreaks>
  <ignoredErrors>
    <ignoredError sqref="G63"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vector>
  </TitlesOfParts>
  <Manager/>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Upper East</dc:title>
  <dc:subject>Regional Data</dc:subject>
  <dc:creator>Strategic Planning and Funding</dc:creator>
  <cp:keywords>regions, upper east</cp:keywords>
  <cp:lastModifiedBy>Martinez, Luis (Luis-Pablo)</cp:lastModifiedBy>
  <cp:lastPrinted>2018-11-20T16:32:04Z</cp:lastPrinted>
  <dcterms:created xsi:type="dcterms:W3CDTF">2006-09-16T00:00:00Z</dcterms:created>
  <dcterms:modified xsi:type="dcterms:W3CDTF">2019-06-17T13:47:39Z</dcterms:modified>
</cp:coreProperties>
</file>