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1000"/>
  </bookViews>
  <sheets>
    <sheet name="Contents" sheetId="1" r:id="rId1"/>
    <sheet name="Map" sheetId="10" r:id="rId2"/>
    <sheet name="Occ. Growth" sheetId="7" r:id="rId3"/>
    <sheet name="Pop. Proj." sheetId="4" r:id="rId4"/>
    <sheet name="Attainment" sheetId="23" r:id="rId5"/>
    <sheet name="Comp by Inst Reg-counts" sheetId="17" r:id="rId6"/>
    <sheet name="Comp by Inst Reg-percent" sheetId="16" r:id="rId7"/>
    <sheet name="6-Year Grad Rates" sheetId="28"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 localSheetId="7">#REF!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cen">#REF!</definedName>
    <definedName name="instregion_pvt_gulf">#REF!</definedName>
    <definedName name="instregion_pvt_met">#REF!</definedName>
    <definedName name="instregion_pvt_se">#REF!</definedName>
    <definedName name="instregion_pvt_ue">#REF!</definedName>
    <definedName name="instregion_pvt_wtx">#REF!</definedName>
    <definedName name="instregion3">'Enrollment In&amp;Out'!$J$12:$J$20</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Reg-counts'!$A$1:$K$105</definedName>
    <definedName name="_xlnm.Print_Area" localSheetId="6">'Comp by Inst Reg-percent'!$A$1:$K$98</definedName>
    <definedName name="_xlnm.Print_Area" localSheetId="0">Contents!$A$1:$I$32</definedName>
    <definedName name="_xlnm.Print_Area" localSheetId="11">'Enrollment at Inst in Region'!$A$1:$M$43</definedName>
    <definedName name="_xlnm.Print_Area" localSheetId="12">'Enrollment In&amp;Out'!$A$1:$G$87</definedName>
    <definedName name="_xlnm.Print_Area" localSheetId="10">'Enrollment-Region of Residence'!$A$1:$M$35</definedName>
    <definedName name="_xlnm.Print_Area" localSheetId="9">'HS to Coll - College Readiness'!$A$1:$I$74</definedName>
    <definedName name="_xlnm.Print_Area" localSheetId="8">'HS to Coll. '!$A$1:$K$239</definedName>
    <definedName name="_xlnm.Print_Area" localSheetId="1">Map!$A$1:$I$45</definedName>
    <definedName name="_xlnm.Print_Area" localSheetId="2">'Occ. Growth'!$A$1:$G$57</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#REF!</definedName>
    <definedName name="total_pvt_cen">#REF!</definedName>
    <definedName name="total_pvt_gulf">#REF!</definedName>
    <definedName name="total_pvt_met">#REF!</definedName>
    <definedName name="total_pvt_se">#REF!</definedName>
    <definedName name="total_pvt_ue">#REF!</definedName>
    <definedName name="total_pvt_wtx">#REF!</definedName>
    <definedName name="total10">#REF!</definedName>
    <definedName name="total3">'Enrollment In&amp;Out'!$M$12:$M$20</definedName>
    <definedName name="total6">#REF!</definedName>
    <definedName name="total7">#REF!</definedName>
    <definedName name="total8">#REF!</definedName>
    <definedName name="total9">#REF!</definedName>
    <definedName name="totalx">#REF!</definedName>
    <definedName name="white">#REF!</definedName>
    <definedName name="white10">#REF!</definedName>
    <definedName name="white6">#REF!</definedName>
    <definedName name="white7">#REF!</definedName>
    <definedName name="white8">#REF!</definedName>
    <definedName name="white9">#REF!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57" i="9" l="1"/>
  <c r="C37" i="21" l="1"/>
  <c r="C43" i="21"/>
  <c r="D43" i="21"/>
  <c r="D42" i="21"/>
  <c r="C42" i="21"/>
  <c r="C40" i="21"/>
  <c r="C41" i="21"/>
  <c r="D41" i="21"/>
  <c r="D40" i="21"/>
  <c r="C38" i="21"/>
  <c r="C39" i="21"/>
  <c r="D39" i="21"/>
  <c r="D38" i="21"/>
  <c r="D37" i="21"/>
  <c r="D36" i="21"/>
  <c r="C36" i="21"/>
  <c r="D98" i="17" l="1"/>
  <c r="J45" i="17" l="1"/>
  <c r="J56" i="17"/>
  <c r="H45" i="17" l="1"/>
  <c r="G45" i="17"/>
  <c r="F45" i="17"/>
  <c r="E45" i="17"/>
  <c r="D45" i="17"/>
  <c r="C45" i="17"/>
  <c r="B45" i="17"/>
  <c r="B32" i="16" s="1"/>
  <c r="B56" i="17"/>
  <c r="E32" i="16" l="1"/>
  <c r="C32" i="16"/>
  <c r="D32" i="16"/>
  <c r="F32" i="16"/>
  <c r="H32" i="16"/>
  <c r="G32" i="16"/>
  <c r="J42" i="4"/>
  <c r="K44" i="4"/>
  <c r="H44" i="4" s="1"/>
  <c r="K43" i="4"/>
  <c r="H43" i="4" s="1"/>
  <c r="K42" i="4"/>
  <c r="H42" i="4" s="1"/>
  <c r="K41" i="4"/>
  <c r="F41" i="4" s="1"/>
  <c r="K39" i="4"/>
  <c r="J39" i="4" s="1"/>
  <c r="K38" i="4"/>
  <c r="J38" i="4" s="1"/>
  <c r="K37" i="4"/>
  <c r="J37" i="4" s="1"/>
  <c r="K36" i="4"/>
  <c r="J36" i="4" s="1"/>
  <c r="K34" i="4"/>
  <c r="D34" i="4" s="1"/>
  <c r="K33" i="4"/>
  <c r="D33" i="4" s="1"/>
  <c r="K32" i="4"/>
  <c r="D32" i="4" s="1"/>
  <c r="K31" i="4"/>
  <c r="H31" i="4" s="1"/>
  <c r="J43" i="4" l="1"/>
  <c r="F33" i="4"/>
  <c r="H36" i="4"/>
  <c r="H32" i="4"/>
  <c r="D37" i="4"/>
  <c r="H34" i="4"/>
  <c r="D38" i="4"/>
  <c r="H38" i="4"/>
  <c r="J44" i="4"/>
  <c r="D36" i="4"/>
  <c r="H37" i="4"/>
  <c r="F34" i="4"/>
  <c r="D39" i="4"/>
  <c r="H39" i="4"/>
  <c r="F42" i="4"/>
  <c r="F31" i="4"/>
  <c r="D42" i="4"/>
  <c r="H33" i="4"/>
  <c r="F43" i="4"/>
  <c r="J31" i="4"/>
  <c r="F32" i="4"/>
  <c r="H41" i="4"/>
  <c r="D43" i="4"/>
  <c r="D31" i="4"/>
  <c r="J32" i="4"/>
  <c r="F36" i="4"/>
  <c r="D41" i="4"/>
  <c r="J33" i="4"/>
  <c r="F37" i="4"/>
  <c r="D44" i="4"/>
  <c r="J34" i="4"/>
  <c r="F38" i="4"/>
  <c r="F44" i="4"/>
  <c r="F39" i="4"/>
  <c r="J41" i="4"/>
  <c r="L45" i="17"/>
  <c r="M61" i="17" l="1"/>
  <c r="N61" i="17" l="1"/>
  <c r="M45" i="17"/>
  <c r="L61" i="17"/>
  <c r="N45" i="17"/>
  <c r="M75" i="17"/>
  <c r="N75" i="17"/>
  <c r="L75" i="17"/>
  <c r="M56" i="17"/>
  <c r="L56" i="17"/>
  <c r="N56" i="17"/>
  <c r="M78" i="17" l="1"/>
  <c r="N78" i="17"/>
  <c r="L79" i="17"/>
  <c r="M79" i="17"/>
  <c r="N79" i="17"/>
  <c r="L78" i="17"/>
  <c r="J61" i="17"/>
  <c r="J78" i="17" s="1"/>
  <c r="J79" i="17" s="1"/>
  <c r="B75" i="17"/>
  <c r="G56" i="17"/>
  <c r="B31" i="16" l="1"/>
  <c r="J31" i="16" s="1"/>
  <c r="E31" i="16" l="1"/>
  <c r="F31" i="16"/>
  <c r="C31" i="16"/>
  <c r="G31" i="16"/>
  <c r="D31" i="16"/>
  <c r="H31" i="16"/>
  <c r="B76" i="16" l="1"/>
  <c r="H76" i="16" s="1"/>
  <c r="B78" i="16"/>
  <c r="B79" i="16"/>
  <c r="G79" i="16" s="1"/>
  <c r="B77" i="16"/>
  <c r="H77" i="16" s="1"/>
  <c r="E98" i="17"/>
  <c r="E63" i="12" l="1"/>
  <c r="D63" i="12"/>
  <c r="F63" i="12"/>
  <c r="H63" i="12"/>
  <c r="E61" i="17"/>
  <c r="E79" i="16"/>
  <c r="D76" i="16"/>
  <c r="J76" i="16"/>
  <c r="K76" i="16" s="1"/>
  <c r="D77" i="16"/>
  <c r="F79" i="16"/>
  <c r="G78" i="16"/>
  <c r="C78" i="16"/>
  <c r="D78" i="16"/>
  <c r="H78" i="16"/>
  <c r="J78" i="16"/>
  <c r="K78" i="16" s="1"/>
  <c r="E78" i="16"/>
  <c r="F78" i="16"/>
  <c r="G77" i="16"/>
  <c r="C76" i="16"/>
  <c r="H79" i="16"/>
  <c r="D79" i="16"/>
  <c r="F77" i="16"/>
  <c r="G76" i="16"/>
  <c r="C77" i="16"/>
  <c r="C79" i="16"/>
  <c r="E77" i="16"/>
  <c r="F76" i="16"/>
  <c r="J77" i="16"/>
  <c r="K77" i="16" s="1"/>
  <c r="E76" i="16"/>
  <c r="B48" i="16"/>
  <c r="B47" i="16"/>
  <c r="B56" i="16"/>
  <c r="B59" i="16"/>
  <c r="B55" i="16"/>
  <c r="B60" i="16"/>
  <c r="B62" i="16"/>
  <c r="B58" i="16"/>
  <c r="B54" i="16"/>
  <c r="B61" i="16"/>
  <c r="B57" i="16"/>
  <c r="B53" i="16"/>
  <c r="B52" i="16"/>
  <c r="B37" i="16"/>
  <c r="B40" i="16"/>
  <c r="D40" i="16" s="1"/>
  <c r="B42" i="16"/>
  <c r="G42" i="16" s="1"/>
  <c r="B38" i="16"/>
  <c r="D38" i="16" s="1"/>
  <c r="B39" i="16"/>
  <c r="B41" i="16"/>
  <c r="B36" i="16"/>
  <c r="F61" i="17"/>
  <c r="G61" i="17"/>
  <c r="H61" i="17"/>
  <c r="B49" i="16" l="1"/>
  <c r="C36" i="16"/>
  <c r="B44" i="16"/>
  <c r="B64" i="16"/>
  <c r="C64" i="16" s="1"/>
  <c r="E47" i="16"/>
  <c r="H47" i="16"/>
  <c r="D47" i="16"/>
  <c r="G47" i="16"/>
  <c r="C47" i="16"/>
  <c r="F47" i="16"/>
  <c r="H48" i="16"/>
  <c r="F48" i="16"/>
  <c r="D48" i="16"/>
  <c r="G48" i="16"/>
  <c r="E48" i="16"/>
  <c r="C48" i="16"/>
  <c r="F22" i="9"/>
  <c r="C66" i="9" s="1"/>
  <c r="C67" i="9" s="1"/>
  <c r="J47" i="16"/>
  <c r="D41" i="16"/>
  <c r="H40" i="16"/>
  <c r="F40" i="16"/>
  <c r="C42" i="16"/>
  <c r="H42" i="16"/>
  <c r="G40" i="16"/>
  <c r="G41" i="16"/>
  <c r="F41" i="16"/>
  <c r="J39" i="16"/>
  <c r="E39" i="16"/>
  <c r="C37" i="16"/>
  <c r="E37" i="16"/>
  <c r="F37" i="16"/>
  <c r="F39" i="16"/>
  <c r="D39" i="16"/>
  <c r="E36" i="16"/>
  <c r="J38" i="16"/>
  <c r="E38" i="16"/>
  <c r="H37" i="16"/>
  <c r="J37" i="16"/>
  <c r="J42" i="16"/>
  <c r="E42" i="16"/>
  <c r="G36" i="16"/>
  <c r="H36" i="16"/>
  <c r="G37" i="16"/>
  <c r="H39" i="16"/>
  <c r="F38" i="16"/>
  <c r="F36" i="16"/>
  <c r="D42" i="16"/>
  <c r="J41" i="16"/>
  <c r="E41" i="16"/>
  <c r="J40" i="16"/>
  <c r="E40" i="16"/>
  <c r="G38" i="16"/>
  <c r="H38" i="16"/>
  <c r="G39" i="16"/>
  <c r="H41" i="16"/>
  <c r="F42" i="16"/>
  <c r="D36" i="16"/>
  <c r="D37" i="16"/>
  <c r="C38" i="16"/>
  <c r="C39" i="16"/>
  <c r="C40" i="16"/>
  <c r="C41" i="16"/>
  <c r="J36" i="16"/>
  <c r="B17" i="16"/>
  <c r="B28" i="16"/>
  <c r="B24" i="16"/>
  <c r="B20" i="16"/>
  <c r="B16" i="16"/>
  <c r="B27" i="16"/>
  <c r="B23" i="16"/>
  <c r="B19" i="16"/>
  <c r="J19" i="16" s="1"/>
  <c r="B15" i="16"/>
  <c r="B29" i="16"/>
  <c r="B21" i="16"/>
  <c r="B30" i="16"/>
  <c r="J30" i="16" s="1"/>
  <c r="B26" i="16"/>
  <c r="B22" i="16"/>
  <c r="B18" i="16"/>
  <c r="B13" i="16"/>
  <c r="B43" i="9"/>
  <c r="B33" i="9"/>
  <c r="B65" i="9" s="1"/>
  <c r="D65" i="9" s="1"/>
  <c r="E22" i="9"/>
  <c r="B67" i="16" l="1"/>
  <c r="B68" i="16" s="1"/>
  <c r="G44" i="16"/>
  <c r="F65" i="9"/>
  <c r="B64" i="9"/>
  <c r="D64" i="9" s="1"/>
  <c r="F64" i="9" s="1"/>
  <c r="B66" i="9"/>
  <c r="B59" i="9"/>
  <c r="J64" i="16"/>
  <c r="D64" i="16"/>
  <c r="H64" i="16"/>
  <c r="G64" i="16"/>
  <c r="E64" i="16"/>
  <c r="F64" i="16"/>
  <c r="G21" i="16"/>
  <c r="J21" i="16"/>
  <c r="H20" i="16"/>
  <c r="J20" i="16"/>
  <c r="E22" i="16"/>
  <c r="J22" i="16"/>
  <c r="H29" i="16"/>
  <c r="J29" i="16"/>
  <c r="E27" i="16"/>
  <c r="J27" i="16"/>
  <c r="E24" i="16"/>
  <c r="J24" i="16"/>
  <c r="E26" i="16"/>
  <c r="J26" i="16"/>
  <c r="E15" i="16"/>
  <c r="J15" i="16"/>
  <c r="E28" i="16"/>
  <c r="J28" i="16"/>
  <c r="E18" i="16"/>
  <c r="J18" i="16"/>
  <c r="E23" i="16"/>
  <c r="J23" i="16"/>
  <c r="E30" i="16"/>
  <c r="E16" i="16"/>
  <c r="J16" i="16"/>
  <c r="E17" i="16"/>
  <c r="J17" i="16"/>
  <c r="D13" i="16"/>
  <c r="J13" i="16"/>
  <c r="H13" i="16"/>
  <c r="G13" i="16"/>
  <c r="F26" i="16"/>
  <c r="D22" i="16"/>
  <c r="D26" i="16"/>
  <c r="F21" i="16"/>
  <c r="D21" i="16"/>
  <c r="D27" i="16"/>
  <c r="E13" i="16"/>
  <c r="G15" i="16"/>
  <c r="G28" i="16"/>
  <c r="H26" i="16"/>
  <c r="H15" i="16"/>
  <c r="F24" i="16"/>
  <c r="D29" i="16"/>
  <c r="G26" i="16"/>
  <c r="F27" i="16"/>
  <c r="G18" i="16"/>
  <c r="G29" i="16"/>
  <c r="H22" i="16"/>
  <c r="H23" i="16"/>
  <c r="G22" i="16"/>
  <c r="F13" i="16"/>
  <c r="D28" i="16"/>
  <c r="F18" i="16"/>
  <c r="H28" i="16"/>
  <c r="C19" i="16"/>
  <c r="E19" i="16"/>
  <c r="D16" i="16"/>
  <c r="C21" i="16"/>
  <c r="E21" i="16"/>
  <c r="C20" i="16"/>
  <c r="E20" i="16"/>
  <c r="C17" i="16"/>
  <c r="G23" i="16"/>
  <c r="G16" i="16"/>
  <c r="F17" i="16"/>
  <c r="F16" i="16"/>
  <c r="D19" i="16"/>
  <c r="H21" i="16"/>
  <c r="H16" i="16"/>
  <c r="C29" i="16"/>
  <c r="E29" i="16"/>
  <c r="G17" i="16"/>
  <c r="G20" i="16"/>
  <c r="H18" i="16"/>
  <c r="D24" i="16"/>
  <c r="F29" i="16"/>
  <c r="D17" i="16"/>
  <c r="H19" i="16"/>
  <c r="F22" i="16"/>
  <c r="H27" i="16"/>
  <c r="F30" i="16"/>
  <c r="D18" i="16"/>
  <c r="F23" i="16"/>
  <c r="C16" i="16"/>
  <c r="G19" i="16"/>
  <c r="G27" i="16"/>
  <c r="G24" i="16"/>
  <c r="F15" i="16"/>
  <c r="D20" i="16"/>
  <c r="D30" i="16"/>
  <c r="D15" i="16"/>
  <c r="H17" i="16"/>
  <c r="F20" i="16"/>
  <c r="D23" i="16"/>
  <c r="F28" i="16"/>
  <c r="G30" i="16"/>
  <c r="F19" i="16"/>
  <c r="H24" i="16"/>
  <c r="H30" i="16"/>
  <c r="C27" i="16"/>
  <c r="C26" i="16"/>
  <c r="C30" i="16"/>
  <c r="C24" i="16"/>
  <c r="C22" i="16"/>
  <c r="C15" i="16"/>
  <c r="C23" i="16"/>
  <c r="C18" i="16"/>
  <c r="C28" i="16"/>
  <c r="C13" i="16"/>
  <c r="E65" i="9"/>
  <c r="E64" i="9"/>
  <c r="C13" i="3"/>
  <c r="C12" i="3"/>
  <c r="B67" i="9" l="1"/>
  <c r="D66" i="9"/>
  <c r="C15" i="3"/>
  <c r="H15" i="3" s="1"/>
  <c r="F66" i="9" l="1"/>
  <c r="D67" i="9"/>
  <c r="E66" i="9"/>
  <c r="K15" i="3"/>
  <c r="I15" i="3"/>
  <c r="J15" i="3"/>
  <c r="G63" i="12"/>
  <c r="F67" i="9" l="1"/>
  <c r="E67" i="9"/>
  <c r="E14" i="12"/>
  <c r="A62" i="16" l="1"/>
  <c r="A61" i="16"/>
  <c r="A55" i="16"/>
  <c r="A56" i="16"/>
  <c r="A57" i="16"/>
  <c r="A58" i="16"/>
  <c r="A59" i="16"/>
  <c r="A60" i="16"/>
  <c r="A47" i="16"/>
  <c r="A48" i="16"/>
  <c r="A37" i="16"/>
  <c r="A38" i="16"/>
  <c r="A39" i="16"/>
  <c r="A40" i="16"/>
  <c r="A41" i="16"/>
  <c r="A42" i="16"/>
  <c r="A36" i="16"/>
  <c r="A17" i="16"/>
  <c r="A18" i="16"/>
  <c r="A19" i="16"/>
  <c r="A20" i="16"/>
  <c r="A21" i="16"/>
  <c r="A22" i="16"/>
  <c r="A23" i="16"/>
  <c r="A24" i="16"/>
  <c r="A25" i="16"/>
  <c r="A26" i="16"/>
  <c r="A27" i="16"/>
  <c r="A28" i="16"/>
  <c r="A29" i="16"/>
  <c r="A30" i="16"/>
  <c r="J32" i="16" l="1"/>
  <c r="J91" i="17" l="1"/>
  <c r="D100" i="17" s="1"/>
  <c r="C61" i="17" l="1"/>
  <c r="D61" i="17"/>
  <c r="B61" i="17"/>
  <c r="J44" i="16"/>
  <c r="C56" i="17"/>
  <c r="C44" i="16" s="1"/>
  <c r="D56" i="17"/>
  <c r="D44" i="16" s="1"/>
  <c r="E56" i="17"/>
  <c r="E44" i="16" s="1"/>
  <c r="F56" i="17"/>
  <c r="F44" i="16" s="1"/>
  <c r="H56" i="17"/>
  <c r="H44" i="16" s="1"/>
  <c r="J48" i="16" l="1"/>
  <c r="B78" i="17"/>
  <c r="B79" i="17" s="1"/>
  <c r="H78" i="17"/>
  <c r="H79" i="17" s="1"/>
  <c r="H67" i="16" l="1"/>
  <c r="H49" i="16"/>
  <c r="F49" i="16"/>
  <c r="G49" i="16"/>
  <c r="E49" i="16"/>
  <c r="C49" i="16"/>
  <c r="D49" i="16"/>
  <c r="J49" i="16"/>
  <c r="H13" i="3"/>
  <c r="K13" i="3"/>
  <c r="I13" i="3"/>
  <c r="J13" i="3"/>
  <c r="K12" i="3"/>
  <c r="J12" i="3"/>
  <c r="I12" i="3"/>
  <c r="H12" i="3"/>
  <c r="H68" i="16" l="1"/>
  <c r="G14" i="12"/>
  <c r="F14" i="12"/>
  <c r="A54" i="16" l="1"/>
  <c r="A53" i="16"/>
  <c r="A52" i="16"/>
  <c r="A14" i="16"/>
  <c r="A15" i="16"/>
  <c r="A16" i="16"/>
  <c r="A13" i="16"/>
  <c r="E99" i="17" l="1"/>
  <c r="J68" i="16" l="1"/>
  <c r="H91" i="17" l="1"/>
  <c r="G91" i="17"/>
  <c r="F91" i="17"/>
  <c r="E91" i="17"/>
  <c r="D91" i="17"/>
  <c r="C91" i="17"/>
  <c r="B91" i="17"/>
  <c r="C100" i="17" s="1"/>
  <c r="C78" i="17" l="1"/>
  <c r="D78" i="17"/>
  <c r="E78" i="17"/>
  <c r="F78" i="17"/>
  <c r="G78" i="17"/>
  <c r="J67" i="16"/>
  <c r="D67" i="16" l="1"/>
  <c r="D79" i="17"/>
  <c r="D68" i="16" s="1"/>
  <c r="F67" i="16"/>
  <c r="F79" i="17"/>
  <c r="F68" i="16" s="1"/>
  <c r="E67" i="16"/>
  <c r="E79" i="17"/>
  <c r="E68" i="16" s="1"/>
  <c r="G67" i="16"/>
  <c r="G79" i="17"/>
  <c r="G68" i="16" s="1"/>
  <c r="C67" i="16"/>
  <c r="C79" i="17"/>
  <c r="C68" i="16" s="1"/>
  <c r="E100" i="17"/>
  <c r="B14" i="17"/>
  <c r="C14" i="3" l="1"/>
  <c r="I14" i="3" s="1"/>
  <c r="K14" i="3" l="1"/>
  <c r="H14" i="3"/>
  <c r="J14" i="3"/>
</calcChain>
</file>

<file path=xl/sharedStrings.xml><?xml version="1.0" encoding="utf-8"?>
<sst xmlns="http://schemas.openxmlformats.org/spreadsheetml/2006/main" count="843" uniqueCount="430">
  <si>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</si>
  <si>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</si>
  <si>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</si>
  <si>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</si>
  <si>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</si>
  <si>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</si>
  <si>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</si>
  <si>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</si>
  <si>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</si>
  <si>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</si>
  <si>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</si>
  <si>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</si>
  <si>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</si>
  <si>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</si>
  <si>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</si>
  <si>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</si>
  <si>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</si>
  <si>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</si>
  <si>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</si>
  <si>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</si>
  <si>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</si>
  <si>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</si>
  <si>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</si>
  <si>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</si>
  <si>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</si>
  <si>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</si>
  <si>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</si>
  <si>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</si>
  <si>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</si>
  <si>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</si>
  <si>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</si>
  <si>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</si>
  <si>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</si>
  <si>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</si>
  <si>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</si>
  <si>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</si>
  <si>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</si>
  <si>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</si>
  <si>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</si>
  <si>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</si>
  <si>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</si>
  <si>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</si>
  <si>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</si>
  <si>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</si>
  <si>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</si>
  <si>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</si>
  <si>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 TEXAS COLLEGE</t>
  </si>
  <si>
    <t>SOUTHWEST TEXAS JUNIOR COLLEGE</t>
  </si>
  <si>
    <t>TEXAS SOUTHMOST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</si>
  <si>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</si>
  <si>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</si>
  <si>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</si>
  <si>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</si>
  <si>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</si>
  <si>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</si>
  <si>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</si>
  <si>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</si>
  <si>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</si>
  <si>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</si>
  <si>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</si>
  <si>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</si>
  <si>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</si>
  <si>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</si>
  <si>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</si>
  <si>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</si>
  <si>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</si>
  <si>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</si>
  <si>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</si>
  <si>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</si>
  <si>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</si>
  <si>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</si>
  <si>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</si>
  <si>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</si>
  <si>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</si>
  <si>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</si>
  <si>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</si>
  <si>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</si>
  <si>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</si>
  <si>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</si>
  <si>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</si>
  <si>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</si>
  <si>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</si>
  <si>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</si>
  <si>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</si>
  <si>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</si>
  <si>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</si>
  <si>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</si>
  <si>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</si>
  <si>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</si>
  <si>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</si>
  <si>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</si>
  <si>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</si>
  <si>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</si>
  <si>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</si>
  <si>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</si>
  <si>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</si>
  <si>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</si>
  <si>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</si>
  <si>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</si>
  <si>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</si>
  <si>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</si>
  <si>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</si>
  <si>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</si>
  <si>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</si>
  <si>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</si>
  <si>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</si>
  <si>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</si>
  <si>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</si>
  <si>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</si>
  <si>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</si>
  <si>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</si>
  <si>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</si>
  <si>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</si>
  <si>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</si>
  <si>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</si>
  <si>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</si>
  <si>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UNIV OF MARY HARDIN-BAYLOR</t>
  </si>
  <si>
    <t>UNIVERSITY OF DALLAS</t>
  </si>
  <si>
    <t>UNIVERSITY OF HOUSTON</t>
  </si>
  <si>
    <t>UNIVERSITY OF NORTH TEXAS</t>
  </si>
  <si>
    <t>WAYLAND BAPTIST UNIVERSITY</t>
  </si>
  <si>
    <t>WEST TEXAS A&amp;M UNIVERSITY</t>
  </si>
  <si>
    <t>ALAMO CCD SAN ANTONIO COLLEGE</t>
  </si>
  <si>
    <t>AMARILLO COLLEGE</t>
  </si>
  <si>
    <t>ANGELINA COLLEGE</t>
  </si>
  <si>
    <t>AUSTIN COMMUNITY COLLEGE</t>
  </si>
  <si>
    <t>CENTRAL TEXAS COLLEGE</t>
  </si>
  <si>
    <t>CISCO COLLEGE</t>
  </si>
  <si>
    <t>CLARENDON COLLEGE</t>
  </si>
  <si>
    <t>COLLIN CO COMM COLL DISTRICT</t>
  </si>
  <si>
    <t>DCCCD CEDAR VALLEY COLLEGE</t>
  </si>
  <si>
    <t>DCCCD EL CENTRO COLLEGE</t>
  </si>
  <si>
    <t>DCCCD NORTH LAKE COLLEGE</t>
  </si>
  <si>
    <t>EL PASO COMMUNITY COLLEGE DIST</t>
  </si>
  <si>
    <t>HILL COLLEGE</t>
  </si>
  <si>
    <t>HOUSTON COMMUNITY COLLEGE</t>
  </si>
  <si>
    <t>HOWARD COLLEGE</t>
  </si>
  <si>
    <t>KILGORE COLLEGE</t>
  </si>
  <si>
    <t>MCLENNAN COMMUNITY COLLEGE</t>
  </si>
  <si>
    <t>MIDLAND COLLEGE</t>
  </si>
  <si>
    <t>NAVARRO COLLEGE</t>
  </si>
  <si>
    <t>NORTH CENTRAL TEXAS COLLEGE</t>
  </si>
  <si>
    <t>ODESSA COLLEGE</t>
  </si>
  <si>
    <t>PARIS JUNIOR COLLEGE</t>
  </si>
  <si>
    <t>RANGER COLLEGE</t>
  </si>
  <si>
    <t>SOUTH PLAINS COLLEGE</t>
  </si>
  <si>
    <t>TARRANT CO NORTHEAST CAMPUS</t>
  </si>
  <si>
    <t>TARRANT CO NORTHWEST CAMPUS</t>
  </si>
  <si>
    <t>TARRANT CO SOUTH CAMPUS</t>
  </si>
  <si>
    <t>TARRANT CO TRINITY RIVR CAMPUS</t>
  </si>
  <si>
    <t>TEXAS STATE T. C. WACO</t>
  </si>
  <si>
    <t>TEXAS STATE T. C. WEST TEXAS</t>
  </si>
  <si>
    <t>TRINITY VALLEY COMM COLLEGE</t>
  </si>
  <si>
    <t>TYLER JUNIOR COLLEGE</t>
  </si>
  <si>
    <t>VERNON COLLEGE</t>
  </si>
  <si>
    <t>WEATHERFORD COLLEGE</t>
  </si>
  <si>
    <t>WESTERN TEXAS COLLEGE</t>
  </si>
  <si>
    <t>Source: TEA, THECB</t>
  </si>
  <si>
    <t>U. OF TEXAS-RIO GRANDE VALLEY</t>
  </si>
  <si>
    <t>DCCCD EASTFIELD COLLEGE</t>
  </si>
  <si>
    <t>GRAYSON COLLEGE</t>
  </si>
  <si>
    <t>Enrollment</t>
  </si>
  <si>
    <t>Region 3</t>
  </si>
  <si>
    <t>Certificate or higher attainment</t>
  </si>
  <si>
    <t>Population age 25-34 (PUMS 1-year estimate, ACS)</t>
  </si>
  <si>
    <t>SOUTHWESTERN CHRISTIAN COLLEGE</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</si>
  <si>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</si>
  <si>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</si>
  <si>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</si>
  <si>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</si>
  <si>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</si>
  <si>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</si>
  <si>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</si>
  <si>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</si>
  <si>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</si>
  <si>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</si>
  <si>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</si>
  <si>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</si>
  <si>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</si>
  <si>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</si>
  <si>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</si>
  <si>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</si>
  <si>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</si>
  <si>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</si>
  <si>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</si>
  <si>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</si>
  <si>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</si>
  <si>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</si>
  <si>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</si>
  <si>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</si>
  <si>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</si>
  <si>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</si>
  <si>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</si>
  <si>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</si>
  <si>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</si>
  <si>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</si>
  <si>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</si>
  <si>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</si>
  <si>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</si>
  <si>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</si>
  <si>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</si>
  <si>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</si>
  <si>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</si>
  <si>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</si>
  <si>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</si>
  <si>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</si>
  <si>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</si>
  <si>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</si>
  <si>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</si>
  <si>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</si>
  <si>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</si>
  <si>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</si>
  <si>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</si>
  <si>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</si>
  <si>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</si>
  <si>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</si>
  <si>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</si>
  <si>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</si>
  <si>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</si>
  <si>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</si>
  <si>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</si>
  <si>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</si>
  <si>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</si>
  <si>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</si>
  <si>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</si>
  <si>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</si>
  <si>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</si>
  <si>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</si>
  <si>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</si>
  <si>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</si>
  <si>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</si>
  <si>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</si>
  <si>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</si>
  <si>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</si>
  <si>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</si>
  <si>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</si>
  <si>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</si>
  <si>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</si>
  <si>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</si>
  <si>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</si>
  <si>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</si>
  <si>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</si>
  <si>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</si>
  <si>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</si>
  <si>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</si>
  <si>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</si>
  <si>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</si>
  <si>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</si>
  <si>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</si>
  <si>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</si>
  <si>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</si>
  <si>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</si>
  <si>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</si>
  <si>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</si>
  <si>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</si>
  <si>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</si>
  <si>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</si>
  <si>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</si>
  <si>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</si>
  <si>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</si>
  <si>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</si>
  <si>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</si>
  <si>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</si>
  <si>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</si>
  <si>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</si>
  <si>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</si>
  <si>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</si>
  <si>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</si>
  <si>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</si>
  <si>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</si>
  <si>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</si>
  <si>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</si>
  <si>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</si>
  <si>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</si>
  <si>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</si>
  <si>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</si>
  <si>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 xml:space="preserve">Statewide </t>
  </si>
  <si>
    <t>TEXAS A&amp;M UNIVERSITY-TEXARKANA</t>
  </si>
  <si>
    <t>TARRANT CO SOUTHEAST CAMPUS</t>
  </si>
  <si>
    <t>Central</t>
  </si>
  <si>
    <t>West</t>
  </si>
  <si>
    <t>Students from Region's High Schools</t>
  </si>
  <si>
    <t>HS Grads in HE*</t>
  </si>
  <si>
    <t>HS Grads**</t>
  </si>
  <si>
    <t>OUR LADY OF THE LAKE UNIV/SA</t>
  </si>
  <si>
    <t>U. OF HOUSTON-VICTORIA</t>
  </si>
  <si>
    <t>UNIVERSITY OF ST THOMAS</t>
  </si>
  <si>
    <t>UT HEALTH SCIENCE CTR/SA</t>
  </si>
  <si>
    <t>UT MEDICAL BRANCH GALVESTON</t>
  </si>
  <si>
    <t>DCCCD BROOKHAVEN COLLEGE</t>
  </si>
  <si>
    <t>LAMAR INSTITUTE OF TECHNOLOGY</t>
  </si>
  <si>
    <t>LONE STAR COLLEGE - MONTGOMERY</t>
  </si>
  <si>
    <t>SAN JACINTO COLLEGE CEN CAMPUS</t>
  </si>
  <si>
    <t>TEMPLE COLLEGE</t>
  </si>
  <si>
    <t>TEXAS STATE T. C. HARLINGEN</t>
  </si>
  <si>
    <t>ALAMO CCD ST. PHILIPS COLLEGE</t>
  </si>
  <si>
    <t>TEXAS STATE T. C. NORTH TEXAS</t>
  </si>
  <si>
    <t>DCCCD MOUNTAIN VIEW COLLEGE</t>
  </si>
  <si>
    <t>DCCCD RICHLAND COLLEGE</t>
  </si>
  <si>
    <t>UNIV. OF NORTH TEXAS AT DALLAS</t>
  </si>
  <si>
    <t>UNT HEALTH SCIENCE CENTER</t>
  </si>
  <si>
    <t>THE UT SOUTHWESTRN MED CTR</t>
  </si>
  <si>
    <t>SOUTHWESTERN ADVENTIST UNIV</t>
  </si>
  <si>
    <t>PAUL QUINN COLLEGE</t>
  </si>
  <si>
    <t>Metroplex Totals</t>
  </si>
  <si>
    <t>HOUSTON BAPTIST UNIVERSITY</t>
  </si>
  <si>
    <t>HUSTON-TILLOTSON UNIVERSITY</t>
  </si>
  <si>
    <t>JARVIS CHRISTIAN COLLEGE</t>
  </si>
  <si>
    <t>TEXAS A&amp;M INTERNATIONAL UNIV</t>
  </si>
  <si>
    <t>TEXAS A&amp;M UNIV-SAN ANTONIO</t>
  </si>
  <si>
    <t>TEXAS COLLEGE</t>
  </si>
  <si>
    <t>TEXAS LUTHERAN UNIVERSITY</t>
  </si>
  <si>
    <t>TEXAS SOUTHERN UNIVERSITY</t>
  </si>
  <si>
    <t>U. OF HOUSTON-CLEAR LAKE</t>
  </si>
  <si>
    <t>U. OF HOUSTON-DOWNTOWN</t>
  </si>
  <si>
    <t>UT HEALTH SCI CENTER-HOUSTON</t>
  </si>
  <si>
    <t>UT M.D. ANDERSON CANCER CENTER</t>
  </si>
  <si>
    <t>WILEY COLLEGE</t>
  </si>
  <si>
    <t>ALAMO CCD PALO ALTO COLLEGE</t>
  </si>
  <si>
    <t>ALVIN COMMUNITY COLLEGE</t>
  </si>
  <si>
    <t>COLLEGE OF THE MAINLAND COMMUN</t>
  </si>
  <si>
    <t>DEL MAR COLLEGE</t>
  </si>
  <si>
    <t>FRANK PHILLIPS COLLEGE</t>
  </si>
  <si>
    <t>GALVESTON COLLEGE</t>
  </si>
  <si>
    <t>JACKSONVILLE COLLEGE</t>
  </si>
  <si>
    <t>LAMAR STATE COLL-PORT ARTHUR</t>
  </si>
  <si>
    <t>LEE COLLEGE</t>
  </si>
  <si>
    <t>LON MORRIS COLLEGE</t>
  </si>
  <si>
    <t>LONE STAR COLLEGE - CY-FAIR</t>
  </si>
  <si>
    <t>LONE STAR COLLEGE - KINGWOOD</t>
  </si>
  <si>
    <t>LONE STAR COLLEGE - N. HARRIS</t>
  </si>
  <si>
    <t>LONE STAR COLLEGE - UNIV PARK</t>
  </si>
  <si>
    <t>NORTHEAST TEXAS COMM COLLEGE</t>
  </si>
  <si>
    <t>PANOLA COLLEGE</t>
  </si>
  <si>
    <t>SAN JACINTO COLLEGE N CAMPUS</t>
  </si>
  <si>
    <t>SAN JACINTO COLLEGE S CAMPUS</t>
  </si>
  <si>
    <t>TEXARKANA COLLEGE</t>
  </si>
  <si>
    <t>TEXAS STATE T. C. MARSHALL</t>
  </si>
  <si>
    <t>VICTORIA COLLEGE</t>
  </si>
  <si>
    <t>WHARTON COUNTY JUNIOR COLLEGE</t>
  </si>
  <si>
    <t>Enrollment in Metroplex Institutions and at Institutions Out of Region</t>
  </si>
  <si>
    <t>TARRANT CO CONNECT CAMPUS</t>
  </si>
  <si>
    <t>Metroplex To:</t>
  </si>
  <si>
    <t>Nurse Practitioners</t>
  </si>
  <si>
    <t>Physical Therapist Assistants</t>
  </si>
  <si>
    <t>* Public high school students who graduate in the school year prior to entering public or independent higher education in the fall semester</t>
  </si>
  <si>
    <t>**** Associates degree could be earned at any institution.</t>
  </si>
  <si>
    <t>Who Earned a Degree or Certificate Within Six Years of HS Graduation ***</t>
  </si>
  <si>
    <t xml:space="preserve">Earned Both Bachelor's or Higher &amp; Associate****  </t>
  </si>
  <si>
    <t xml:space="preserve">This worksheet provides data on enrollment at institutions of higher education in your region. The graph highlights the disparity in enrollment among male and female students. Data are presented by race/ethnicity and sector for your region.  </t>
  </si>
  <si>
    <t xml:space="preserve">Regional Context Data Workbook - Metroplex Region </t>
  </si>
  <si>
    <t>Content</t>
  </si>
  <si>
    <t>Population Projections</t>
  </si>
  <si>
    <t>Enrollment - Region of Residence</t>
  </si>
  <si>
    <t>Enrollment at Institutions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</si>
  <si>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</si>
  <si>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</si>
  <si>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</si>
  <si>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</si>
  <si>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</si>
  <si>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</si>
  <si>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 of HS Graduates in Higher Ed Meeting TSI Standards</t>
  </si>
  <si>
    <t xml:space="preserve">Metroplex
</t>
  </si>
  <si>
    <t>Projected educational attainment (% cert or higher postsecondary degree)</t>
  </si>
  <si>
    <t>LAMAR STATE COLL-ORANGE</t>
  </si>
  <si>
    <t>TEXAS STATE T. C. FORT BEND</t>
  </si>
  <si>
    <t>BLINN COLLEGE DISTRICT</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</si>
  <si>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</si>
  <si>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</si>
  <si>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</si>
  <si>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</si>
  <si>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</si>
  <si>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</si>
  <si>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</si>
  <si>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t>2012 (5 years)</t>
  </si>
  <si>
    <t>2017 (10 years)</t>
  </si>
  <si>
    <t>Baccalaureate</t>
  </si>
  <si>
    <t>Doctoral</t>
  </si>
  <si>
    <t>Professional</t>
  </si>
  <si>
    <t>Source: TWC, THECB</t>
  </si>
  <si>
    <t>% Public 2-yr</t>
  </si>
  <si>
    <t>Not Economically Disadvantaged</t>
  </si>
  <si>
    <t>% Total Enrolled in Higher Ed</t>
  </si>
  <si>
    <t>Completion Targets Submitted to the THECB August 2018</t>
  </si>
  <si>
    <t>DALLAS COUNTY COMM. COLL. DIST.</t>
  </si>
  <si>
    <t>TARRANT CO COLLEGE DISTRICT</t>
  </si>
  <si>
    <t>https://www.census.gov/acs/www/data/data-tables-and-tools/data-profiles/2017/</t>
  </si>
  <si>
    <t>Occupations Adding the Most New Jobs or Growing the Fastest, 2016-2026, Metroplex</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</si>
  <si>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</si>
  <si>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with 500 or more jobs in 2016.</t>
  </si>
  <si>
    <t>Occupations Adding the Most New Jobs or Growing the Fastest in a Region, 2016-2026.</t>
  </si>
  <si>
    <t>General and Operations Managers</t>
  </si>
  <si>
    <t>Elementary School Teachers, Except Special Ed.</t>
  </si>
  <si>
    <t>Software Developers, Applications</t>
  </si>
  <si>
    <t>Accountants and Auditors</t>
  </si>
  <si>
    <t>Physician Assistants</t>
  </si>
  <si>
    <t>Statisticians</t>
  </si>
  <si>
    <t>Information Security Analysts</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</si>
  <si>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</si>
  <si>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Completions (Certificate, Associate, Bachelor's, Master's) by Institution of Higher Education - Race/Ethnicity, Gender, Economically Disadvantaged Students - FY 2018</t>
  </si>
  <si>
    <t>Completions by Level - FY 2018</t>
  </si>
  <si>
    <t>Completions by Economically Disadvantaged Students- FY 2018</t>
  </si>
  <si>
    <t>High School Graduates (2017-2018) Enrolling in Higher Education (Fall 2018) by Race/Ethnicity</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</si>
  <si>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</si>
  <si>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</si>
  <si>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 xml:space="preserve">8th Grade Cohort </t>
  </si>
  <si>
    <t>High School Graduate in FY11-13</t>
  </si>
  <si>
    <t>Enrolled in HE</t>
  </si>
  <si>
    <t>HE Degree or Certificate in Texas</t>
  </si>
  <si>
    <t>Percent of High School Graduates (2017-2018) enrolling in Higher Education (Fall 2018)</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</si>
  <si>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</si>
  <si>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</si>
  <si>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</si>
  <si>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U. OF TEXAS PERMIAN BASIN</t>
  </si>
  <si>
    <t>LAREDO COLLEGE</t>
  </si>
  <si>
    <t>FY 2010, 2011, &amp; 2012 Public HS Graduates who Earned a Degree or Certificate within Six Years of HS Graduation</t>
  </si>
  <si>
    <t>2010, 2011, &amp; 2012 High School Graduates by Region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</si>
  <si>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</si>
  <si>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</si>
  <si>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 Includes high school graduates minus non-trackable students. Non-trackable graduates have non-standard ID numbers that will not find a match at Texas higher education institutions.</t>
  </si>
  <si>
    <t>FY 2010, 2011, &amp; 2012 Public HS Graduates from the Metroplex who Earned a Degree or Certificate within Six Years of HS Graduation</t>
  </si>
  <si>
    <t>FY 2010, 2011, &amp; 2012 Public HS Graduates from the Metroplex Texas who Earned a Degree or Certificate within Six Years of HS Graduation</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</si>
  <si>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</si>
  <si>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</si>
  <si>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</si>
  <si>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</si>
  <si>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four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</si>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i>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</sst>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 numFmtId="168" formatCode="0.000"/>
  </numFmts>
  <fonts count="66"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b/>
      <sz val="10"/>
      <color rgb="FF000000"/>
      <name val="Tahoma"/>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EDF3F9"/>
        <bgColor rgb="FF000000"/>
      </patternFill>
    </fill>
    <fill>
      <patternFill patternType="solid">
        <fgColor rgb="FF751C66"/>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style="thin">
        <color rgb="FF005F84"/>
      </left>
      <right/>
      <top style="thin">
        <color rgb="FF005F84"/>
      </top>
      <bottom/>
      <diagonal/>
    </border>
    <border>
      <left/>
      <right/>
      <top style="thin">
        <color rgb="FF005F84"/>
      </top>
      <bottom/>
      <diagonal/>
    </border>
    <border>
      <left style="thin">
        <color rgb="FF005F84"/>
      </left>
      <right/>
      <top/>
      <bottom/>
      <diagonal/>
    </border>
    <border>
      <left style="thin">
        <color rgb="FF005F84"/>
      </left>
      <right/>
      <top/>
      <bottom style="thin">
        <color rgb="FF005F84"/>
      </bottom>
      <diagonal/>
    </border>
    <border>
      <left/>
      <right/>
      <top/>
      <bottom style="thin">
        <color rgb="FF005F8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rgb="FF005F84"/>
      </left>
      <right style="medium">
        <color rgb="FF005F84"/>
      </right>
      <top style="thin">
        <color indexed="64"/>
      </top>
      <bottom style="medium">
        <color rgb="FF005F84"/>
      </bottom>
      <diagonal/>
    </border>
    <border>
      <left style="thin">
        <color indexed="64"/>
      </left>
      <right/>
      <top style="thin">
        <color rgb="FF005F84"/>
      </top>
      <bottom/>
      <diagonal/>
    </border>
    <border>
      <left style="thin">
        <color theme="0"/>
      </left>
      <right style="thin">
        <color rgb="FF005F84"/>
      </right>
      <top style="thin">
        <color rgb="FF005F84"/>
      </top>
      <bottom/>
      <diagonal/>
    </border>
    <border>
      <left style="thin">
        <color indexed="64"/>
      </left>
      <right/>
      <top/>
      <bottom style="thin">
        <color rgb="FF005F84"/>
      </bottom>
      <diagonal/>
    </border>
    <border>
      <left style="thin">
        <color theme="0"/>
      </left>
      <right style="thin">
        <color rgb="FF005F84"/>
      </right>
      <top/>
      <bottom style="thin">
        <color rgb="FF005F84"/>
      </bottom>
      <diagonal/>
    </border>
    <border>
      <left style="dotted">
        <color auto="1"/>
      </left>
      <right style="dotted">
        <color auto="1"/>
      </right>
      <top style="dotted">
        <color auto="1"/>
      </top>
      <bottom style="dotted">
        <color auto="1"/>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right style="thin">
        <color indexed="64"/>
      </right>
      <top style="thin">
        <color rgb="FF005F8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rgb="FF005F84"/>
      </left>
      <right style="thin">
        <color indexed="64"/>
      </right>
      <top style="medium">
        <color rgb="FF005F84"/>
      </top>
      <bottom style="thin">
        <color indexed="64"/>
      </bottom>
      <diagonal/>
    </border>
    <border>
      <left style="thin">
        <color indexed="64"/>
      </left>
      <right style="thin">
        <color indexed="64"/>
      </right>
      <top style="thin">
        <color indexed="64"/>
      </top>
      <bottom style="medium">
        <color rgb="FF005F84"/>
      </bottom>
      <diagonal/>
    </border>
    <border>
      <left style="thin">
        <color indexed="64"/>
      </left>
      <right style="medium">
        <color rgb="FF005F84"/>
      </right>
      <top style="thin">
        <color indexed="64"/>
      </top>
      <bottom style="medium">
        <color rgb="FF005F84"/>
      </bottom>
      <diagonal/>
    </border>
    <border>
      <left/>
      <right style="medium">
        <color indexed="64"/>
      </right>
      <top/>
      <bottom/>
      <diagonal/>
    </border>
    <border>
      <left style="medium">
        <color indexed="64"/>
      </left>
      <right/>
      <top/>
      <bottom style="thin">
        <color rgb="FF005F84"/>
      </bottom>
      <diagonal/>
    </border>
    <border>
      <left/>
      <right style="medium">
        <color indexed="64"/>
      </right>
      <top/>
      <bottom style="thin">
        <color rgb="FF005F84"/>
      </bottom>
      <diagonal/>
    </border>
    <border>
      <left style="medium">
        <color indexed="64"/>
      </left>
      <right/>
      <top style="thin">
        <color rgb="FF005F84"/>
      </top>
      <bottom style="thin">
        <color rgb="FF005F84"/>
      </bottom>
      <diagonal/>
    </border>
    <border>
      <left/>
      <right style="medium">
        <color indexed="64"/>
      </right>
      <top style="thin">
        <color rgb="FF005F84"/>
      </top>
      <bottom style="thin">
        <color rgb="FF005F84"/>
      </bottom>
      <diagonal/>
    </border>
    <border>
      <left style="thin">
        <color rgb="FF005F84"/>
      </left>
      <right/>
      <top style="thin">
        <color rgb="FF005F84"/>
      </top>
      <bottom style="thin">
        <color indexed="64"/>
      </bottom>
      <diagonal/>
    </border>
    <border>
      <left style="thin">
        <color rgb="FF005F84"/>
      </left>
      <right/>
      <top style="thin">
        <color indexed="64"/>
      </top>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005F84"/>
      </left>
      <right/>
      <top style="thin">
        <color rgb="FF005F84"/>
      </top>
      <bottom style="thin">
        <color rgb="FF005F84"/>
      </bottom>
      <diagonal/>
    </border>
    <border>
      <left style="thin">
        <color indexed="64"/>
      </left>
      <right style="thin">
        <color indexed="64"/>
      </right>
      <top style="thin">
        <color rgb="FF005F84"/>
      </top>
      <bottom/>
      <diagonal/>
    </border>
    <border>
      <left style="thin">
        <color indexed="64"/>
      </left>
      <right style="thin">
        <color rgb="FF005F84"/>
      </right>
      <top style="thin">
        <color rgb="FF005F84"/>
      </top>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47">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6" fillId="0" borderId="1" xfId="0" applyFont="1" applyBorder="1" applyAlignment="1">
      <alignment horizontal="center" vertical="top" wrapText="1"/>
    </xf>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0" fillId="0" borderId="0" xfId="0" applyFill="1" applyBorder="1" applyAlignment="1">
      <alignment horizontal="left" vertical="top" wrapText="1"/>
    </xf>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0" fontId="7" fillId="0" borderId="50" xfId="100" applyNumberFormat="1" applyFont="1" applyBorder="1" applyAlignment="1">
      <alignment horizontal="center" wrapText="1"/>
    </xf>
    <xf numFmtId="0" fontId="7" fillId="0" borderId="51"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1" xfId="111" applyFont="1" applyFill="1" applyBorder="1" applyAlignment="1">
      <alignment vertical="center"/>
    </xf>
    <xf numFmtId="0" fontId="6" fillId="0" borderId="51" xfId="111" applyFont="1" applyBorder="1" applyAlignment="1">
      <alignment vertical="center"/>
    </xf>
    <xf numFmtId="0" fontId="6" fillId="0" borderId="53" xfId="111" applyFont="1" applyBorder="1" applyAlignment="1">
      <alignment vertical="center"/>
    </xf>
    <xf numFmtId="0" fontId="6" fillId="0" borderId="52" xfId="107" applyFont="1" applyFill="1" applyBorder="1" applyAlignment="1">
      <alignment horizontal="center" vertical="center"/>
    </xf>
    <xf numFmtId="0" fontId="6" fillId="0" borderId="53" xfId="107" applyFont="1" applyFill="1" applyBorder="1" applyAlignment="1">
      <alignment horizontal="center" vertical="center"/>
    </xf>
    <xf numFmtId="165" fontId="52" fillId="0" borderId="0" xfId="0" applyNumberFormat="1" applyFont="1"/>
    <xf numFmtId="165" fontId="52" fillId="0" borderId="61" xfId="67" applyNumberFormat="1" applyFont="1" applyBorder="1" applyAlignment="1">
      <alignment horizontal="right" vertical="top" wrapText="1"/>
    </xf>
    <xf numFmtId="165" fontId="52" fillId="0" borderId="61" xfId="67" applyNumberFormat="1" applyFont="1" applyBorder="1" applyAlignment="1">
      <alignment horizontal="right" vertical="center" wrapText="1"/>
    </xf>
    <xf numFmtId="164" fontId="52" fillId="0" borderId="60" xfId="132" applyNumberFormat="1" applyFont="1" applyBorder="1" applyAlignment="1">
      <alignment horizontal="right" vertical="top" wrapText="1"/>
    </xf>
    <xf numFmtId="165" fontId="52" fillId="0" borderId="64" xfId="67" applyNumberFormat="1" applyFont="1" applyBorder="1" applyAlignment="1">
      <alignment horizontal="right" vertical="top" wrapText="1"/>
    </xf>
    <xf numFmtId="165" fontId="52" fillId="0" borderId="62"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52" fillId="0" borderId="10" xfId="0" applyNumberFormat="1" applyFont="1" applyBorder="1"/>
    <xf numFmtId="3" fontId="61"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3" fontId="4" fillId="0" borderId="50" xfId="0" applyNumberFormat="1" applyFont="1" applyBorder="1" applyAlignment="1">
      <alignment horizontal="right"/>
    </xf>
    <xf numFmtId="3" fontId="4" fillId="0" borderId="51" xfId="0" applyNumberFormat="1" applyFont="1" applyBorder="1" applyAlignment="1">
      <alignment horizontal="right"/>
    </xf>
    <xf numFmtId="3" fontId="4" fillId="35" borderId="53"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7" fillId="0" borderId="0" xfId="67" applyNumberFormat="1" applyFont="1"/>
    <xf numFmtId="164" fontId="52" fillId="0" borderId="0" xfId="0" applyNumberFormat="1" applyFont="1"/>
    <xf numFmtId="0" fontId="52" fillId="0" borderId="0" xfId="0" applyFont="1" applyFill="1" applyAlignment="1">
      <alignment horizontal="center"/>
    </xf>
    <xf numFmtId="0" fontId="6" fillId="0" borderId="50" xfId="111" applyFont="1" applyFill="1" applyBorder="1" applyAlignment="1">
      <alignment horizontal="right" vertical="center"/>
    </xf>
    <xf numFmtId="0" fontId="6" fillId="0" borderId="52" xfId="111" applyFont="1" applyFill="1" applyBorder="1" applyAlignment="1">
      <alignment horizontal="right" vertical="center"/>
    </xf>
    <xf numFmtId="165" fontId="52" fillId="35" borderId="61" xfId="67" applyNumberFormat="1" applyFont="1" applyFill="1" applyBorder="1" applyAlignment="1">
      <alignment horizontal="right" vertical="center" wrapText="1"/>
    </xf>
    <xf numFmtId="164" fontId="52" fillId="35" borderId="60" xfId="132"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165" fontId="52" fillId="35" borderId="64" xfId="67" applyNumberFormat="1" applyFont="1" applyFill="1" applyBorder="1" applyAlignment="1">
      <alignment horizontal="right" vertical="top" wrapText="1"/>
    </xf>
    <xf numFmtId="165" fontId="52" fillId="35" borderId="63" xfId="67" applyNumberFormat="1" applyFont="1" applyFill="1" applyBorder="1" applyAlignment="1">
      <alignment horizontal="right" vertical="center" wrapText="1"/>
    </xf>
    <xf numFmtId="164" fontId="52" fillId="35" borderId="75" xfId="132" applyNumberFormat="1" applyFont="1" applyFill="1" applyBorder="1" applyAlignment="1">
      <alignment horizontal="right" vertical="top" wrapText="1"/>
    </xf>
    <xf numFmtId="165" fontId="52" fillId="35" borderId="63"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Fill="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49" fillId="0" borderId="0" xfId="0" applyFont="1" applyAlignment="1">
      <alignment wrapText="1"/>
    </xf>
    <xf numFmtId="0" fontId="52" fillId="0" borderId="11" xfId="0" applyFont="1" applyBorder="1" applyAlignment="1">
      <alignment wrapText="1"/>
    </xf>
    <xf numFmtId="0" fontId="51" fillId="0" borderId="79" xfId="0" applyFont="1" applyBorder="1" applyAlignment="1">
      <alignment horizontal="center" vertical="center" wrapText="1"/>
    </xf>
    <xf numFmtId="0" fontId="51" fillId="0" borderId="80" xfId="0" applyFont="1" applyBorder="1" applyAlignment="1">
      <alignment horizontal="center" vertical="center" wrapText="1"/>
    </xf>
    <xf numFmtId="165" fontId="52" fillId="0" borderId="50" xfId="67" applyNumberFormat="1" applyFont="1" applyFill="1" applyBorder="1"/>
    <xf numFmtId="165" fontId="52" fillId="0" borderId="51" xfId="67" applyNumberFormat="1" applyFont="1" applyBorder="1"/>
    <xf numFmtId="165" fontId="52" fillId="0" borderId="52" xfId="67" applyNumberFormat="1" applyFont="1" applyFill="1" applyBorder="1"/>
    <xf numFmtId="165" fontId="52" fillId="0" borderId="53" xfId="67" applyNumberFormat="1" applyFont="1" applyFill="1" applyBorder="1"/>
    <xf numFmtId="0" fontId="52" fillId="0" borderId="7" xfId="0" applyFont="1" applyBorder="1"/>
    <xf numFmtId="0" fontId="52" fillId="0" borderId="6" xfId="0" applyFont="1" applyBorder="1"/>
    <xf numFmtId="165" fontId="52" fillId="0" borderId="9" xfId="67" applyNumberFormat="1" applyFont="1" applyBorder="1"/>
    <xf numFmtId="165" fontId="52" fillId="35" borderId="50" xfId="67" applyNumberFormat="1" applyFont="1" applyFill="1" applyBorder="1"/>
    <xf numFmtId="165" fontId="52" fillId="35" borderId="52" xfId="67" applyNumberFormat="1" applyFont="1" applyFill="1" applyBorder="1"/>
    <xf numFmtId="165" fontId="52" fillId="35" borderId="83" xfId="67" applyNumberFormat="1" applyFont="1" applyFill="1" applyBorder="1"/>
    <xf numFmtId="165" fontId="52" fillId="35" borderId="53" xfId="67" applyNumberFormat="1" applyFont="1" applyFill="1" applyBorder="1"/>
    <xf numFmtId="0" fontId="4" fillId="0" borderId="1" xfId="112" applyFont="1" applyBorder="1" applyAlignment="1">
      <alignment wrapText="1"/>
    </xf>
    <xf numFmtId="9" fontId="4" fillId="0" borderId="51" xfId="132" applyFont="1" applyBorder="1" applyAlignment="1">
      <alignment horizontal="right"/>
    </xf>
    <xf numFmtId="0" fontId="52" fillId="0" borderId="0" xfId="0" applyFont="1" applyAlignment="1">
      <alignment vertical="center"/>
    </xf>
    <xf numFmtId="9" fontId="4" fillId="35" borderId="51" xfId="132" applyFont="1" applyFill="1" applyBorder="1" applyAlignment="1">
      <alignment horizontal="right"/>
    </xf>
    <xf numFmtId="0" fontId="51" fillId="36" borderId="87"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6" xfId="100" applyNumberFormat="1" applyFont="1" applyBorder="1" applyAlignment="1">
      <alignment horizontal="center" wrapText="1"/>
    </xf>
    <xf numFmtId="165" fontId="52" fillId="0" borderId="50" xfId="67" applyNumberFormat="1" applyFont="1" applyBorder="1"/>
    <xf numFmtId="165" fontId="52" fillId="0" borderId="11" xfId="67" applyNumberFormat="1" applyFont="1" applyBorder="1"/>
    <xf numFmtId="165" fontId="52" fillId="35" borderId="11" xfId="67" applyNumberFormat="1" applyFont="1" applyFill="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9" xfId="67" applyNumberFormat="1" applyFont="1" applyBorder="1" applyAlignment="1">
      <alignment horizontal="center"/>
    </xf>
    <xf numFmtId="165" fontId="51" fillId="0" borderId="85" xfId="67" applyNumberFormat="1" applyFont="1" applyBorder="1" applyAlignment="1">
      <alignment horizontal="center"/>
    </xf>
    <xf numFmtId="165" fontId="51" fillId="0" borderId="86" xfId="67" applyNumberFormat="1" applyFont="1" applyBorder="1" applyAlignment="1">
      <alignment horizontal="center"/>
    </xf>
    <xf numFmtId="9" fontId="4" fillId="0" borderId="50" xfId="132" applyFont="1" applyBorder="1" applyAlignment="1">
      <alignment horizontal="right"/>
    </xf>
    <xf numFmtId="9" fontId="4" fillId="35" borderId="50" xfId="132" applyFont="1" applyFill="1" applyBorder="1" applyAlignment="1">
      <alignment horizontal="right"/>
    </xf>
    <xf numFmtId="9" fontId="4" fillId="35" borderId="52" xfId="132" applyFont="1" applyFill="1" applyBorder="1" applyAlignment="1">
      <alignment horizontal="right"/>
    </xf>
    <xf numFmtId="9" fontId="4" fillId="35" borderId="83" xfId="132" applyFont="1" applyFill="1" applyBorder="1" applyAlignment="1">
      <alignment horizontal="right"/>
    </xf>
    <xf numFmtId="9" fontId="4" fillId="35" borderId="53"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9" xfId="111" applyFont="1" applyFill="1" applyBorder="1" applyAlignment="1">
      <alignment horizontal="right" vertical="center"/>
    </xf>
    <xf numFmtId="0" fontId="6" fillId="0" borderId="86" xfId="111" applyFont="1" applyFill="1" applyBorder="1" applyAlignment="1">
      <alignment vertical="center"/>
    </xf>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0" fontId="7" fillId="0" borderId="52" xfId="0"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92" xfId="112" applyFont="1" applyBorder="1"/>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3" xfId="67" applyNumberFormat="1" applyFont="1" applyFill="1" applyBorder="1" applyAlignment="1">
      <alignment horizontal="right" vertical="center" wrapText="1"/>
    </xf>
    <xf numFmtId="164" fontId="52" fillId="0" borderId="74" xfId="132" applyNumberFormat="1" applyFont="1" applyFill="1" applyBorder="1" applyAlignment="1">
      <alignment horizontal="right" vertical="top" wrapText="1"/>
    </xf>
    <xf numFmtId="165" fontId="52" fillId="0" borderId="73" xfId="67" applyNumberFormat="1" applyFont="1" applyFill="1" applyBorder="1" applyAlignment="1">
      <alignment horizontal="right" vertical="top" wrapText="1"/>
    </xf>
    <xf numFmtId="164" fontId="52" fillId="0" borderId="94" xfId="132" applyNumberFormat="1" applyFont="1" applyFill="1" applyBorder="1" applyAlignment="1">
      <alignment horizontal="right" vertical="top" wrapText="1"/>
    </xf>
    <xf numFmtId="165" fontId="52" fillId="0" borderId="67" xfId="67" applyNumberFormat="1" applyFont="1" applyFill="1" applyBorder="1" applyAlignment="1">
      <alignment horizontal="right" vertical="top" wrapText="1"/>
    </xf>
    <xf numFmtId="0" fontId="7" fillId="0" borderId="8" xfId="0" applyFont="1" applyBorder="1"/>
    <xf numFmtId="164" fontId="52" fillId="36" borderId="1" xfId="132" applyNumberFormat="1" applyFont="1" applyFill="1" applyBorder="1" applyAlignment="1">
      <alignment horizont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165" fontId="52" fillId="35" borderId="95" xfId="67" applyNumberFormat="1" applyFont="1" applyFill="1" applyBorder="1" applyAlignment="1">
      <alignment horizontal="right" vertical="top" wrapText="1"/>
    </xf>
    <xf numFmtId="164" fontId="4" fillId="0" borderId="1" xfId="116" applyNumberFormat="1" applyFont="1" applyBorder="1" applyAlignment="1">
      <alignment horizontal="center"/>
    </xf>
    <xf numFmtId="0" fontId="7" fillId="0" borderId="0" xfId="0" applyFont="1" applyBorder="1"/>
    <xf numFmtId="0" fontId="4" fillId="0" borderId="0" xfId="0" applyFont="1" applyBorder="1" applyAlignment="1"/>
    <xf numFmtId="165" fontId="4" fillId="0" borderId="0" xfId="67" applyNumberFormat="1" applyFont="1" applyBorder="1"/>
    <xf numFmtId="0" fontId="4" fillId="0" borderId="0" xfId="0" applyFont="1" applyBorder="1"/>
    <xf numFmtId="165" fontId="4" fillId="0" borderId="0" xfId="67" applyNumberFormat="1" applyFont="1" applyBorder="1" applyAlignment="1">
      <alignment horizontal="center"/>
    </xf>
    <xf numFmtId="0" fontId="54" fillId="0" borderId="0" xfId="82" applyFont="1" applyFill="1" applyAlignment="1" applyProtection="1"/>
    <xf numFmtId="0" fontId="51" fillId="0" borderId="0" xfId="0" applyFont="1" applyFill="1" applyAlignment="1">
      <alignment horizontal="left"/>
    </xf>
    <xf numFmtId="0" fontId="51" fillId="0" borderId="11" xfId="0" applyFont="1" applyBorder="1" applyAlignment="1"/>
    <xf numFmtId="0" fontId="51" fillId="0" borderId="10" xfId="0" applyFont="1" applyBorder="1" applyAlignment="1"/>
    <xf numFmtId="0" fontId="4" fillId="0" borderId="0" xfId="0" applyFont="1" applyFill="1" applyBorder="1" applyAlignment="1">
      <alignment horizontal="left" vertical="top" wrapText="1"/>
    </xf>
    <xf numFmtId="3" fontId="52" fillId="0" borderId="1" xfId="0" applyNumberFormat="1" applyFont="1" applyFill="1" applyBorder="1" applyAlignment="1">
      <alignment horizontal="right"/>
    </xf>
    <xf numFmtId="0" fontId="60" fillId="0" borderId="0" xfId="0" applyFont="1"/>
    <xf numFmtId="3" fontId="52" fillId="36" borderId="97" xfId="0" applyNumberFormat="1" applyFont="1" applyFill="1" applyBorder="1" applyAlignment="1">
      <alignment horizontal="left"/>
    </xf>
    <xf numFmtId="3" fontId="52" fillId="36" borderId="97" xfId="0" applyNumberFormat="1" applyFont="1" applyFill="1" applyBorder="1"/>
    <xf numFmtId="3" fontId="52" fillId="36" borderId="98" xfId="0" applyNumberFormat="1" applyFont="1" applyFill="1" applyBorder="1"/>
    <xf numFmtId="3" fontId="52" fillId="36" borderId="100" xfId="0" applyNumberFormat="1" applyFont="1" applyFill="1" applyBorder="1"/>
    <xf numFmtId="164" fontId="52" fillId="36" borderId="100" xfId="0" applyNumberFormat="1" applyFont="1" applyFill="1" applyBorder="1"/>
    <xf numFmtId="0" fontId="52" fillId="36" borderId="105" xfId="0" applyFont="1" applyFill="1" applyBorder="1"/>
    <xf numFmtId="164" fontId="52" fillId="36" borderId="106" xfId="0" applyNumberFormat="1" applyFont="1" applyFill="1" applyBorder="1"/>
    <xf numFmtId="164" fontId="52" fillId="36" borderId="107" xfId="0" applyNumberFormat="1" applyFont="1" applyFill="1" applyBorder="1"/>
    <xf numFmtId="3" fontId="52" fillId="0" borderId="5" xfId="0" applyNumberFormat="1" applyFont="1" applyBorder="1" applyAlignment="1">
      <alignment horizontal="left"/>
    </xf>
    <xf numFmtId="0" fontId="58" fillId="34" borderId="108" xfId="0" applyFont="1" applyFill="1" applyBorder="1" applyAlignment="1">
      <alignment vertical="top"/>
    </xf>
    <xf numFmtId="0" fontId="58" fillId="34" borderId="110" xfId="0" applyFont="1" applyFill="1" applyBorder="1" applyAlignment="1">
      <alignment horizontal="center" vertical="top"/>
    </xf>
    <xf numFmtId="0" fontId="4" fillId="0" borderId="112" xfId="0" applyFont="1" applyBorder="1"/>
    <xf numFmtId="164" fontId="52" fillId="0" borderId="1" xfId="132" applyNumberFormat="1" applyFont="1" applyFill="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center" wrapText="1"/>
    </xf>
    <xf numFmtId="3" fontId="52" fillId="0" borderId="5" xfId="67" applyNumberFormat="1" applyFont="1" applyBorder="1"/>
    <xf numFmtId="3" fontId="52" fillId="0" borderId="5" xfId="0" applyNumberFormat="1" applyFont="1" applyBorder="1" applyAlignment="1">
      <alignment horizontal="right"/>
    </xf>
    <xf numFmtId="3" fontId="52" fillId="0" borderId="1" xfId="67" applyNumberFormat="1" applyFont="1" applyBorder="1" applyAlignment="1">
      <alignment horizontal="right" vertical="center"/>
    </xf>
    <xf numFmtId="0" fontId="52" fillId="0" borderId="1" xfId="0" applyFont="1" applyFill="1" applyBorder="1" applyAlignment="1">
      <alignment horizontal="left"/>
    </xf>
    <xf numFmtId="164" fontId="52" fillId="0" borderId="0" xfId="132" applyNumberFormat="1" applyFont="1" applyFill="1" applyBorder="1"/>
    <xf numFmtId="0" fontId="52" fillId="0" borderId="4" xfId="0" applyFont="1" applyFill="1" applyBorder="1" applyAlignment="1">
      <alignment horizontal="left" vertical="top" wrapText="1"/>
    </xf>
    <xf numFmtId="164" fontId="52" fillId="0" borderId="3" xfId="132" applyNumberFormat="1" applyFont="1" applyFill="1" applyBorder="1" applyAlignment="1">
      <alignment horizontal="right" vertical="center"/>
    </xf>
    <xf numFmtId="164" fontId="52" fillId="0" borderId="1" xfId="132" applyNumberFormat="1" applyFont="1" applyBorder="1" applyAlignment="1">
      <alignment horizontal="right" vertical="center"/>
    </xf>
    <xf numFmtId="3" fontId="4" fillId="0" borderId="69" xfId="0" applyNumberFormat="1" applyFont="1" applyBorder="1" applyAlignment="1">
      <alignment horizontal="right"/>
    </xf>
    <xf numFmtId="3" fontId="4" fillId="35" borderId="69" xfId="0" applyNumberFormat="1" applyFont="1" applyFill="1" applyBorder="1" applyAlignment="1">
      <alignment horizontal="right"/>
    </xf>
    <xf numFmtId="3" fontId="4" fillId="0" borderId="51" xfId="67" applyNumberFormat="1" applyFont="1" applyBorder="1" applyAlignment="1">
      <alignment horizontal="right"/>
    </xf>
    <xf numFmtId="3" fontId="4" fillId="0" borderId="69" xfId="67" applyNumberFormat="1" applyFont="1" applyBorder="1" applyAlignment="1">
      <alignment horizontal="right"/>
    </xf>
    <xf numFmtId="3" fontId="4" fillId="35" borderId="50" xfId="67" applyNumberFormat="1" applyFont="1" applyFill="1" applyBorder="1" applyAlignment="1">
      <alignment horizontal="right" wrapText="1"/>
    </xf>
    <xf numFmtId="3" fontId="4" fillId="35" borderId="51" xfId="67" applyNumberFormat="1" applyFont="1" applyFill="1" applyBorder="1" applyAlignment="1">
      <alignment horizontal="right" wrapText="1"/>
    </xf>
    <xf numFmtId="3" fontId="4" fillId="35" borderId="51" xfId="67" applyNumberFormat="1" applyFont="1" applyFill="1" applyBorder="1" applyAlignment="1">
      <alignment horizontal="right"/>
    </xf>
    <xf numFmtId="3" fontId="4" fillId="35" borderId="69" xfId="67" applyNumberFormat="1" applyFont="1" applyFill="1" applyBorder="1" applyAlignment="1">
      <alignment horizontal="right"/>
    </xf>
    <xf numFmtId="3" fontId="4" fillId="0" borderId="71" xfId="0" applyNumberFormat="1" applyFont="1" applyBorder="1"/>
    <xf numFmtId="3" fontId="4" fillId="0" borderId="91" xfId="0" applyNumberFormat="1" applyFont="1" applyBorder="1"/>
    <xf numFmtId="3" fontId="4" fillId="0" borderId="88" xfId="0" applyNumberFormat="1" applyFont="1" applyBorder="1"/>
    <xf numFmtId="3" fontId="4" fillId="35" borderId="77" xfId="0" applyNumberFormat="1" applyFont="1" applyFill="1" applyBorder="1"/>
    <xf numFmtId="3" fontId="4" fillId="35" borderId="50" xfId="0" applyNumberFormat="1" applyFont="1" applyFill="1" applyBorder="1"/>
    <xf numFmtId="3" fontId="4" fillId="35" borderId="69" xfId="0" applyNumberFormat="1" applyFont="1" applyFill="1" applyBorder="1"/>
    <xf numFmtId="3" fontId="4" fillId="35" borderId="52" xfId="67" applyNumberFormat="1" applyFont="1" applyFill="1" applyBorder="1" applyAlignment="1">
      <alignment horizontal="right" wrapText="1"/>
    </xf>
    <xf numFmtId="3" fontId="4" fillId="35" borderId="53" xfId="67" applyNumberFormat="1" applyFont="1" applyFill="1" applyBorder="1" applyAlignment="1">
      <alignment horizontal="right" wrapText="1"/>
    </xf>
    <xf numFmtId="3" fontId="4" fillId="35" borderId="53" xfId="67" applyNumberFormat="1" applyFont="1" applyFill="1" applyBorder="1" applyAlignment="1">
      <alignment horizontal="right"/>
    </xf>
    <xf numFmtId="0" fontId="7" fillId="0" borderId="79" xfId="0" applyFont="1" applyFill="1" applyBorder="1" applyAlignment="1">
      <alignment horizontal="center"/>
    </xf>
    <xf numFmtId="0" fontId="7" fillId="0" borderId="85" xfId="0" applyFont="1" applyFill="1" applyBorder="1" applyAlignment="1">
      <alignment horizontal="center"/>
    </xf>
    <xf numFmtId="164" fontId="52" fillId="0" borderId="83" xfId="132" applyNumberFormat="1" applyFont="1" applyFill="1" applyBorder="1" applyAlignment="1">
      <alignment horizontal="center"/>
    </xf>
    <xf numFmtId="0" fontId="7" fillId="0" borderId="50" xfId="0" applyFont="1" applyFill="1" applyBorder="1" applyAlignment="1">
      <alignment horizontal="center"/>
    </xf>
    <xf numFmtId="0" fontId="7" fillId="0" borderId="8" xfId="0" applyFont="1" applyBorder="1" applyAlignment="1">
      <alignment horizontal="center"/>
    </xf>
    <xf numFmtId="3" fontId="52" fillId="0" borderId="11" xfId="67" applyNumberFormat="1" applyFont="1" applyBorder="1"/>
    <xf numFmtId="0" fontId="52" fillId="0" borderId="1" xfId="0" applyFont="1" applyFill="1" applyBorder="1" applyAlignment="1">
      <alignment horizontal="right"/>
    </xf>
    <xf numFmtId="0" fontId="7" fillId="0" borderId="120" xfId="0" applyFont="1" applyFill="1" applyBorder="1" applyAlignment="1">
      <alignment horizontal="center"/>
    </xf>
    <xf numFmtId="164" fontId="52" fillId="0" borderId="11" xfId="132" applyNumberFormat="1" applyFont="1" applyFill="1" applyBorder="1" applyAlignment="1">
      <alignment horizontal="center"/>
    </xf>
    <xf numFmtId="164" fontId="52" fillId="0" borderId="121" xfId="132" applyNumberFormat="1" applyFont="1" applyFill="1" applyBorder="1" applyAlignment="1">
      <alignment horizontal="center"/>
    </xf>
    <xf numFmtId="1" fontId="51" fillId="36" borderId="122" xfId="67" applyNumberFormat="1" applyFont="1" applyFill="1" applyBorder="1" applyAlignment="1">
      <alignment horizontal="center"/>
    </xf>
    <xf numFmtId="1" fontId="51" fillId="36" borderId="97" xfId="67" applyNumberFormat="1" applyFont="1" applyFill="1" applyBorder="1" applyAlignment="1">
      <alignment horizontal="center"/>
    </xf>
    <xf numFmtId="1" fontId="51" fillId="36" borderId="98" xfId="67" applyNumberFormat="1" applyFont="1" applyFill="1" applyBorder="1" applyAlignment="1">
      <alignment horizontal="center"/>
    </xf>
    <xf numFmtId="164" fontId="52" fillId="36" borderId="103" xfId="132" applyNumberFormat="1" applyFont="1" applyFill="1" applyBorder="1" applyAlignment="1">
      <alignment horizontal="center"/>
    </xf>
    <xf numFmtId="164" fontId="52" fillId="36" borderId="100" xfId="132" applyNumberFormat="1" applyFont="1" applyFill="1" applyBorder="1" applyAlignment="1">
      <alignment horizontal="center"/>
    </xf>
    <xf numFmtId="9" fontId="52" fillId="36" borderId="104" xfId="132" applyFont="1" applyFill="1" applyBorder="1" applyAlignment="1">
      <alignment horizontal="center"/>
    </xf>
    <xf numFmtId="9" fontId="52" fillId="36" borderId="123" xfId="132" applyNumberFormat="1" applyFont="1" applyFill="1" applyBorder="1" applyAlignment="1">
      <alignment horizontal="center"/>
    </xf>
    <xf numFmtId="9" fontId="52" fillId="36" borderId="124" xfId="132" applyNumberFormat="1" applyFont="1" applyFill="1" applyBorder="1" applyAlignment="1">
      <alignment horizontal="center"/>
    </xf>
    <xf numFmtId="0" fontId="4" fillId="0" borderId="2" xfId="112" applyFont="1" applyBorder="1" applyAlignment="1">
      <alignment horizontal="center" wrapText="1"/>
    </xf>
    <xf numFmtId="0" fontId="7" fillId="0" borderId="130" xfId="0" applyFont="1" applyBorder="1"/>
    <xf numFmtId="3" fontId="52" fillId="0" borderId="1" xfId="67" applyNumberFormat="1" applyFont="1" applyFill="1" applyBorder="1" applyAlignment="1">
      <alignment horizontal="right" vertical="center"/>
    </xf>
    <xf numFmtId="164" fontId="52" fillId="0" borderId="5" xfId="132" applyNumberFormat="1" applyFont="1" applyFill="1" applyBorder="1"/>
    <xf numFmtId="3" fontId="7" fillId="0" borderId="12" xfId="92" applyNumberFormat="1" applyFont="1" applyFill="1" applyBorder="1"/>
    <xf numFmtId="165" fontId="52" fillId="0" borderId="1" xfId="0" applyNumberFormat="1" applyFont="1" applyFill="1" applyBorder="1"/>
    <xf numFmtId="0" fontId="65" fillId="38" borderId="87" xfId="67" applyNumberFormat="1" applyFont="1" applyFill="1" applyBorder="1" applyAlignment="1">
      <alignment horizontal="center"/>
    </xf>
    <xf numFmtId="0" fontId="65" fillId="38" borderId="37" xfId="67" applyNumberFormat="1" applyFont="1" applyFill="1" applyBorder="1" applyAlignment="1">
      <alignment horizontal="center"/>
    </xf>
    <xf numFmtId="0" fontId="65" fillId="38" borderId="38" xfId="67" applyNumberFormat="1" applyFont="1" applyFill="1" applyBorder="1" applyAlignment="1">
      <alignment horizontal="center"/>
    </xf>
    <xf numFmtId="0" fontId="52" fillId="0" borderId="131" xfId="0" applyFont="1" applyFill="1" applyBorder="1"/>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58" fillId="39" borderId="109" xfId="0" applyFont="1" applyFill="1" applyBorder="1" applyAlignment="1">
      <alignment horizontal="center" vertical="center"/>
    </xf>
    <xf numFmtId="0" fontId="58" fillId="39" borderId="111" xfId="0" applyFont="1" applyFill="1" applyBorder="1" applyAlignment="1">
      <alignment horizontal="center" vertical="center" wrapText="1"/>
    </xf>
    <xf numFmtId="0" fontId="55" fillId="39" borderId="4" xfId="0" applyFont="1" applyFill="1" applyBorder="1" applyAlignment="1">
      <alignment vertical="center"/>
    </xf>
    <xf numFmtId="0" fontId="10" fillId="39" borderId="93" xfId="0" applyFont="1" applyFill="1" applyBorder="1" applyAlignment="1">
      <alignment vertical="center"/>
    </xf>
    <xf numFmtId="0" fontId="55" fillId="39" borderId="10" xfId="92" applyFont="1" applyFill="1" applyBorder="1" applyAlignment="1">
      <alignment horizontal="center" vertical="center"/>
    </xf>
    <xf numFmtId="0" fontId="58" fillId="39" borderId="11" xfId="92" applyFont="1" applyFill="1" applyBorder="1" applyAlignment="1">
      <alignment horizontal="left" vertical="center"/>
    </xf>
    <xf numFmtId="0" fontId="55" fillId="39" borderId="7" xfId="105" applyFont="1" applyFill="1" applyBorder="1" applyAlignment="1">
      <alignment vertical="center"/>
    </xf>
    <xf numFmtId="0" fontId="55" fillId="39" borderId="6" xfId="105" applyFont="1" applyFill="1" applyBorder="1" applyAlignment="1">
      <alignment vertical="center"/>
    </xf>
    <xf numFmtId="0" fontId="58" fillId="39" borderId="8" xfId="105" applyFont="1" applyFill="1" applyBorder="1" applyAlignment="1">
      <alignment horizontal="left" vertical="center"/>
    </xf>
    <xf numFmtId="9" fontId="52" fillId="0" borderId="15" xfId="0" applyNumberFormat="1" applyFont="1" applyBorder="1"/>
    <xf numFmtId="3" fontId="52" fillId="0" borderId="1" xfId="67" applyNumberFormat="1" applyFont="1" applyFill="1" applyBorder="1" applyAlignment="1">
      <alignment horizontal="center"/>
    </xf>
    <xf numFmtId="3" fontId="52" fillId="0" borderId="1" xfId="132" applyNumberFormat="1" applyFont="1" applyFill="1" applyBorder="1" applyAlignment="1">
      <alignment horizontal="center"/>
    </xf>
    <xf numFmtId="3" fontId="4" fillId="0" borderId="91" xfId="0" applyNumberFormat="1" applyFont="1" applyFill="1" applyBorder="1" applyAlignment="1">
      <alignment horizontal="left"/>
    </xf>
    <xf numFmtId="3" fontId="52" fillId="36" borderId="103" xfId="67" applyNumberFormat="1" applyFont="1" applyFill="1" applyBorder="1" applyAlignment="1">
      <alignment horizontal="center"/>
    </xf>
    <xf numFmtId="3" fontId="52" fillId="36" borderId="100" xfId="67" applyNumberFormat="1" applyFont="1" applyFill="1" applyBorder="1" applyAlignment="1">
      <alignment horizontal="center"/>
    </xf>
    <xf numFmtId="3" fontId="52" fillId="0" borderId="11" xfId="132" applyNumberFormat="1" applyFont="1" applyFill="1" applyBorder="1" applyAlignment="1">
      <alignment horizontal="center"/>
    </xf>
    <xf numFmtId="0" fontId="51" fillId="35" borderId="81" xfId="0" applyFont="1" applyFill="1" applyBorder="1" applyAlignment="1">
      <alignment horizontal="center" vertical="center" wrapText="1"/>
    </xf>
    <xf numFmtId="0" fontId="51" fillId="35" borderId="82" xfId="0" applyFont="1" applyFill="1" applyBorder="1" applyAlignment="1">
      <alignment horizontal="center" vertical="center" wrapText="1"/>
    </xf>
    <xf numFmtId="0" fontId="51" fillId="35" borderId="80" xfId="0" applyFont="1" applyFill="1" applyBorder="1" applyAlignment="1">
      <alignment horizontal="center" vertical="center" wrapText="1"/>
    </xf>
    <xf numFmtId="165" fontId="52" fillId="35" borderId="51" xfId="67" applyNumberFormat="1" applyFont="1" applyFill="1" applyBorder="1"/>
    <xf numFmtId="0" fontId="51" fillId="37" borderId="84" xfId="0" applyFont="1" applyFill="1" applyBorder="1" applyAlignment="1">
      <alignment horizontal="center" vertical="center" wrapText="1"/>
    </xf>
    <xf numFmtId="165" fontId="52" fillId="37" borderId="77" xfId="0" applyNumberFormat="1" applyFont="1" applyFill="1" applyBorder="1" applyAlignment="1">
      <alignment wrapText="1"/>
    </xf>
    <xf numFmtId="165" fontId="52" fillId="37" borderId="70" xfId="0" applyNumberFormat="1" applyFont="1" applyFill="1" applyBorder="1" applyAlignment="1">
      <alignment wrapText="1"/>
    </xf>
    <xf numFmtId="0" fontId="51" fillId="35" borderId="79" xfId="0" applyFont="1" applyFill="1" applyBorder="1" applyAlignment="1">
      <alignment horizontal="center" vertical="center" wrapText="1"/>
    </xf>
    <xf numFmtId="0" fontId="51" fillId="35" borderId="85" xfId="0" applyFont="1" applyFill="1" applyBorder="1" applyAlignment="1">
      <alignment horizontal="center" vertical="center" wrapText="1"/>
    </xf>
    <xf numFmtId="0" fontId="51" fillId="35" borderId="86" xfId="0" applyFont="1" applyFill="1" applyBorder="1" applyAlignment="1">
      <alignment horizontal="center" vertical="center" wrapText="1"/>
    </xf>
    <xf numFmtId="164" fontId="52" fillId="35" borderId="50" xfId="132" applyNumberFormat="1" applyFont="1" applyFill="1" applyBorder="1" applyAlignment="1"/>
    <xf numFmtId="164" fontId="52" fillId="35" borderId="1" xfId="132" applyNumberFormat="1" applyFont="1" applyFill="1" applyBorder="1" applyAlignment="1">
      <alignment wrapText="1"/>
    </xf>
    <xf numFmtId="164" fontId="52" fillId="35" borderId="51" xfId="132" applyNumberFormat="1" applyFont="1" applyFill="1" applyBorder="1" applyAlignment="1"/>
    <xf numFmtId="164" fontId="52" fillId="35" borderId="52" xfId="132" applyNumberFormat="1" applyFont="1" applyFill="1" applyBorder="1" applyAlignment="1"/>
    <xf numFmtId="164" fontId="52" fillId="35" borderId="83" xfId="132" applyNumberFormat="1" applyFont="1" applyFill="1" applyBorder="1" applyAlignment="1">
      <alignment wrapText="1"/>
    </xf>
    <xf numFmtId="164" fontId="52" fillId="35" borderId="53" xfId="132" applyNumberFormat="1" applyFont="1" applyFill="1" applyBorder="1" applyAlignment="1"/>
    <xf numFmtId="0" fontId="51" fillId="37" borderId="76" xfId="0" applyFont="1" applyFill="1" applyBorder="1" applyAlignment="1">
      <alignment horizontal="center" vertical="center" wrapText="1"/>
    </xf>
    <xf numFmtId="164" fontId="52" fillId="37" borderId="77" xfId="132" applyNumberFormat="1" applyFont="1" applyFill="1" applyBorder="1"/>
    <xf numFmtId="164" fontId="52" fillId="37" borderId="70" xfId="132" applyNumberFormat="1" applyFont="1" applyFill="1" applyBorder="1"/>
    <xf numFmtId="0" fontId="52" fillId="0" borderId="142" xfId="0" applyFont="1" applyFill="1" applyBorder="1" applyAlignment="1">
      <alignment horizontal="right"/>
    </xf>
    <xf numFmtId="0" fontId="7" fillId="0" borderId="143" xfId="0" applyFont="1" applyBorder="1" applyAlignment="1"/>
    <xf numFmtId="0" fontId="7" fillId="0" borderId="143" xfId="0" applyFont="1" applyBorder="1" applyAlignment="1">
      <alignment wrapText="1"/>
    </xf>
    <xf numFmtId="0" fontId="7" fillId="0" borderId="144" xfId="0" applyFont="1" applyBorder="1" applyAlignment="1"/>
    <xf numFmtId="3" fontId="52" fillId="0" borderId="11" xfId="67" applyNumberFormat="1" applyFont="1" applyBorder="1" applyAlignment="1"/>
    <xf numFmtId="3" fontId="52" fillId="0" borderId="15" xfId="67" applyNumberFormat="1" applyFont="1" applyBorder="1" applyAlignment="1"/>
    <xf numFmtId="3" fontId="52" fillId="0" borderId="10" xfId="67" applyNumberFormat="1" applyFont="1" applyBorder="1" applyAlignment="1"/>
    <xf numFmtId="164" fontId="4" fillId="0" borderId="6" xfId="116" applyNumberFormat="1" applyFont="1" applyBorder="1" applyAlignment="1">
      <alignment horizontal="center"/>
    </xf>
    <xf numFmtId="164" fontId="4" fillId="0" borderId="3" xfId="116" applyNumberFormat="1" applyFont="1" applyBorder="1" applyAlignment="1">
      <alignment horizontal="center"/>
    </xf>
    <xf numFmtId="0" fontId="52" fillId="0" borderId="57" xfId="0" applyFont="1" applyBorder="1"/>
    <xf numFmtId="0" fontId="51" fillId="0" borderId="136" xfId="0" applyFont="1" applyBorder="1" applyAlignment="1">
      <alignment wrapText="1"/>
    </xf>
    <xf numFmtId="167" fontId="51" fillId="0" borderId="1" xfId="134" applyNumberFormat="1" applyFont="1" applyBorder="1" applyAlignment="1">
      <alignment horizontal="center" wrapText="1"/>
    </xf>
    <xf numFmtId="0" fontId="51" fillId="0" borderId="136" xfId="0" applyFont="1" applyBorder="1"/>
    <xf numFmtId="167" fontId="52" fillId="0" borderId="1" xfId="134" applyNumberFormat="1" applyFont="1" applyBorder="1" applyAlignment="1">
      <alignment horizontal="center"/>
    </xf>
    <xf numFmtId="165" fontId="52" fillId="0" borderId="1" xfId="67" applyNumberFormat="1" applyFont="1" applyBorder="1" applyAlignment="1">
      <alignment horizontal="center"/>
    </xf>
    <xf numFmtId="9" fontId="52" fillId="0" borderId="135" xfId="132" applyFont="1" applyBorder="1" applyAlignment="1">
      <alignment horizontal="center"/>
    </xf>
    <xf numFmtId="0" fontId="51" fillId="0" borderId="137" xfId="0" applyFont="1" applyBorder="1"/>
    <xf numFmtId="167" fontId="52" fillId="0" borderId="138" xfId="134" applyNumberFormat="1" applyFont="1" applyBorder="1" applyAlignment="1">
      <alignment horizontal="center"/>
    </xf>
    <xf numFmtId="165" fontId="52" fillId="0" borderId="138" xfId="67" applyNumberFormat="1" applyFont="1" applyBorder="1" applyAlignment="1">
      <alignment horizontal="center"/>
    </xf>
    <xf numFmtId="9" fontId="52" fillId="0" borderId="139"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2" fillId="0" borderId="0" xfId="0" applyFont="1" applyFill="1" applyBorder="1" applyAlignment="1">
      <alignment horizontal="left" vertical="top" wrapText="1"/>
    </xf>
    <xf numFmtId="0" fontId="51" fillId="0" borderId="1" xfId="0" applyFont="1" applyBorder="1" applyAlignment="1">
      <alignment horizontal="center" wrapText="1"/>
    </xf>
    <xf numFmtId="0" fontId="51" fillId="0" borderId="1" xfId="0" applyFont="1" applyBorder="1" applyAlignment="1">
      <alignment horizont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51" fillId="0" borderId="11" xfId="0" applyFont="1" applyFill="1" applyBorder="1" applyAlignment="1">
      <alignment horizontal="center"/>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0" xfId="112" applyFont="1" applyAlignment="1">
      <alignment horizontal="left"/>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8" xfId="0" applyFont="1" applyBorder="1"/>
    <xf numFmtId="165" fontId="52" fillId="0" borderId="8" xfId="67" applyNumberFormat="1" applyFont="1" applyBorder="1"/>
    <xf numFmtId="165" fontId="52" fillId="0" borderId="6" xfId="67" applyNumberFormat="1" applyFont="1" applyBorder="1"/>
    <xf numFmtId="3" fontId="52" fillId="0" borderId="3" xfId="67" applyNumberFormat="1" applyFont="1" applyBorder="1" applyAlignment="1">
      <alignment horizontal="right"/>
    </xf>
    <xf numFmtId="0" fontId="52" fillId="0" borderId="9" xfId="0" applyFont="1" applyBorder="1" applyAlignment="1">
      <alignment horizontal="left"/>
    </xf>
    <xf numFmtId="3" fontId="52" fillId="0" borderId="4" xfId="67" applyNumberFormat="1" applyFont="1" applyBorder="1" applyAlignment="1">
      <alignment horizontal="right"/>
    </xf>
    <xf numFmtId="0" fontId="52" fillId="0" borderId="9" xfId="0" applyFont="1" applyFill="1" applyBorder="1"/>
    <xf numFmtId="0" fontId="52" fillId="0" borderId="2" xfId="0" applyFont="1" applyFill="1" applyBorder="1"/>
    <xf numFmtId="3" fontId="52" fillId="0" borderId="4" xfId="0" applyNumberFormat="1" applyFont="1" applyBorder="1"/>
    <xf numFmtId="165" fontId="52" fillId="0" borderId="13" xfId="67" applyNumberFormat="1" applyFont="1" applyBorder="1"/>
    <xf numFmtId="165" fontId="52" fillId="0" borderId="14" xfId="67" applyNumberFormat="1" applyFont="1" applyBorder="1"/>
    <xf numFmtId="165" fontId="52" fillId="0" borderId="12" xfId="67" applyNumberFormat="1" applyFont="1" applyBorder="1"/>
    <xf numFmtId="0" fontId="52" fillId="0" borderId="13" xfId="0" applyFont="1" applyBorder="1"/>
    <xf numFmtId="3" fontId="52" fillId="0" borderId="5" xfId="67" applyNumberFormat="1" applyFont="1" applyBorder="1" applyAlignment="1">
      <alignment horizontal="right"/>
    </xf>
    <xf numFmtId="3" fontId="52" fillId="0" borderId="1" xfId="0" applyNumberFormat="1" applyFont="1" applyBorder="1" applyAlignment="1">
      <alignment horizontal="right"/>
    </xf>
    <xf numFmtId="164" fontId="63" fillId="0" borderId="0" xfId="0" applyNumberFormat="1" applyFont="1" applyFill="1" applyBorder="1" applyAlignment="1">
      <alignment vertical="center"/>
    </xf>
    <xf numFmtId="165" fontId="52" fillId="0" borderId="3" xfId="67" applyNumberFormat="1" applyFont="1" applyBorder="1"/>
    <xf numFmtId="164" fontId="52" fillId="0" borderId="3" xfId="132" applyNumberFormat="1" applyFont="1" applyBorder="1"/>
    <xf numFmtId="164" fontId="52" fillId="0" borderId="15" xfId="132" applyNumberFormat="1" applyFont="1" applyBorder="1"/>
    <xf numFmtId="164" fontId="52" fillId="0" borderId="10" xfId="132" applyNumberFormat="1" applyFont="1" applyBorder="1"/>
    <xf numFmtId="164" fontId="52" fillId="0" borderId="1" xfId="132" applyNumberFormat="1" applyFont="1" applyFill="1" applyBorder="1"/>
    <xf numFmtId="0" fontId="52" fillId="0" borderId="3" xfId="0" applyFont="1" applyBorder="1"/>
    <xf numFmtId="0" fontId="52" fillId="0" borderId="4" xfId="0" applyFont="1" applyBorder="1"/>
    <xf numFmtId="164" fontId="52" fillId="0" borderId="4" xfId="132" applyNumberFormat="1" applyFont="1" applyBorder="1"/>
    <xf numFmtId="164" fontId="52" fillId="0" borderId="5" xfId="132" applyNumberFormat="1" applyFont="1" applyBorder="1"/>
    <xf numFmtId="0" fontId="52" fillId="0" borderId="0" xfId="0" applyFont="1" applyAlignment="1">
      <alignment wrapText="1"/>
    </xf>
    <xf numFmtId="9" fontId="52" fillId="0" borderId="0" xfId="132" applyFont="1"/>
    <xf numFmtId="165" fontId="51" fillId="0" borderId="5" xfId="67" applyNumberFormat="1" applyFont="1" applyBorder="1" applyAlignment="1">
      <alignment horizontal="center" wrapText="1"/>
    </xf>
    <xf numFmtId="165" fontId="51" fillId="0" borderId="85" xfId="67" applyNumberFormat="1" applyFont="1" applyBorder="1" applyAlignment="1">
      <alignment horizontal="center" wrapText="1"/>
    </xf>
    <xf numFmtId="168" fontId="52" fillId="0" borderId="0" xfId="0" applyNumberFormat="1" applyFont="1"/>
    <xf numFmtId="165" fontId="63" fillId="0" borderId="0" xfId="0" applyNumberFormat="1" applyFont="1" applyFill="1"/>
    <xf numFmtId="0" fontId="51" fillId="0" borderId="1" xfId="0" applyFont="1" applyFill="1" applyBorder="1"/>
    <xf numFmtId="0" fontId="51" fillId="0" borderId="1" xfId="0" applyFont="1" applyFill="1" applyBorder="1" applyAlignment="1">
      <alignment horizontal="center" wrapText="1"/>
    </xf>
    <xf numFmtId="9" fontId="52" fillId="0" borderId="1" xfId="0" applyNumberFormat="1" applyFont="1" applyFill="1" applyBorder="1"/>
    <xf numFmtId="0" fontId="51" fillId="0" borderId="1" xfId="0" applyFont="1" applyFill="1" applyBorder="1" applyAlignment="1">
      <alignment horizontal="center"/>
    </xf>
    <xf numFmtId="3" fontId="52" fillId="0" borderId="15" xfId="67" applyNumberFormat="1" applyFont="1" applyFill="1" applyBorder="1"/>
    <xf numFmtId="3" fontId="52" fillId="0" borderId="10" xfId="67" applyNumberFormat="1" applyFont="1" applyFill="1" applyBorder="1"/>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5" fillId="39" borderId="11" xfId="0" applyFont="1" applyFill="1" applyBorder="1" applyAlignment="1">
      <alignment horizontal="center"/>
    </xf>
    <xf numFmtId="0" fontId="55" fillId="39" borderId="15" xfId="0" applyFont="1" applyFill="1" applyBorder="1" applyAlignment="1">
      <alignment horizontal="center"/>
    </xf>
    <xf numFmtId="0" fontId="55" fillId="39"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32" xfId="0" applyFont="1" applyBorder="1" applyAlignment="1">
      <alignment horizontal="center"/>
    </xf>
    <xf numFmtId="0" fontId="51" fillId="0" borderId="133" xfId="0" applyFont="1" applyBorder="1" applyAlignment="1">
      <alignment horizontal="center"/>
    </xf>
    <xf numFmtId="0" fontId="51" fillId="0" borderId="134"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35" xfId="132" applyFont="1" applyBorder="1" applyAlignment="1">
      <alignment horizontal="center"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5" fillId="39" borderId="13" xfId="0" applyFont="1" applyFill="1" applyBorder="1" applyAlignment="1">
      <alignment horizontal="center" vertical="center"/>
    </xf>
    <xf numFmtId="0" fontId="55" fillId="39" borderId="14" xfId="0" applyFont="1" applyFill="1" applyBorder="1" applyAlignment="1">
      <alignment horizontal="center" vertical="center"/>
    </xf>
    <xf numFmtId="0" fontId="55" fillId="39"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5" xfId="107" applyFont="1" applyFill="1" applyBorder="1" applyAlignment="1">
      <alignment horizontal="center" vertical="center"/>
    </xf>
    <xf numFmtId="0" fontId="6" fillId="0" borderId="90" xfId="107" applyFont="1" applyFill="1" applyBorder="1" applyAlignment="1">
      <alignment horizontal="center" vertical="center"/>
    </xf>
    <xf numFmtId="0" fontId="51" fillId="0" borderId="113" xfId="0" applyFont="1" applyBorder="1" applyAlignment="1">
      <alignment horizontal="left"/>
    </xf>
    <xf numFmtId="0" fontId="51" fillId="0" borderId="114" xfId="0" applyFont="1" applyBorder="1" applyAlignment="1">
      <alignment horizontal="left"/>
    </xf>
    <xf numFmtId="0" fontId="51" fillId="0" borderId="115" xfId="0" applyFont="1" applyBorder="1" applyAlignment="1">
      <alignment horizontal="left"/>
    </xf>
    <xf numFmtId="0" fontId="55" fillId="39" borderId="116" xfId="0" applyFont="1" applyFill="1" applyBorder="1" applyAlignment="1">
      <alignment horizontal="center" vertical="center"/>
    </xf>
    <xf numFmtId="0" fontId="55" fillId="39" borderId="54" xfId="0" applyFont="1" applyFill="1" applyBorder="1" applyAlignment="1">
      <alignment horizontal="center" vertical="center"/>
    </xf>
    <xf numFmtId="0" fontId="55" fillId="39" borderId="117"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08" xfId="0" applyFont="1" applyBorder="1" applyAlignment="1">
      <alignment horizontal="left" vertical="top" wrapText="1"/>
    </xf>
    <xf numFmtId="0" fontId="52" fillId="0" borderId="56" xfId="0" applyFont="1" applyBorder="1" applyAlignment="1">
      <alignment horizontal="left" vertical="top" wrapText="1"/>
    </xf>
    <xf numFmtId="0" fontId="52" fillId="0" borderId="118" xfId="0" applyFont="1" applyBorder="1" applyAlignment="1">
      <alignment horizontal="left" vertical="top" wrapText="1"/>
    </xf>
    <xf numFmtId="0" fontId="6" fillId="0" borderId="71" xfId="107" applyFont="1" applyFill="1" applyBorder="1" applyAlignment="1">
      <alignment horizontal="center" vertical="center"/>
    </xf>
    <xf numFmtId="0" fontId="6" fillId="0" borderId="72" xfId="107" applyFont="1" applyFill="1" applyBorder="1" applyAlignment="1">
      <alignment horizontal="center" vertical="center"/>
    </xf>
    <xf numFmtId="0" fontId="6" fillId="0" borderId="68" xfId="107" applyFont="1" applyFill="1" applyBorder="1" applyAlignment="1">
      <alignment horizontal="center" vertical="center"/>
    </xf>
    <xf numFmtId="0" fontId="6" fillId="0" borderId="69" xfId="107" applyFont="1" applyFill="1" applyBorder="1" applyAlignment="1">
      <alignment horizontal="center" vertical="center"/>
    </xf>
    <xf numFmtId="0" fontId="51" fillId="0" borderId="4" xfId="0" applyFont="1" applyBorder="1" applyAlignment="1">
      <alignment horizontal="center" vertical="center"/>
    </xf>
    <xf numFmtId="0" fontId="51" fillId="36" borderId="96" xfId="0" applyFont="1" applyFill="1" applyBorder="1" applyAlignment="1">
      <alignment horizontal="center" vertical="center"/>
    </xf>
    <xf numFmtId="0" fontId="51" fillId="36" borderId="99"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2" xfId="0" applyFont="1" applyFill="1" applyBorder="1" applyAlignment="1">
      <alignment horizontal="center" vertical="center"/>
    </xf>
    <xf numFmtId="0" fontId="51" fillId="36" borderId="103" xfId="0" applyFont="1" applyFill="1" applyBorder="1" applyAlignment="1">
      <alignment horizontal="center" vertical="center"/>
    </xf>
    <xf numFmtId="0" fontId="51" fillId="36" borderId="104" xfId="0" applyFont="1" applyFill="1" applyBorder="1" applyAlignment="1">
      <alignment horizontal="center" vertical="center"/>
    </xf>
    <xf numFmtId="0" fontId="51" fillId="0" borderId="1" xfId="0" applyFont="1" applyBorder="1" applyAlignment="1">
      <alignment horizontal="left"/>
    </xf>
    <xf numFmtId="0" fontId="55" fillId="39"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55" xfId="0" applyFont="1" applyBorder="1" applyAlignment="1">
      <alignment horizontal="center"/>
    </xf>
    <xf numFmtId="0" fontId="52" fillId="0" borderId="56" xfId="0" applyFont="1" applyBorder="1" applyAlignment="1">
      <alignment horizontal="center"/>
    </xf>
    <xf numFmtId="0" fontId="52" fillId="0" borderId="58" xfId="0" applyFont="1" applyBorder="1" applyAlignment="1">
      <alignment horizontal="center"/>
    </xf>
    <xf numFmtId="0" fontId="52" fillId="0" borderId="59" xfId="0" applyFont="1" applyBorder="1" applyAlignment="1">
      <alignment horizontal="center"/>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55" fillId="39" borderId="11" xfId="0" applyFont="1" applyFill="1" applyBorder="1" applyAlignment="1">
      <alignment horizontal="center" vertical="center"/>
    </xf>
    <xf numFmtId="0" fontId="55" fillId="39" borderId="15" xfId="0" applyFont="1" applyFill="1" applyBorder="1" applyAlignment="1">
      <alignment horizontal="center" vertical="center"/>
    </xf>
    <xf numFmtId="0" fontId="55" fillId="39" borderId="10"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5" fillId="39" borderId="0" xfId="0" applyFont="1" applyFill="1" applyBorder="1" applyAlignment="1">
      <alignment horizontal="left"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52" fillId="0" borderId="45" xfId="0" applyFont="1" applyBorder="1" applyAlignment="1">
      <alignment horizontal="center" vertical="center" wrapText="1"/>
    </xf>
    <xf numFmtId="0" fontId="52" fillId="0" borderId="47" xfId="0" applyFont="1" applyBorder="1" applyAlignment="1">
      <alignment horizontal="center" vertical="center" wrapText="1"/>
    </xf>
    <xf numFmtId="0" fontId="52" fillId="0" borderId="46" xfId="0" applyFont="1" applyBorder="1" applyAlignment="1">
      <alignment horizontal="center" vertical="center"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7" fillId="33" borderId="9" xfId="0" applyFont="1" applyFill="1" applyBorder="1" applyAlignment="1">
      <alignment horizontal="center" wrapText="1"/>
    </xf>
    <xf numFmtId="0" fontId="52" fillId="0" borderId="33"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1" xfId="0" applyFont="1" applyFill="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8" xfId="0" applyFont="1" applyFill="1" applyBorder="1" applyAlignment="1">
      <alignment horizontal="center" vertical="center" wrapText="1"/>
    </xf>
    <xf numFmtId="0" fontId="55" fillId="39" borderId="9" xfId="0" applyFont="1" applyFill="1" applyBorder="1" applyAlignment="1">
      <alignment horizontal="left" vertical="center"/>
    </xf>
    <xf numFmtId="0" fontId="55" fillId="39" borderId="2" xfId="0" applyFont="1" applyFill="1" applyBorder="1" applyAlignment="1">
      <alignment horizontal="left" vertical="center"/>
    </xf>
    <xf numFmtId="0" fontId="4" fillId="0" borderId="14" xfId="112" applyFont="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0" xfId="112" applyFont="1" applyAlignment="1">
      <alignment horizontal="left"/>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Fill="1" applyAlignment="1">
      <alignment horizontal="left"/>
    </xf>
    <xf numFmtId="0" fontId="51" fillId="0" borderId="3" xfId="0" applyFont="1" applyBorder="1" applyAlignment="1">
      <alignment horizontal="center"/>
    </xf>
    <xf numFmtId="0" fontId="7" fillId="0" borderId="119" xfId="0" applyFont="1" applyFill="1" applyBorder="1" applyAlignment="1">
      <alignment horizontal="center" wrapText="1"/>
    </xf>
    <xf numFmtId="0" fontId="7" fillId="0" borderId="0" xfId="0" applyFont="1" applyFill="1" applyBorder="1" applyAlignment="1">
      <alignment horizontal="center" wrapText="1"/>
    </xf>
    <xf numFmtId="0" fontId="7" fillId="0" borderId="125" xfId="0" applyFont="1" applyFill="1" applyBorder="1" applyAlignment="1">
      <alignment horizontal="center" wrapText="1"/>
    </xf>
    <xf numFmtId="0" fontId="7" fillId="0" borderId="126" xfId="0" applyFont="1" applyFill="1" applyBorder="1" applyAlignment="1">
      <alignment horizontal="center" wrapText="1"/>
    </xf>
    <xf numFmtId="0" fontId="7" fillId="0" borderId="59" xfId="0" applyFont="1" applyFill="1" applyBorder="1" applyAlignment="1">
      <alignment horizontal="center" wrapText="1"/>
    </xf>
    <xf numFmtId="0" fontId="7" fillId="0" borderId="127" xfId="0" applyFont="1" applyFill="1" applyBorder="1" applyAlignment="1">
      <alignment horizontal="center" wrapText="1"/>
    </xf>
    <xf numFmtId="0" fontId="7" fillId="0" borderId="128" xfId="0" applyFont="1" applyFill="1" applyBorder="1" applyAlignment="1">
      <alignment horizontal="center"/>
    </xf>
    <xf numFmtId="0" fontId="7" fillId="0" borderId="54" xfId="0" applyFont="1" applyFill="1" applyBorder="1" applyAlignment="1">
      <alignment horizontal="center"/>
    </xf>
    <xf numFmtId="0" fontId="7" fillId="0" borderId="129" xfId="0" applyFont="1" applyFill="1" applyBorder="1" applyAlignment="1">
      <alignment horizontal="center"/>
    </xf>
    <xf numFmtId="0" fontId="7" fillId="0" borderId="119" xfId="0" applyFont="1" applyFill="1" applyBorder="1" applyAlignment="1">
      <alignment horizontal="center"/>
    </xf>
    <xf numFmtId="0" fontId="7" fillId="0" borderId="0" xfId="0" applyFont="1" applyFill="1" applyBorder="1" applyAlignment="1">
      <alignment horizontal="center"/>
    </xf>
    <xf numFmtId="0" fontId="7" fillId="0" borderId="125" xfId="0" applyFont="1" applyFill="1" applyBorder="1" applyAlignment="1">
      <alignment horizontal="center"/>
    </xf>
    <xf numFmtId="0" fontId="51" fillId="0" borderId="121" xfId="0" applyFont="1" applyFill="1" applyBorder="1" applyAlignment="1">
      <alignment horizontal="center" wrapText="1"/>
    </xf>
    <xf numFmtId="0" fontId="51" fillId="0" borderId="140" xfId="0" applyFont="1" applyFill="1" applyBorder="1" applyAlignment="1">
      <alignment horizontal="center" wrapText="1"/>
    </xf>
    <xf numFmtId="0" fontId="51" fillId="0" borderId="141"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3" xfId="112" applyFont="1" applyBorder="1" applyAlignment="1">
      <alignment horizontal="center" vertical="center" wrapText="1"/>
    </xf>
    <xf numFmtId="0" fontId="4" fillId="0" borderId="13" xfId="112" applyFont="1" applyBorder="1" applyAlignment="1">
      <alignment horizontal="center" wrapText="1"/>
    </xf>
    <xf numFmtId="0" fontId="4" fillId="0" borderId="14" xfId="112" applyFont="1" applyBorder="1" applyAlignment="1">
      <alignment horizontal="center" wrapText="1"/>
    </xf>
    <xf numFmtId="0" fontId="4" fillId="0" borderId="12"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51" fillId="0" borderId="15" xfId="0" applyFont="1" applyFill="1" applyBorder="1" applyAlignment="1">
      <alignment horizontal="center"/>
    </xf>
    <xf numFmtId="0" fontId="51" fillId="0" borderId="10"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9" xfId="0" applyNumberFormat="1" applyFont="1" applyBorder="1" applyAlignment="1">
      <alignment horizontal="center"/>
    </xf>
    <xf numFmtId="0" fontId="55" fillId="39" borderId="11" xfId="0" applyFont="1" applyFill="1" applyBorder="1" applyAlignment="1">
      <alignment horizontal="left" vertical="center"/>
    </xf>
    <xf numFmtId="0" fontId="55" fillId="39" borderId="15" xfId="0" applyFont="1" applyFill="1" applyBorder="1" applyAlignment="1">
      <alignment horizontal="left" vertical="center"/>
    </xf>
    <xf numFmtId="0" fontId="55" fillId="39" borderId="10" xfId="0" applyFont="1" applyFill="1" applyBorder="1" applyAlignment="1">
      <alignment horizontal="left" vertical="center"/>
    </xf>
    <xf numFmtId="0" fontId="7" fillId="0" borderId="48" xfId="100" applyNumberFormat="1" applyFont="1" applyBorder="1" applyAlignment="1">
      <alignment horizontal="center" wrapText="1"/>
    </xf>
    <xf numFmtId="0" fontId="7" fillId="0" borderId="49"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6" xfId="100" applyNumberFormat="1" applyFont="1" applyBorder="1" applyAlignment="1">
      <alignment horizontal="center" vertical="center" wrapText="1"/>
    </xf>
    <xf numFmtId="0" fontId="7" fillId="0" borderId="77"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751C66"/>
      <color rgb="FF005F84"/>
      <color rgb="FFBD92DE"/>
      <color rgb="FFB7DEE8"/>
      <color rgb="FFFC9E4C"/>
      <color rgb="FFDFACA9"/>
      <color rgb="FF01B6FF"/>
      <color rgb="FFEDF3F9"/>
      <color rgb="FFF9FBFD"/>
      <color rgb="FF8BD1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190013904511936"/>
          <c:y val="5.925924106790653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1583565620188949"/>
          <c:w val="0.67767607174103239"/>
          <c:h val="0.59051754189641026"/>
        </c:manualLayout>
      </c:layout>
      <c:barChart>
        <c:barDir val="col"/>
        <c:grouping val="clustered"/>
        <c:varyColors val="0"/>
        <c:ser>
          <c:idx val="0"/>
          <c:order val="0"/>
          <c:tx>
            <c:v>2008 (1 year)</c:v>
          </c:tx>
          <c:spPr>
            <a:solidFill>
              <a:srgbClr val="005F84"/>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40546.007233961602</c:v>
              </c:pt>
              <c:pt idx="1">
                <c:v>37719.188703448199</c:v>
              </c:pt>
              <c:pt idx="2">
                <c:v>38741.805336843703</c:v>
              </c:pt>
              <c:pt idx="3">
                <c:v>58231.905299657497</c:v>
              </c:pt>
              <c:pt idx="4">
                <c:v>65627.171416921497</c:v>
              </c:pt>
              <c:pt idx="5">
                <c:v>46298.205134099597</c:v>
              </c:pt>
            </c:numLit>
          </c:val>
          <c:extLst xmlns:c16r2="http://schemas.microsoft.com/office/drawing/2015/06/chart">
            <c:ext xmlns:c16="http://schemas.microsoft.com/office/drawing/2014/chart" uri="{C3380CC4-5D6E-409C-BE32-E72D297353CC}">
              <c16:uniqueId val="{00000000-0EEC-4EF4-87A7-3CE97AF2F3E1}"/>
            </c:ext>
          </c:extLst>
        </c:ser>
        <c:ser>
          <c:idx val="1"/>
          <c:order val="1"/>
          <c:tx>
            <c:v>2012 (5 years)</c:v>
          </c:tx>
          <c:spPr>
            <a:solidFill>
              <a:srgbClr val="F6B11A"/>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48277.341438878502</c:v>
              </c:pt>
              <c:pt idx="1">
                <c:v>47045.533391962803</c:v>
              </c:pt>
              <c:pt idx="2">
                <c:v>50583.381640882501</c:v>
              </c:pt>
              <c:pt idx="3">
                <c:v>69350.490916485403</c:v>
              </c:pt>
              <c:pt idx="4">
                <c:v>85843.139201520898</c:v>
              </c:pt>
              <c:pt idx="5">
                <c:v>147133.90983539101</c:v>
              </c:pt>
            </c:numLit>
          </c:val>
          <c:extLst xmlns:c16r2="http://schemas.microsoft.com/office/drawing/2015/06/chart">
            <c:ext xmlns:c16="http://schemas.microsoft.com/office/drawing/2014/chart" uri="{C3380CC4-5D6E-409C-BE32-E72D297353CC}">
              <c16:uniqueId val="{00000001-0EEC-4EF4-87A7-3CE97AF2F3E1}"/>
            </c:ext>
          </c:extLst>
        </c:ser>
        <c:ser>
          <c:idx val="2"/>
          <c:order val="2"/>
          <c:tx>
            <c:v>2017 (10 years)</c:v>
          </c:tx>
          <c:spPr>
            <a:solidFill>
              <a:srgbClr val="4BACC6"/>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62121.507599297802</c:v>
              </c:pt>
              <c:pt idx="1">
                <c:v>60412.808151621699</c:v>
              </c:pt>
              <c:pt idx="2">
                <c:v>69421.517947887405</c:v>
              </c:pt>
              <c:pt idx="3">
                <c:v>89266.803225182506</c:v>
              </c:pt>
              <c:pt idx="4">
                <c:v>106427.86211988299</c:v>
              </c:pt>
              <c:pt idx="5">
                <c:v>280551.11809523799</c:v>
              </c:pt>
            </c:numLit>
          </c:val>
          <c:extLst xmlns:c16r2="http://schemas.microsoft.com/office/drawing/2015/06/chart">
            <c:ext xmlns:c16="http://schemas.microsoft.com/office/drawing/2014/chart" uri="{C3380CC4-5D6E-409C-BE32-E72D297353CC}">
              <c16:uniqueId val="{00000002-0EEC-4EF4-87A7-3CE97AF2F3E1}"/>
            </c:ext>
          </c:extLst>
        </c:ser>
        <c:dLbls>
          <c:showLegendKey val="0"/>
          <c:showVal val="0"/>
          <c:showCatName val="0"/>
          <c:showSerName val="0"/>
          <c:showPercent val="0"/>
          <c:showBubbleSize val="0"/>
        </c:dLbls>
        <c:gapWidth val="50"/>
        <c:axId val="278899808"/>
        <c:axId val="278900368"/>
      </c:barChart>
      <c:catAx>
        <c:axId val="27889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78900368"/>
        <c:crosses val="autoZero"/>
        <c:auto val="1"/>
        <c:lblAlgn val="ctr"/>
        <c:lblOffset val="100"/>
        <c:noMultiLvlLbl val="0"/>
      </c:catAx>
      <c:valAx>
        <c:axId val="278900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78899808"/>
        <c:crosses val="autoZero"/>
        <c:crossBetween val="between"/>
      </c:valAx>
      <c:spPr>
        <a:noFill/>
        <a:ln>
          <a:noFill/>
        </a:ln>
        <a:effectLst/>
      </c:spPr>
    </c:plotArea>
    <c:legend>
      <c:legendPos val="r"/>
      <c:layout>
        <c:manualLayout>
          <c:xMode val="edge"/>
          <c:yMode val="edge"/>
          <c:x val="0.82827662167229099"/>
          <c:y val="0.38159187684245005"/>
          <c:w val="0.15300696787901513"/>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Metroplex</c:v>
                </c:pt>
              </c:strCache>
            </c:strRef>
          </c:tx>
          <c:spPr>
            <a:solidFill>
              <a:srgbClr val="751C66"/>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314-47E7-94A0-AD3E894D3D95}"/>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314-47E7-94A0-AD3E894D3D95}"/>
                </c:ext>
                <c:ext xmlns:c15="http://schemas.microsoft.com/office/drawing/2012/chart" uri="{CE6537A1-D6FC-4f65-9D91-7224C49458BB}"/>
              </c:extLst>
            </c:dLbl>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314-47E7-94A0-AD3E894D3D9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0.25895139243882381</c:v>
                </c:pt>
                <c:pt idx="1">
                  <c:v>0.22082323917053764</c:v>
                </c:pt>
                <c:pt idx="2">
                  <c:v>3.7661413997732977E-2</c:v>
                </c:pt>
                <c:pt idx="3">
                  <c:v>0.51743604560709444</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314-47E7-94A0-AD3E894D3D95}"/>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314-47E7-94A0-AD3E894D3D9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82184512"/>
        <c:axId val="282185072"/>
      </c:barChart>
      <c:catAx>
        <c:axId val="28218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85072"/>
        <c:crosses val="autoZero"/>
        <c:auto val="1"/>
        <c:lblAlgn val="ctr"/>
        <c:lblOffset val="100"/>
        <c:noMultiLvlLbl val="0"/>
      </c:catAx>
      <c:valAx>
        <c:axId val="282185072"/>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84512"/>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All Areas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Readiness'!$C$64:$E$64</c:f>
              <c:numCache>
                <c:formatCode>0.0%</c:formatCode>
                <c:ptCount val="3"/>
                <c:pt idx="0">
                  <c:v>0.58025570107649338</c:v>
                </c:pt>
                <c:pt idx="1">
                  <c:v>0.61031989341198101</c:v>
                </c:pt>
                <c:pt idx="2">
                  <c:v>0.61657016940163278</c:v>
                </c:pt>
              </c:numCache>
            </c:numRef>
          </c:val>
          <c:smooth val="0"/>
          <c:extLst xmlns:c16r2="http://schemas.microsoft.com/office/drawing/2015/06/chart">
            <c:ext xmlns:c16="http://schemas.microsoft.com/office/drawing/2014/chart" uri="{C3380CC4-5D6E-409C-BE32-E72D297353CC}">
              <c16:uniqueId val="{00000000-650B-43CB-A49E-238C044EA8E1}"/>
            </c:ext>
          </c:extLst>
        </c:ser>
        <c:ser>
          <c:idx val="1"/>
          <c:order val="1"/>
          <c:tx>
            <c:strRef>
              <c:f>'HS to Coll - College Readiness'!$B$65</c:f>
              <c:strCache>
                <c:ptCount val="1"/>
                <c:pt idx="0">
                  <c:v>Metroplex</c:v>
                </c:pt>
              </c:strCache>
            </c:strRef>
          </c:tx>
          <c:spPr>
            <a:ln w="28575" cap="rnd">
              <a:solidFill>
                <a:srgbClr val="751C66"/>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Readiness'!$C$65:$E$65</c:f>
              <c:numCache>
                <c:formatCode>0.0%</c:formatCode>
                <c:ptCount val="3"/>
                <c:pt idx="0">
                  <c:v>0.58036191494235323</c:v>
                </c:pt>
                <c:pt idx="1">
                  <c:v>0.63218612733503898</c:v>
                </c:pt>
                <c:pt idx="2">
                  <c:v>0.61380108834085911</c:v>
                </c:pt>
              </c:numCache>
            </c:numRef>
          </c:val>
          <c:smooth val="0"/>
          <c:extLst xmlns:c16r2="http://schemas.microsoft.com/office/drawing/2015/06/chart">
            <c:ext xmlns:c16="http://schemas.microsoft.com/office/drawing/2014/chart" uri="{C3380CC4-5D6E-409C-BE32-E72D297353CC}">
              <c16:uniqueId val="{00000001-650B-43CB-A49E-238C044EA8E1}"/>
            </c:ext>
          </c:extLst>
        </c:ser>
        <c:dLbls>
          <c:showLegendKey val="0"/>
          <c:showVal val="0"/>
          <c:showCatName val="0"/>
          <c:showSerName val="0"/>
          <c:showPercent val="0"/>
          <c:showBubbleSize val="0"/>
        </c:dLbls>
        <c:smooth val="0"/>
        <c:axId val="282188432"/>
        <c:axId val="282188992"/>
      </c:lineChart>
      <c:catAx>
        <c:axId val="28218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88992"/>
        <c:crosses val="autoZero"/>
        <c:auto val="1"/>
        <c:lblAlgn val="ctr"/>
        <c:lblOffset val="100"/>
        <c:noMultiLvlLbl val="0"/>
      </c:catAx>
      <c:valAx>
        <c:axId val="28218899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8843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Math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Readiness'!$B$66</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Readiness'!$C$66:$E$66</c:f>
              <c:numCache>
                <c:formatCode>0.0%</c:formatCode>
                <c:ptCount val="3"/>
                <c:pt idx="0">
                  <c:v>0.63255511266574471</c:v>
                </c:pt>
                <c:pt idx="1">
                  <c:v>0.65267052142755499</c:v>
                </c:pt>
                <c:pt idx="2">
                  <c:v>0.65129024314785233</c:v>
                </c:pt>
              </c:numCache>
            </c:numRef>
          </c:val>
          <c:smooth val="0"/>
          <c:extLst xmlns:c16r2="http://schemas.microsoft.com/office/drawing/2015/06/chart">
            <c:ext xmlns:c16="http://schemas.microsoft.com/office/drawing/2014/chart" uri="{C3380CC4-5D6E-409C-BE32-E72D297353CC}">
              <c16:uniqueId val="{00000000-D650-4E2E-BBBA-03404BBF59C1}"/>
            </c:ext>
          </c:extLst>
        </c:ser>
        <c:ser>
          <c:idx val="1"/>
          <c:order val="1"/>
          <c:tx>
            <c:strRef>
              <c:f>'HS to Coll - College Readiness'!$B$67</c:f>
              <c:strCache>
                <c:ptCount val="1"/>
                <c:pt idx="0">
                  <c:v>Metroplex</c:v>
                </c:pt>
              </c:strCache>
            </c:strRef>
          </c:tx>
          <c:spPr>
            <a:ln w="28575" cap="rnd">
              <a:solidFill>
                <a:srgbClr val="751C66"/>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Readiness'!$C$67:$E$67</c:f>
              <c:numCache>
                <c:formatCode>0.0%</c:formatCode>
                <c:ptCount val="3"/>
                <c:pt idx="0">
                  <c:v>0.62589397062940622</c:v>
                </c:pt>
                <c:pt idx="1">
                  <c:v>0.66578172515325595</c:v>
                </c:pt>
                <c:pt idx="2">
                  <c:v>0.64256107444714605</c:v>
                </c:pt>
              </c:numCache>
            </c:numRef>
          </c:val>
          <c:smooth val="0"/>
          <c:extLst xmlns:c16r2="http://schemas.microsoft.com/office/drawing/2015/06/chart">
            <c:ext xmlns:c16="http://schemas.microsoft.com/office/drawing/2014/chart" uri="{C3380CC4-5D6E-409C-BE32-E72D297353CC}">
              <c16:uniqueId val="{00000001-D650-4E2E-BBBA-03404BBF59C1}"/>
            </c:ext>
          </c:extLst>
        </c:ser>
        <c:dLbls>
          <c:showLegendKey val="0"/>
          <c:showVal val="0"/>
          <c:showCatName val="0"/>
          <c:showSerName val="0"/>
          <c:showPercent val="0"/>
          <c:showBubbleSize val="0"/>
        </c:dLbls>
        <c:smooth val="0"/>
        <c:axId val="282192352"/>
        <c:axId val="282192912"/>
      </c:lineChart>
      <c:catAx>
        <c:axId val="282192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92912"/>
        <c:crosses val="autoZero"/>
        <c:auto val="1"/>
        <c:lblAlgn val="ctr"/>
        <c:lblOffset val="100"/>
        <c:noMultiLvlLbl val="0"/>
      </c:catAx>
      <c:valAx>
        <c:axId val="28219291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9235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Writing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Readiness'!$C$68:$E$68</c:f>
              <c:numCache>
                <c:formatCode>0.0%</c:formatCode>
                <c:ptCount val="3"/>
                <c:pt idx="0">
                  <c:v>0.77828845684535919</c:v>
                </c:pt>
                <c:pt idx="1">
                  <c:v>0.85554995019855895</c:v>
                </c:pt>
                <c:pt idx="2">
                  <c:v>0.88040232098547178</c:v>
                </c:pt>
              </c:numCache>
            </c:numRef>
          </c:val>
          <c:smooth val="0"/>
          <c:extLst xmlns:c16r2="http://schemas.microsoft.com/office/drawing/2015/06/chart">
            <c:ext xmlns:c16="http://schemas.microsoft.com/office/drawing/2014/chart" uri="{C3380CC4-5D6E-409C-BE32-E72D297353CC}">
              <c16:uniqueId val="{00000000-6B49-4143-84ED-78933A39D559}"/>
            </c:ext>
          </c:extLst>
        </c:ser>
        <c:ser>
          <c:idx val="1"/>
          <c:order val="1"/>
          <c:tx>
            <c:strRef>
              <c:f>'HS to Coll - College Readiness'!$B$69</c:f>
              <c:strCache>
                <c:ptCount val="1"/>
                <c:pt idx="0">
                  <c:v>Metroplex</c:v>
                </c:pt>
              </c:strCache>
            </c:strRef>
          </c:tx>
          <c:spPr>
            <a:ln w="28575" cap="rnd">
              <a:solidFill>
                <a:srgbClr val="751C66"/>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Readiness'!$C$69:$E$69</c:f>
              <c:numCache>
                <c:formatCode>0.0%</c:formatCode>
                <c:ptCount val="3"/>
                <c:pt idx="0">
                  <c:v>0.80392456287699476</c:v>
                </c:pt>
                <c:pt idx="1">
                  <c:v>0.90662258048945299</c:v>
                </c:pt>
                <c:pt idx="2">
                  <c:v>0.90806993168924399</c:v>
                </c:pt>
              </c:numCache>
            </c:numRef>
          </c:val>
          <c:smooth val="0"/>
          <c:extLst xmlns:c16r2="http://schemas.microsoft.com/office/drawing/2015/06/chart">
            <c:ext xmlns:c16="http://schemas.microsoft.com/office/drawing/2014/chart" uri="{C3380CC4-5D6E-409C-BE32-E72D297353CC}">
              <c16:uniqueId val="{00000001-6B49-4143-84ED-78933A39D559}"/>
            </c:ext>
          </c:extLst>
        </c:ser>
        <c:dLbls>
          <c:showLegendKey val="0"/>
          <c:showVal val="0"/>
          <c:showCatName val="0"/>
          <c:showSerName val="0"/>
          <c:showPercent val="0"/>
          <c:showBubbleSize val="0"/>
        </c:dLbls>
        <c:smooth val="0"/>
        <c:axId val="282196272"/>
        <c:axId val="282196832"/>
      </c:lineChart>
      <c:catAx>
        <c:axId val="282196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96832"/>
        <c:crosses val="autoZero"/>
        <c:auto val="1"/>
        <c:lblAlgn val="ctr"/>
        <c:lblOffset val="100"/>
        <c:noMultiLvlLbl val="0"/>
      </c:catAx>
      <c:valAx>
        <c:axId val="28219683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9627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Reading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Readiness'!$C$70:$E$70</c:f>
              <c:numCache>
                <c:formatCode>0.0%</c:formatCode>
                <c:ptCount val="3"/>
                <c:pt idx="0">
                  <c:v>0.75913799181105779</c:v>
                </c:pt>
                <c:pt idx="1">
                  <c:v>0.78695978371945596</c:v>
                </c:pt>
                <c:pt idx="2">
                  <c:v>0.78861100763349135</c:v>
                </c:pt>
              </c:numCache>
            </c:numRef>
          </c:val>
          <c:smooth val="0"/>
          <c:extLst xmlns:c16r2="http://schemas.microsoft.com/office/drawing/2015/06/chart">
            <c:ext xmlns:c16="http://schemas.microsoft.com/office/drawing/2014/chart" uri="{C3380CC4-5D6E-409C-BE32-E72D297353CC}">
              <c16:uniqueId val="{00000000-470F-4EAF-972B-B423CA0755CD}"/>
            </c:ext>
          </c:extLst>
        </c:ser>
        <c:ser>
          <c:idx val="1"/>
          <c:order val="1"/>
          <c:tx>
            <c:strRef>
              <c:f>'HS to Coll - College Readiness'!$B$71</c:f>
              <c:strCache>
                <c:ptCount val="1"/>
                <c:pt idx="0">
                  <c:v>Metroplex</c:v>
                </c:pt>
              </c:strCache>
            </c:strRef>
          </c:tx>
          <c:spPr>
            <a:ln w="28575" cap="rnd">
              <a:solidFill>
                <a:srgbClr val="751C66"/>
              </a:solidFill>
              <a:round/>
            </a:ln>
            <a:effectLst/>
          </c:spPr>
          <c:marker>
            <c:symbol val="none"/>
          </c:marker>
          <c:dPt>
            <c:idx val="1"/>
            <c:marker>
              <c:symbol val="none"/>
            </c:marker>
            <c:bubble3D val="0"/>
            <c:spPr>
              <a:ln w="28575" cap="rnd">
                <a:solidFill>
                  <a:srgbClr val="751C66"/>
                </a:solidFill>
                <a:round/>
              </a:ln>
              <a:effectLst/>
            </c:spPr>
            <c:extLst xmlns:c16r2="http://schemas.microsoft.com/office/drawing/2015/06/chart">
              <c:ext xmlns:c16="http://schemas.microsoft.com/office/drawing/2014/chart" uri="{C3380CC4-5D6E-409C-BE32-E72D297353CC}">
                <c16:uniqueId val="{00000001-7AD1-46F6-9231-BDB33CF17DAD}"/>
              </c:ext>
            </c:extLst>
          </c:dPt>
          <c:dPt>
            <c:idx val="2"/>
            <c:marker>
              <c:symbol val="none"/>
            </c:marker>
            <c:bubble3D val="0"/>
            <c:spPr>
              <a:ln w="28575" cap="rnd">
                <a:solidFill>
                  <a:srgbClr val="751C66"/>
                </a:solidFill>
                <a:round/>
              </a:ln>
              <a:effectLst/>
            </c:spPr>
            <c:extLst xmlns:c16r2="http://schemas.microsoft.com/office/drawing/2015/06/chart">
              <c:ext xmlns:c16="http://schemas.microsoft.com/office/drawing/2014/chart" uri="{C3380CC4-5D6E-409C-BE32-E72D297353CC}">
                <c16:uniqueId val="{00000000-7AD1-46F6-9231-BDB33CF17DAD}"/>
              </c:ext>
            </c:extLst>
          </c:dPt>
          <c:cat>
            <c:numRef>
              <c:f>'HS to Coll - College Readiness'!$C$63:$E$63</c:f>
              <c:numCache>
                <c:formatCode>General</c:formatCode>
                <c:ptCount val="3"/>
                <c:pt idx="0">
                  <c:v>2016</c:v>
                </c:pt>
                <c:pt idx="1">
                  <c:v>2017</c:v>
                </c:pt>
                <c:pt idx="2">
                  <c:v>2018</c:v>
                </c:pt>
              </c:numCache>
            </c:numRef>
          </c:cat>
          <c:val>
            <c:numRef>
              <c:f>'HS to Coll - College Readiness'!$C$71:$E$71</c:f>
              <c:numCache>
                <c:formatCode>0.0%</c:formatCode>
                <c:ptCount val="3"/>
                <c:pt idx="0">
                  <c:v>0.77735359242574631</c:v>
                </c:pt>
                <c:pt idx="1">
                  <c:v>0.80518414828401796</c:v>
                </c:pt>
                <c:pt idx="2">
                  <c:v>0.80275558643047351</c:v>
                </c:pt>
              </c:numCache>
            </c:numRef>
          </c:val>
          <c:smooth val="0"/>
          <c:extLst xmlns:c16r2="http://schemas.microsoft.com/office/drawing/2015/06/chart">
            <c:ext xmlns:c16="http://schemas.microsoft.com/office/drawing/2014/chart" uri="{C3380CC4-5D6E-409C-BE32-E72D297353CC}">
              <c16:uniqueId val="{00000001-470F-4EAF-972B-B423CA0755CD}"/>
            </c:ext>
          </c:extLst>
        </c:ser>
        <c:dLbls>
          <c:showLegendKey val="0"/>
          <c:showVal val="0"/>
          <c:showCatName val="0"/>
          <c:showSerName val="0"/>
          <c:showPercent val="0"/>
          <c:showBubbleSize val="0"/>
        </c:dLbls>
        <c:smooth val="0"/>
        <c:axId val="282200192"/>
        <c:axId val="282200752"/>
      </c:lineChart>
      <c:catAx>
        <c:axId val="282200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0752"/>
        <c:crosses val="autoZero"/>
        <c:auto val="1"/>
        <c:lblAlgn val="ctr"/>
        <c:lblOffset val="100"/>
        <c:noMultiLvlLbl val="0"/>
      </c:catAx>
      <c:valAx>
        <c:axId val="28220075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019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(FY2008) that Graduate from HS, Enroll in HE &amp; Complete HE (FY2018)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Readiness'!$B$56:$B$59</c:f>
              <c:numCache>
                <c:formatCode>0%</c:formatCode>
                <c:ptCount val="4"/>
                <c:pt idx="0">
                  <c:v>0.83021359223300972</c:v>
                </c:pt>
                <c:pt idx="1">
                  <c:v>0.75187349851195817</c:v>
                </c:pt>
                <c:pt idx="2">
                  <c:v>0.73809224582128941</c:v>
                </c:pt>
                <c:pt idx="3">
                  <c:v>0.8545014307726172</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Readiness'!$C$56:$C$59</c:f>
              <c:numCache>
                <c:formatCode>0%</c:formatCode>
                <c:ptCount val="4"/>
                <c:pt idx="0">
                  <c:v>0.61864077669902917</c:v>
                </c:pt>
                <c:pt idx="1">
                  <c:v>0.40385098067338376</c:v>
                </c:pt>
                <c:pt idx="2">
                  <c:v>0.55410330526580365</c:v>
                </c:pt>
                <c:pt idx="3">
                  <c:v>0.65309267004182259</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Readiness'!$D$56:$D$59</c:f>
              <c:numCache>
                <c:formatCode>0%</c:formatCode>
                <c:ptCount val="4"/>
                <c:pt idx="0">
                  <c:v>0.30560517799352749</c:v>
                </c:pt>
                <c:pt idx="1">
                  <c:v>0.14217074832371185</c:v>
                </c:pt>
                <c:pt idx="2">
                  <c:v>0.14923966318964435</c:v>
                </c:pt>
                <c:pt idx="3">
                  <c:v>0.4047985912392692</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82204672"/>
        <c:axId val="282205232"/>
      </c:barChart>
      <c:catAx>
        <c:axId val="28220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5232"/>
        <c:crosses val="autoZero"/>
        <c:auto val="1"/>
        <c:lblAlgn val="ctr"/>
        <c:lblOffset val="100"/>
        <c:noMultiLvlLbl val="0"/>
      </c:catAx>
      <c:valAx>
        <c:axId val="2822052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4672"/>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[3]Metroplex!$A$3</c:f>
              <c:strCache>
                <c:ptCount val="1"/>
                <c:pt idx="0">
                  <c:v>Metroplex</c:v>
                </c:pt>
              </c:strCache>
            </c:strRef>
          </c:tx>
          <c:spPr>
            <a:solidFill>
              <a:srgbClr val="751C6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[3]Metroplex!$B$2:$E$2</c:f>
              <c:strCache>
                <c:ptCount val="4"/>
                <c:pt idx="0">
                  <c:v>All areas</c:v>
                </c:pt>
                <c:pt idx="1">
                  <c:v>Math</c:v>
                </c:pt>
                <c:pt idx="2">
                  <c:v>Writing</c:v>
                </c:pt>
                <c:pt idx="3">
                  <c:v>Reading</c:v>
                </c:pt>
              </c:strCache>
            </c:strRef>
          </c:cat>
          <c:val>
            <c:numRef>
              <c:f>[3]Metroplex!$B$3:$E$3</c:f>
              <c:numCache>
                <c:formatCode>General</c:formatCode>
                <c:ptCount val="4"/>
                <c:pt idx="0">
                  <c:v>0.61380108834085911</c:v>
                </c:pt>
                <c:pt idx="1">
                  <c:v>0.64256107444714605</c:v>
                </c:pt>
                <c:pt idx="2">
                  <c:v>0.90806993168924399</c:v>
                </c:pt>
                <c:pt idx="3">
                  <c:v>0.80275558643047351</c:v>
                </c:pt>
              </c:numCache>
            </c:numRef>
          </c:val>
          <c:extLst xmlns:c16r2="http://schemas.microsoft.com/office/drawing/2015/06/chart">
            <c:ext xmlns:c16="http://schemas.microsoft.com/office/drawing/2014/chart" uri="{C3380CC4-5D6E-409C-BE32-E72D297353CC}">
              <c16:uniqueId val="{00000000-2B6A-4BBC-B55E-80EEC36EB576}"/>
            </c:ext>
          </c:extLst>
        </c:ser>
        <c:ser>
          <c:idx val="1"/>
          <c:order val="1"/>
          <c:tx>
            <c:strRef>
              <c:f>[3]Metroplex!$A$4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[3]Metroplex!$B$2:$E$2</c:f>
              <c:strCache>
                <c:ptCount val="4"/>
                <c:pt idx="0">
                  <c:v>All areas</c:v>
                </c:pt>
                <c:pt idx="1">
                  <c:v>Math</c:v>
                </c:pt>
                <c:pt idx="2">
                  <c:v>Writing</c:v>
                </c:pt>
                <c:pt idx="3">
                  <c:v>Reading</c:v>
                </c:pt>
              </c:strCache>
            </c:strRef>
          </c:cat>
          <c:val>
            <c:numRef>
              <c:f>[3]Metroplex!$B$4:$E$4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2B6A-4BBC-B55E-80EEC36EB576}"/>
            </c:ext>
          </c:extLst>
        </c:ser>
        <c:dLbls>
          <c:dLblPos val="outEnd"/>
          <c:showLegendKey val="0"/>
          <c:showVal val="1"/>
          <c:showCatName val="0"/>
          <c:showSerName val="0"/>
          <c:showPercent val="0"/>
          <c:showBubbleSize val="0"/>
        </c:dLbls>
        <c:gapWidth val="219"/>
        <c:overlap val="-27"/>
        <c:axId val="282208592"/>
        <c:axId val="282209152"/>
      </c:barChart>
      <c:catAx>
        <c:axId val="28220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9152"/>
        <c:crosses val="autoZero"/>
        <c:auto val="1"/>
        <c:lblAlgn val="ctr"/>
        <c:lblOffset val="100"/>
        <c:noMultiLvlLbl val="0"/>
      </c:catAx>
      <c:valAx>
        <c:axId val="282209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208592"/>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_(* #,##0_);_(* \(#,##0\);_(* "-"??_);_(@_)</c:formatCode>
                <c:ptCount val="4"/>
                <c:pt idx="0">
                  <c:v>62393</c:v>
                </c:pt>
                <c:pt idx="1">
                  <c:v>67778</c:v>
                </c:pt>
                <c:pt idx="2">
                  <c:v>71021</c:v>
                </c:pt>
                <c:pt idx="3">
                  <c:v>72713</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_(* #,##0_);_(* \(#,##0\);_(* "-"??_);_(@_)</c:formatCode>
                <c:ptCount val="4"/>
                <c:pt idx="0">
                  <c:v>6305</c:v>
                </c:pt>
                <c:pt idx="1">
                  <c:v>14038</c:v>
                </c:pt>
                <c:pt idx="2">
                  <c:v>37053</c:v>
                </c:pt>
                <c:pt idx="3">
                  <c:v>66405</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_(* #,##0_);_(* \(#,##0\);_(* "-"??_);_(@_)</c:formatCode>
                <c:ptCount val="4"/>
                <c:pt idx="0">
                  <c:v>9353</c:v>
                </c:pt>
                <c:pt idx="1">
                  <c:v>15554</c:v>
                </c:pt>
                <c:pt idx="2">
                  <c:v>26004</c:v>
                </c:pt>
                <c:pt idx="3">
                  <c:v>34461</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_(* #,##0_);_(* \(#,##0\);_(* "-"??_);_(@_)</c:formatCode>
                <c:ptCount val="4"/>
                <c:pt idx="0">
                  <c:v>7069</c:v>
                </c:pt>
                <c:pt idx="1">
                  <c:v>8643</c:v>
                </c:pt>
                <c:pt idx="2">
                  <c:v>25659</c:v>
                </c:pt>
                <c:pt idx="3">
                  <c:v>24338</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83304688"/>
        <c:axId val="283305248"/>
      </c:barChart>
      <c:catAx>
        <c:axId val="28330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05248"/>
        <c:crosses val="autoZero"/>
        <c:auto val="1"/>
        <c:lblAlgn val="ctr"/>
        <c:lblOffset val="100"/>
        <c:noMultiLvlLbl val="0"/>
      </c:catAx>
      <c:valAx>
        <c:axId val="28330524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04688"/>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A7AD-40B8-8C04-384AD7126668}"/>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A7AD-40B8-8C04-384AD7126668}"/>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A7AD-40B8-8C04-384AD7126668}"/>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A7AD-40B8-8C04-384AD7126668}"/>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A7AD-40B8-8C04-384AD7126668}"/>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A7AD-40B8-8C04-384AD7126668}"/>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A7AD-40B8-8C04-384AD7126668}"/>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A7AD-40B8-8C04-384AD7126668}"/>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7AD-40B8-8C04-384AD7126668}"/>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7AD-40B8-8C04-384AD7126668}"/>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7AD-40B8-8C04-384AD7126668}"/>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7AD-40B8-8C04-384AD7126668}"/>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A7AD-40B8-8C04-384AD7126668}"/>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A7AD-40B8-8C04-384AD7126668}"/>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0.59411680160973501</c:v>
                </c:pt>
                <c:pt idx="1">
                  <c:v>0.56501175131016157</c:v>
                </c:pt>
                <c:pt idx="2">
                  <c:v>0.62062782743021072</c:v>
                </c:pt>
                <c:pt idx="3">
                  <c:v>0.5991163835934753</c:v>
                </c:pt>
                <c:pt idx="4">
                  <c:v>0.67192122781065089</c:v>
                </c:pt>
                <c:pt idx="5">
                  <c:v>0.6365531619179986</c:v>
                </c:pt>
                <c:pt idx="6">
                  <c:v>0.44350560031440361</c:v>
                </c:pt>
                <c:pt idx="7">
                  <c:v>0.52978575626435864</c:v>
                </c:pt>
              </c:numCache>
            </c:numRef>
          </c:val>
          <c:extLst xmlns:c16r2="http://schemas.microsoft.com/office/drawing/2015/06/chart">
            <c:ext xmlns:c16="http://schemas.microsoft.com/office/drawing/2014/chart" uri="{C3380CC4-5D6E-409C-BE32-E72D297353CC}">
              <c16:uniqueId val="{0000000E-A7AD-40B8-8C04-384AD7126668}"/>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A7AD-40B8-8C04-384AD7126668}"/>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A7AD-40B8-8C04-384AD7126668}"/>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A7AD-40B8-8C04-384AD7126668}"/>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A7AD-40B8-8C04-384AD7126668}"/>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A7AD-40B8-8C04-384AD7126668}"/>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A7AD-40B8-8C04-384AD7126668}"/>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A7AD-40B8-8C04-384AD7126668}"/>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A7AD-40B8-8C04-384AD7126668}"/>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7AD-40B8-8C04-384AD7126668}"/>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7AD-40B8-8C04-384AD7126668}"/>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A7AD-40B8-8C04-384AD7126668}"/>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A7AD-40B8-8C04-384AD7126668}"/>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A7AD-40B8-8C04-384AD7126668}"/>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A7AD-40B8-8C04-384AD7126668}"/>
                </c:ext>
                <c:ext xmlns:c15="http://schemas.microsoft.com/office/drawing/2012/chart" uri="{CE6537A1-D6FC-4f65-9D91-7224C49458BB}"/>
              </c:extLst>
            </c:dLbl>
            <c:dLbl>
              <c:idx val="6"/>
              <c:layout>
                <c:manualLayout>
                  <c:x val="0"/>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A7AD-40B8-8C04-384AD7126668}"/>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A7AD-40B8-8C04-384AD7126668}"/>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0.40588319839026493</c:v>
                </c:pt>
                <c:pt idx="1">
                  <c:v>0.43498824868983837</c:v>
                </c:pt>
                <c:pt idx="2">
                  <c:v>0.37937217256978928</c:v>
                </c:pt>
                <c:pt idx="3">
                  <c:v>0.4008836164065247</c:v>
                </c:pt>
                <c:pt idx="4">
                  <c:v>0.32807877218934911</c:v>
                </c:pt>
                <c:pt idx="5">
                  <c:v>0.3634468380820014</c:v>
                </c:pt>
                <c:pt idx="6">
                  <c:v>0.55649439968559633</c:v>
                </c:pt>
                <c:pt idx="7">
                  <c:v>0.47021424373564141</c:v>
                </c:pt>
              </c:numCache>
            </c:numRef>
          </c:val>
          <c:extLst xmlns:c16r2="http://schemas.microsoft.com/office/drawing/2015/06/chart">
            <c:ext xmlns:c16="http://schemas.microsoft.com/office/drawing/2014/chart" uri="{C3380CC4-5D6E-409C-BE32-E72D297353CC}">
              <c16:uniqueId val="{0000001F-A7AD-40B8-8C04-384AD7126668}"/>
            </c:ext>
          </c:extLst>
        </c:ser>
        <c:dLbls>
          <c:showLegendKey val="0"/>
          <c:showVal val="0"/>
          <c:showCatName val="0"/>
          <c:showSerName val="0"/>
          <c:showPercent val="0"/>
          <c:showBubbleSize val="0"/>
        </c:dLbls>
        <c:gapWidth val="219"/>
        <c:overlap val="-27"/>
        <c:axId val="283308608"/>
        <c:axId val="283309168"/>
      </c:barChart>
      <c:catAx>
        <c:axId val="283308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09168"/>
        <c:crosses val="autoZero"/>
        <c:auto val="1"/>
        <c:lblAlgn val="ctr"/>
        <c:lblOffset val="100"/>
        <c:noMultiLvlLbl val="0"/>
      </c:catAx>
      <c:valAx>
        <c:axId val="283309168"/>
        <c:scaling>
          <c:orientation val="minMax"/>
        </c:scaling>
        <c:delete val="1"/>
        <c:axPos val="l"/>
        <c:numFmt formatCode="0.0%" sourceLinked="1"/>
        <c:majorTickMark val="none"/>
        <c:minorTickMark val="none"/>
        <c:tickLblPos val="nextTo"/>
        <c:crossAx val="283308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In&amp;Out'!$E$63</c:f>
              <c:strCache>
                <c:ptCount val="1"/>
                <c:pt idx="0">
                  <c:v>In Region</c:v>
                </c:pt>
              </c:strCache>
            </c:strRef>
          </c:tx>
          <c:spPr>
            <a:solidFill>
              <a:srgbClr val="751C66"/>
            </a:solidFill>
            <a:ln>
              <a:noFill/>
            </a:ln>
            <a:effectLst/>
          </c:spPr>
          <c:invertIfNegative val="0"/>
          <c:cat>
            <c:strRef>
              <c:f>'Enrollment In&amp;Out'!$A$64:$A$67</c:f>
              <c:strCache>
                <c:ptCount val="4"/>
                <c:pt idx="0">
                  <c:v>Public 4-yr</c:v>
                </c:pt>
                <c:pt idx="1">
                  <c:v>Public 2-yr</c:v>
                </c:pt>
                <c:pt idx="2">
                  <c:v>Independent</c:v>
                </c:pt>
                <c:pt idx="3">
                  <c:v>Total</c:v>
                </c:pt>
              </c:strCache>
            </c:strRef>
          </c:cat>
          <c:val>
            <c:numRef>
              <c:f>'Enrollment In&amp;Out'!$E$64:$E$67</c:f>
              <c:numCache>
                <c:formatCode>0.0%</c:formatCode>
                <c:ptCount val="4"/>
                <c:pt idx="0">
                  <c:v>0.64106625265279804</c:v>
                </c:pt>
                <c:pt idx="1">
                  <c:v>0.92493823168297817</c:v>
                </c:pt>
                <c:pt idx="2">
                  <c:v>0.60782270390440463</c:v>
                </c:pt>
                <c:pt idx="3">
                  <c:v>0.78397534429487481</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In&amp;Out'!$F$63</c:f>
              <c:strCache>
                <c:ptCount val="1"/>
                <c:pt idx="0">
                  <c:v>Out of Region</c:v>
                </c:pt>
              </c:strCache>
            </c:strRef>
          </c:tx>
          <c:spPr>
            <a:solidFill>
              <a:schemeClr val="tx1">
                <a:lumMod val="75000"/>
                <a:lumOff val="25000"/>
              </a:schemeClr>
            </a:solidFill>
            <a:ln>
              <a:noFill/>
            </a:ln>
            <a:effectLst/>
          </c:spPr>
          <c:invertIfNegative val="0"/>
          <c:cat>
            <c:strRef>
              <c:f>'Enrollment In&amp;Out'!$A$64:$A$67</c:f>
              <c:strCache>
                <c:ptCount val="4"/>
                <c:pt idx="0">
                  <c:v>Public 4-yr</c:v>
                </c:pt>
                <c:pt idx="1">
                  <c:v>Public 2-yr</c:v>
                </c:pt>
                <c:pt idx="2">
                  <c:v>Independent</c:v>
                </c:pt>
                <c:pt idx="3">
                  <c:v>Total</c:v>
                </c:pt>
              </c:strCache>
            </c:strRef>
          </c:cat>
          <c:val>
            <c:numRef>
              <c:f>'Enrollment In&amp;Out'!$F$64:$F$67</c:f>
              <c:numCache>
                <c:formatCode>0.0%</c:formatCode>
                <c:ptCount val="4"/>
                <c:pt idx="0">
                  <c:v>0.35893374734720196</c:v>
                </c:pt>
                <c:pt idx="1">
                  <c:v>7.5061768317021785E-2</c:v>
                </c:pt>
                <c:pt idx="2">
                  <c:v>0.39217729609559537</c:v>
                </c:pt>
                <c:pt idx="3">
                  <c:v>0.21602465570512522</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83313088"/>
        <c:axId val="283313648"/>
      </c:barChart>
      <c:catAx>
        <c:axId val="283313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13648"/>
        <c:crosses val="autoZero"/>
        <c:auto val="1"/>
        <c:lblAlgn val="ctr"/>
        <c:lblOffset val="100"/>
        <c:noMultiLvlLbl val="0"/>
      </c:catAx>
      <c:valAx>
        <c:axId val="2833136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3313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728497</c:v>
                </c:pt>
                <c:pt idx="1">
                  <c:v>723310</c:v>
                </c:pt>
                <c:pt idx="2">
                  <c:v>717736</c:v>
                </c:pt>
                <c:pt idx="3">
                  <c:v>727475</c:v>
                </c:pt>
                <c:pt idx="5">
                  <c:v>308660</c:v>
                </c:pt>
                <c:pt idx="6">
                  <c:v>309278</c:v>
                </c:pt>
                <c:pt idx="7">
                  <c:v>305159</c:v>
                </c:pt>
                <c:pt idx="8">
                  <c:v>290657</c:v>
                </c:pt>
                <c:pt idx="10">
                  <c:v>467989</c:v>
                </c:pt>
                <c:pt idx="11">
                  <c:v>477240</c:v>
                </c:pt>
                <c:pt idx="12">
                  <c:v>504732</c:v>
                </c:pt>
                <c:pt idx="13">
                  <c:v>511083</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764810</c:v>
                </c:pt>
                <c:pt idx="1">
                  <c:v>780946</c:v>
                </c:pt>
                <c:pt idx="2">
                  <c:v>826109</c:v>
                </c:pt>
                <c:pt idx="3">
                  <c:v>893158</c:v>
                </c:pt>
                <c:pt idx="5">
                  <c:v>257154</c:v>
                </c:pt>
                <c:pt idx="6">
                  <c:v>273793</c:v>
                </c:pt>
                <c:pt idx="7">
                  <c:v>311413</c:v>
                </c:pt>
                <c:pt idx="8">
                  <c:v>324771</c:v>
                </c:pt>
                <c:pt idx="10">
                  <c:v>331203</c:v>
                </c:pt>
                <c:pt idx="11">
                  <c:v>342265</c:v>
                </c:pt>
                <c:pt idx="12">
                  <c:v>384310</c:v>
                </c:pt>
                <c:pt idx="13">
                  <c:v>439044</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310907</c:v>
                </c:pt>
                <c:pt idx="1">
                  <c:v>320236</c:v>
                </c:pt>
                <c:pt idx="2">
                  <c:v>346410</c:v>
                </c:pt>
                <c:pt idx="3">
                  <c:v>379233</c:v>
                </c:pt>
                <c:pt idx="5">
                  <c:v>123958</c:v>
                </c:pt>
                <c:pt idx="6">
                  <c:v>126217</c:v>
                </c:pt>
                <c:pt idx="7">
                  <c:v>136124</c:v>
                </c:pt>
                <c:pt idx="8">
                  <c:v>143800</c:v>
                </c:pt>
                <c:pt idx="10">
                  <c:v>186346</c:v>
                </c:pt>
                <c:pt idx="11">
                  <c:v>201615</c:v>
                </c:pt>
                <c:pt idx="12">
                  <c:v>231266</c:v>
                </c:pt>
                <c:pt idx="13">
                  <c:v>244528</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200080</c:v>
                </c:pt>
                <c:pt idx="1">
                  <c:v>213224</c:v>
                </c:pt>
                <c:pt idx="2">
                  <c:v>251138</c:v>
                </c:pt>
                <c:pt idx="3">
                  <c:v>306516</c:v>
                </c:pt>
                <c:pt idx="5">
                  <c:v>75557</c:v>
                </c:pt>
                <c:pt idx="6">
                  <c:v>83114</c:v>
                </c:pt>
                <c:pt idx="7">
                  <c:v>105832</c:v>
                </c:pt>
                <c:pt idx="8">
                  <c:v>123632</c:v>
                </c:pt>
                <c:pt idx="10">
                  <c:v>112261</c:v>
                </c:pt>
                <c:pt idx="11">
                  <c:v>126753</c:v>
                </c:pt>
                <c:pt idx="12">
                  <c:v>173080</c:v>
                </c:pt>
                <c:pt idx="13">
                  <c:v>228596</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78904288"/>
        <c:axId val="278904848"/>
      </c:barChart>
      <c:catAx>
        <c:axId val="27890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04848"/>
        <c:crosses val="autoZero"/>
        <c:auto val="1"/>
        <c:lblAlgn val="ctr"/>
        <c:lblOffset val="100"/>
        <c:noMultiLvlLbl val="0"/>
      </c:catAx>
      <c:valAx>
        <c:axId val="278904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8904288"/>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Reg-percent'!$C$75</c:f>
              <c:strCache>
                <c:ptCount val="1"/>
                <c:pt idx="0">
                  <c:v>White</c:v>
                </c:pt>
              </c:strCache>
            </c:strRef>
          </c:tx>
          <c:spPr>
            <a:solidFill>
              <a:srgbClr val="005F8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Reg-percent'!$C$76:$C$79</c:f>
              <c:numCache>
                <c:formatCode>0.0%</c:formatCode>
                <c:ptCount val="4"/>
                <c:pt idx="0">
                  <c:v>0.38917610823891763</c:v>
                </c:pt>
                <c:pt idx="1">
                  <c:v>0.37397455420739795</c:v>
                </c:pt>
                <c:pt idx="2">
                  <c:v>0.49119552325050941</c:v>
                </c:pt>
                <c:pt idx="3">
                  <c:v>0.39198490230905864</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Reg-percent'!$D$75</c:f>
              <c:strCache>
                <c:ptCount val="1"/>
                <c:pt idx="0">
                  <c:v>Hispanic</c:v>
                </c:pt>
              </c:strCache>
            </c:strRef>
          </c:tx>
          <c:spPr>
            <a:solidFill>
              <a:srgbClr val="00B189"/>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Reg-percent'!$D$76:$D$79</c:f>
              <c:numCache>
                <c:formatCode>0.0%</c:formatCode>
                <c:ptCount val="4"/>
                <c:pt idx="0">
                  <c:v>0.27752722472775271</c:v>
                </c:pt>
                <c:pt idx="1">
                  <c:v>0.29125116667485385</c:v>
                </c:pt>
                <c:pt idx="2">
                  <c:v>0.22058331559259148</c:v>
                </c:pt>
                <c:pt idx="3">
                  <c:v>0.10923623445825932</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Reg-percent'!$E$75</c:f>
              <c:strCache>
                <c:ptCount val="1"/>
                <c:pt idx="0">
                  <c:v>African American</c:v>
                </c:pt>
              </c:strCache>
            </c:strRef>
          </c:tx>
          <c:spPr>
            <a:solidFill>
              <a:srgbClr val="F6B11A"/>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Reg-percent'!$E$76:$E$79</c:f>
              <c:numCache>
                <c:formatCode>0.0%</c:formatCode>
                <c:ptCount val="4"/>
                <c:pt idx="0">
                  <c:v>0.1878781212187878</c:v>
                </c:pt>
                <c:pt idx="1">
                  <c:v>0.15999410522179103</c:v>
                </c:pt>
                <c:pt idx="2">
                  <c:v>0.12244153158358931</c:v>
                </c:pt>
                <c:pt idx="3">
                  <c:v>0.10573934280639431</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Reg-percent'!$F$75</c:f>
              <c:strCache>
                <c:ptCount val="1"/>
                <c:pt idx="0">
                  <c:v>Other</c:v>
                </c:pt>
              </c:strCache>
            </c:strRef>
          </c:tx>
          <c:spPr>
            <a:solidFill>
              <a:srgbClr val="8BD1E5"/>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Reg-percent'!$F$76:$F$79</c:f>
              <c:numCache>
                <c:formatCode>0.0%</c:formatCode>
                <c:ptCount val="4"/>
                <c:pt idx="0">
                  <c:v>0.14541854581454186</c:v>
                </c:pt>
                <c:pt idx="1">
                  <c:v>0.17478017389595715</c:v>
                </c:pt>
                <c:pt idx="2">
                  <c:v>0.16577962957330983</c:v>
                </c:pt>
                <c:pt idx="3">
                  <c:v>0.39303952042628776</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161906048"/>
        <c:axId val="281323952"/>
      </c:barChart>
      <c:catAx>
        <c:axId val="161906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23952"/>
        <c:crosses val="autoZero"/>
        <c:auto val="1"/>
        <c:lblAlgn val="ctr"/>
        <c:lblOffset val="100"/>
        <c:noMultiLvlLbl val="0"/>
      </c:catAx>
      <c:valAx>
        <c:axId val="2813239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90604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Reg-percent'!$G$75</c:f>
              <c:strCache>
                <c:ptCount val="1"/>
                <c:pt idx="0">
                  <c:v>Male</c:v>
                </c:pt>
              </c:strCache>
            </c:strRef>
          </c:tx>
          <c:spPr>
            <a:solidFill>
              <a:srgbClr val="005F8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Reg-percent'!$G$76:$G$79</c:f>
              <c:numCache>
                <c:formatCode>0.0%</c:formatCode>
                <c:ptCount val="4"/>
                <c:pt idx="0">
                  <c:v>0.55307446925530745</c:v>
                </c:pt>
                <c:pt idx="1">
                  <c:v>0.38625534214275187</c:v>
                </c:pt>
                <c:pt idx="2">
                  <c:v>0.38578510385937165</c:v>
                </c:pt>
                <c:pt idx="3">
                  <c:v>0.40913632326820604</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Reg-percent'!$H$75</c:f>
              <c:strCache>
                <c:ptCount val="1"/>
                <c:pt idx="0">
                  <c:v>Female</c:v>
                </c:pt>
              </c:strCache>
            </c:strRef>
          </c:tx>
          <c:spPr>
            <a:solidFill>
              <a:srgbClr val="F8E0A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Reg-percent'!$H$76:$H$79</c:f>
              <c:numCache>
                <c:formatCode>0.0%</c:formatCode>
                <c:ptCount val="4"/>
                <c:pt idx="0">
                  <c:v>0.44692553074469255</c:v>
                </c:pt>
                <c:pt idx="1">
                  <c:v>0.61374465785724808</c:v>
                </c:pt>
                <c:pt idx="2">
                  <c:v>0.6142148961406283</c:v>
                </c:pt>
                <c:pt idx="3">
                  <c:v>0.59086367673179396</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81327312"/>
        <c:axId val="281327872"/>
      </c:barChart>
      <c:catAx>
        <c:axId val="281327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27872"/>
        <c:crosses val="autoZero"/>
        <c:auto val="1"/>
        <c:lblAlgn val="ctr"/>
        <c:lblOffset val="100"/>
        <c:noMultiLvlLbl val="0"/>
      </c:catAx>
      <c:valAx>
        <c:axId val="2813278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2731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Reg-percent'!$J$75</c:f>
              <c:strCache>
                <c:ptCount val="1"/>
                <c:pt idx="0">
                  <c:v>*Economically Disadvantaged</c:v>
                </c:pt>
              </c:strCache>
            </c:strRef>
          </c:tx>
          <c:spPr>
            <a:solidFill>
              <a:srgbClr val="8BD1E5"/>
            </a:solidFill>
            <a:ln>
              <a:noFill/>
            </a:ln>
            <a:effectLst/>
          </c:spPr>
          <c:invertIfNegative val="0"/>
          <c:cat>
            <c:strRef>
              <c:f>'Comp by Inst Reg-percent'!$A$76:$A$78</c:f>
              <c:strCache>
                <c:ptCount val="3"/>
                <c:pt idx="0">
                  <c:v>Certificate</c:v>
                </c:pt>
                <c:pt idx="1">
                  <c:v>Associate</c:v>
                </c:pt>
                <c:pt idx="2">
                  <c:v>Bachelor's</c:v>
                </c:pt>
              </c:strCache>
            </c:strRef>
          </c:cat>
          <c:val>
            <c:numRef>
              <c:f>'Comp by Inst Reg-percent'!$J$76:$J$78</c:f>
              <c:numCache>
                <c:formatCode>0.0%</c:formatCode>
                <c:ptCount val="3"/>
                <c:pt idx="0">
                  <c:v>0.30117698823011768</c:v>
                </c:pt>
                <c:pt idx="1">
                  <c:v>0.4930981971803311</c:v>
                </c:pt>
                <c:pt idx="2">
                  <c:v>0.47808764940239046</c:v>
                </c:pt>
              </c:numCache>
            </c:numRef>
          </c:val>
          <c:extLst xmlns:c16r2="http://schemas.microsoft.com/office/drawing/2015/06/chart">
            <c:ext xmlns:c16="http://schemas.microsoft.com/office/drawing/2014/chart" uri="{C3380CC4-5D6E-409C-BE32-E72D297353CC}">
              <c16:uniqueId val="{00000000-9C51-4BBD-AB9F-5458E9A48891}"/>
            </c:ext>
          </c:extLst>
        </c:ser>
        <c:ser>
          <c:idx val="1"/>
          <c:order val="1"/>
          <c:tx>
            <c:strRef>
              <c:f>'Comp by Inst Reg-percent'!$K$75</c:f>
              <c:strCache>
                <c:ptCount val="1"/>
                <c:pt idx="0">
                  <c:v>Not Economically Disadvantaged</c:v>
                </c:pt>
              </c:strCache>
              <c:extLst xmlns:c16r2="http://schemas.microsoft.com/office/drawing/2015/06/chart" xmlns:c15="http://schemas.microsoft.com/office/drawing/2012/chart"/>
            </c:strRef>
          </c:tx>
          <c:spPr>
            <a:solidFill>
              <a:srgbClr val="00B189"/>
            </a:solidFill>
            <a:ln>
              <a:noFill/>
            </a:ln>
            <a:effectLst/>
          </c:spPr>
          <c:invertIfNegative val="0"/>
          <c:cat>
            <c:strRef>
              <c:f>'Comp by Inst Reg-percent'!$A$76:$A$78</c:f>
              <c:strCache>
                <c:ptCount val="3"/>
                <c:pt idx="0">
                  <c:v>Certificate</c:v>
                </c:pt>
                <c:pt idx="1">
                  <c:v>Associate</c:v>
                </c:pt>
                <c:pt idx="2">
                  <c:v>Bachelor's</c:v>
                </c:pt>
              </c:strCache>
              <c:extLst xmlns:c16r2="http://schemas.microsoft.com/office/drawing/2015/06/chart" xmlns:c15="http://schemas.microsoft.com/office/drawing/2012/chart"/>
            </c:strRef>
          </c:cat>
          <c:val>
            <c:numRef>
              <c:f>'Comp by Inst Reg-percent'!$K$76:$K$78</c:f>
              <c:numCache>
                <c:formatCode>0.0%</c:formatCode>
                <c:ptCount val="3"/>
                <c:pt idx="0">
                  <c:v>0.69882301176988237</c:v>
                </c:pt>
                <c:pt idx="1">
                  <c:v>0.5069018028196689</c:v>
                </c:pt>
                <c:pt idx="2">
                  <c:v>0.52191235059760954</c:v>
                </c:pt>
              </c:numCache>
              <c:extLst xmlns:c16r2="http://schemas.microsoft.com/office/drawing/2015/06/char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1-9C51-4BBD-AB9F-5458E9A48891}"/>
            </c:ext>
          </c:extLst>
        </c:ser>
        <c:dLbls>
          <c:showLegendKey val="0"/>
          <c:showVal val="0"/>
          <c:showCatName val="0"/>
          <c:showSerName val="0"/>
          <c:showPercent val="0"/>
          <c:showBubbleSize val="0"/>
        </c:dLbls>
        <c:gapWidth val="219"/>
        <c:overlap val="100"/>
        <c:axId val="281331232"/>
        <c:axId val="281331792"/>
        <c:extLst xmlns:c16r2="http://schemas.microsoft.com/office/drawing/2015/06/chart"/>
      </c:barChart>
      <c:catAx>
        <c:axId val="28133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31792"/>
        <c:crosses val="autoZero"/>
        <c:auto val="1"/>
        <c:lblAlgn val="ctr"/>
        <c:lblOffset val="100"/>
        <c:noMultiLvlLbl val="0"/>
      </c:catAx>
      <c:valAx>
        <c:axId val="2813317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3123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D167-4895-8C7C-E15467491A5E}"/>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D167-4895-8C7C-E15467491A5E}"/>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D167-4895-8C7C-E15467491A5E}"/>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D167-4895-8C7C-E15467491A5E}"/>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D167-4895-8C7C-E15467491A5E}"/>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D167-4895-8C7C-E15467491A5E}"/>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D167-4895-8C7C-E15467491A5E}"/>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D167-4895-8C7C-E15467491A5E}"/>
              </c:ext>
            </c:extLst>
          </c:dPt>
          <c:dPt>
            <c:idx val="10"/>
            <c:invertIfNegative val="0"/>
            <c:bubble3D val="0"/>
            <c:spPr>
              <a:pattFill prst="pct50">
                <a:fgClr>
                  <a:schemeClr val="accent1"/>
                </a:fgClr>
                <a:bgClr>
                  <a:schemeClr val="bg1"/>
                </a:bgClr>
              </a:pattFill>
              <a:ln>
                <a:noFill/>
              </a:ln>
              <a:effectLst/>
            </c:spPr>
            <c:extLst xmlns:c16r2="http://schemas.microsoft.com/office/drawing/2015/06/chart">
              <c:ext xmlns:c16="http://schemas.microsoft.com/office/drawing/2014/chart" uri="{C3380CC4-5D6E-409C-BE32-E72D297353CC}">
                <c16:uniqueId val="{00000010-18E6-4386-81D0-3E162E569307}"/>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Rates'!$D$44:$D$54</c:f>
              <c:numCache>
                <c:formatCode>0.0%</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D167-4895-8C7C-E15467491A5E}"/>
            </c:ext>
          </c:extLst>
        </c:ser>
        <c:dLbls>
          <c:dLblPos val="outEnd"/>
          <c:showLegendKey val="0"/>
          <c:showVal val="1"/>
          <c:showCatName val="0"/>
          <c:showSerName val="0"/>
          <c:showPercent val="0"/>
          <c:showBubbleSize val="0"/>
        </c:dLbls>
        <c:gapWidth val="75"/>
        <c:axId val="281334592"/>
        <c:axId val="281335152"/>
      </c:barChart>
      <c:catAx>
        <c:axId val="281334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335152"/>
        <c:crosses val="autoZero"/>
        <c:auto val="1"/>
        <c:lblAlgn val="ctr"/>
        <c:lblOffset val="100"/>
        <c:noMultiLvlLbl val="0"/>
      </c:catAx>
      <c:valAx>
        <c:axId val="28133515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33459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3DDF-40B2-BD29-B74E07E2776C}"/>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3DDF-40B2-BD29-B74E07E2776C}"/>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3DDF-40B2-BD29-B74E07E2776C}"/>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3DDF-40B2-BD29-B74E07E2776C}"/>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3DDF-40B2-BD29-B74E07E2776C}"/>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3DDF-40B2-BD29-B74E07E2776C}"/>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3DDF-40B2-BD29-B74E07E2776C}"/>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3DDF-40B2-BD29-B74E07E2776C}"/>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3DDF-40B2-BD29-B74E07E2776C}"/>
              </c:ext>
            </c:extLst>
          </c:dPt>
          <c:dPt>
            <c:idx val="10"/>
            <c:invertIfNegative val="0"/>
            <c:bubble3D val="0"/>
            <c:spPr>
              <a:pattFill prst="pct50">
                <a:fgClr>
                  <a:schemeClr val="accent1"/>
                </a:fgClr>
                <a:bgClr>
                  <a:schemeClr val="bg1"/>
                </a:bgClr>
              </a:pattFill>
              <a:ln>
                <a:noFill/>
              </a:ln>
              <a:effectLst/>
            </c:spPr>
            <c:extLst xmlns:c16r2="http://schemas.microsoft.com/office/drawing/2015/06/chart">
              <c:ext xmlns:c16="http://schemas.microsoft.com/office/drawing/2014/chart" uri="{C3380CC4-5D6E-409C-BE32-E72D297353CC}">
                <c16:uniqueId val="{00000012-852D-42C6-9E72-CAF26B302EB2}"/>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Metroplex</c:v>
                  </c:pt>
                </c:lvl>
              </c:multiLvlStrCache>
            </c:multiLvlStrRef>
          </c:cat>
          <c:val>
            <c:numRef>
              <c:f>'6-Year Grad Rates'!$D$55:$D$65</c:f>
              <c:numCache>
                <c:formatCode>0.0%</c:formatCode>
                <c:ptCount val="11"/>
                <c:pt idx="0">
                  <c:v>0.44082013047530288</c:v>
                </c:pt>
                <c:pt idx="1">
                  <c:v>0.35524991613552498</c:v>
                </c:pt>
                <c:pt idx="3">
                  <c:v>0.36903039073806077</c:v>
                </c:pt>
                <c:pt idx="4">
                  <c:v>0.30441988950276244</c:v>
                </c:pt>
                <c:pt idx="6">
                  <c:v>0.22822822822822822</c:v>
                </c:pt>
                <c:pt idx="7">
                  <c:v>0.16855753646677471</c:v>
                </c:pt>
                <c:pt idx="9">
                  <c:v>0.44642857142857145</c:v>
                </c:pt>
                <c:pt idx="10">
                  <c:v>0.38421052631578945</c:v>
                </c:pt>
              </c:numCache>
            </c:numRef>
          </c:val>
          <c:extLst xmlns:c16r2="http://schemas.microsoft.com/office/drawing/2015/06/chart">
            <c:ext xmlns:c16="http://schemas.microsoft.com/office/drawing/2014/chart" uri="{C3380CC4-5D6E-409C-BE32-E72D297353CC}">
              <c16:uniqueId val="{00000012-3DDF-40B2-BD29-B74E07E2776C}"/>
            </c:ext>
          </c:extLst>
        </c:ser>
        <c:dLbls>
          <c:dLblPos val="outEnd"/>
          <c:showLegendKey val="0"/>
          <c:showVal val="1"/>
          <c:showCatName val="0"/>
          <c:showSerName val="0"/>
          <c:showPercent val="0"/>
          <c:showBubbleSize val="0"/>
        </c:dLbls>
        <c:gapWidth val="75"/>
        <c:axId val="281337392"/>
        <c:axId val="281337952"/>
      </c:barChart>
      <c:catAx>
        <c:axId val="28133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1337952"/>
        <c:crosses val="autoZero"/>
        <c:auto val="1"/>
        <c:lblAlgn val="ctr"/>
        <c:lblOffset val="100"/>
        <c:noMultiLvlLbl val="0"/>
      </c:catAx>
      <c:valAx>
        <c:axId val="28133795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33739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F0E9-4CA8-AB87-007922086B69}"/>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F0E9-4CA8-AB87-007922086B69}"/>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F0E9-4CA8-AB87-007922086B69}"/>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F0E9-4CA8-AB87-007922086B69}"/>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F0E9-4CA8-AB87-007922086B69}"/>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F0E9-4CA8-AB87-007922086B69}"/>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F0E9-4CA8-AB87-007922086B69}"/>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F0E9-4CA8-AB87-007922086B69}"/>
              </c:ext>
            </c:extLst>
          </c:dPt>
          <c:dPt>
            <c:idx val="10"/>
            <c:invertIfNegative val="0"/>
            <c:bubble3D val="0"/>
            <c:spPr>
              <a:pattFill prst="pct50">
                <a:fgClr>
                  <a:schemeClr val="accent1"/>
                </a:fgClr>
                <a:bgClr>
                  <a:schemeClr val="bg1"/>
                </a:bgClr>
              </a:pattFill>
              <a:ln>
                <a:noFill/>
              </a:ln>
              <a:effectLst/>
            </c:spPr>
            <c:extLst xmlns:c16r2="http://schemas.microsoft.com/office/drawing/2015/06/chart">
              <c:ext xmlns:c16="http://schemas.microsoft.com/office/drawing/2014/chart" uri="{C3380CC4-5D6E-409C-BE32-E72D297353CC}">
                <c16:uniqueId val="{00000010-DFA7-4979-9024-C6037F8671C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F0E9-4CA8-AB87-007922086B69}"/>
            </c:ext>
          </c:extLst>
        </c:ser>
        <c:dLbls>
          <c:showLegendKey val="0"/>
          <c:showVal val="0"/>
          <c:showCatName val="0"/>
          <c:showSerName val="0"/>
          <c:showPercent val="0"/>
          <c:showBubbleSize val="0"/>
        </c:dLbls>
        <c:gapWidth val="75"/>
        <c:axId val="282178352"/>
        <c:axId val="282178912"/>
      </c:barChart>
      <c:catAx>
        <c:axId val="282178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178912"/>
        <c:crosses val="autoZero"/>
        <c:auto val="1"/>
        <c:lblAlgn val="ctr"/>
        <c:lblOffset val="100"/>
        <c:noMultiLvlLbl val="0"/>
      </c:catAx>
      <c:valAx>
        <c:axId val="28217891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78352"/>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9CBE-4269-95F8-3D6088BB71C9}"/>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9CBE-4269-95F8-3D6088BB71C9}"/>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9CBE-4269-95F8-3D6088BB71C9}"/>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9CBE-4269-95F8-3D6088BB71C9}"/>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9CBE-4269-95F8-3D6088BB71C9}"/>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9CBE-4269-95F8-3D6088BB71C9}"/>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9CBE-4269-95F8-3D6088BB71C9}"/>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9CBE-4269-95F8-3D6088BB71C9}"/>
              </c:ext>
            </c:extLst>
          </c:dPt>
          <c:dPt>
            <c:idx val="10"/>
            <c:invertIfNegative val="0"/>
            <c:bubble3D val="0"/>
            <c:spPr>
              <a:pattFill prst="pct50">
                <a:fgClr>
                  <a:schemeClr val="accent1"/>
                </a:fgClr>
                <a:bgClr>
                  <a:schemeClr val="bg1"/>
                </a:bgClr>
              </a:pattFill>
              <a:ln>
                <a:noFill/>
              </a:ln>
              <a:effectLst/>
            </c:spPr>
            <c:extLst xmlns:c16r2="http://schemas.microsoft.com/office/drawing/2015/06/chart">
              <c:ext xmlns:c16="http://schemas.microsoft.com/office/drawing/2014/chart" uri="{C3380CC4-5D6E-409C-BE32-E72D297353CC}">
                <c16:uniqueId val="{00000010-A068-48AD-A0FF-2905C6306D2E}"/>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Metroplex</c:v>
                  </c:pt>
                </c:lvl>
              </c:multiLvlStrCache>
            </c:multiLvlStrRef>
          </c:cat>
          <c:val>
            <c:numRef>
              <c:f>'6-Year Grad Rates'!$D$24:$D$34</c:f>
              <c:numCache>
                <c:formatCode>0.0%</c:formatCode>
                <c:ptCount val="11"/>
                <c:pt idx="0">
                  <c:v>0.67927076299797429</c:v>
                </c:pt>
                <c:pt idx="1">
                  <c:v>0.55233760860570957</c:v>
                </c:pt>
                <c:pt idx="3">
                  <c:v>0.59314285714285719</c:v>
                </c:pt>
                <c:pt idx="4">
                  <c:v>0.48060708263069141</c:v>
                </c:pt>
                <c:pt idx="6">
                  <c:v>0.50834064969271298</c:v>
                </c:pt>
                <c:pt idx="7">
                  <c:v>0.39573070607553362</c:v>
                </c:pt>
                <c:pt idx="9">
                  <c:v>0.75504032258064524</c:v>
                </c:pt>
                <c:pt idx="10">
                  <c:v>0.66035751840168244</c:v>
                </c:pt>
              </c:numCache>
            </c:numRef>
          </c:val>
          <c:extLst xmlns:c16r2="http://schemas.microsoft.com/office/drawing/2015/06/chart">
            <c:ext xmlns:c16="http://schemas.microsoft.com/office/drawing/2014/chart" uri="{C3380CC4-5D6E-409C-BE32-E72D297353CC}">
              <c16:uniqueId val="{00000010-9CBE-4269-95F8-3D6088BB71C9}"/>
            </c:ext>
          </c:extLst>
        </c:ser>
        <c:dLbls>
          <c:showLegendKey val="0"/>
          <c:showVal val="0"/>
          <c:showCatName val="0"/>
          <c:showSerName val="0"/>
          <c:showPercent val="0"/>
          <c:showBubbleSize val="0"/>
        </c:dLbls>
        <c:gapWidth val="75"/>
        <c:axId val="282181152"/>
        <c:axId val="282181712"/>
      </c:barChart>
      <c:catAx>
        <c:axId val="282181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82181712"/>
        <c:crosses val="autoZero"/>
        <c:auto val="1"/>
        <c:lblAlgn val="ctr"/>
        <c:lblOffset val="100"/>
        <c:noMultiLvlLbl val="0"/>
      </c:catAx>
      <c:valAx>
        <c:axId val="282181712"/>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218115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10</xdr:row>
      <xdr:rowOff>13844</xdr:rowOff>
    </xdr:from>
    <xdr:to>
      <xdr:col>3</xdr:col>
      <xdr:colOff>142875</xdr:colOff>
      <xdr:row>16</xdr:row>
      <xdr:rowOff>148080</xdr:rowOff>
    </xdr:to>
    <xdr:pic>
      <xdr:nvPicPr>
        <xdr:cNvPr id="3" name="Picture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28850" y="1918844"/>
          <a:ext cx="2105025" cy="1277236"/>
        </a:xfrm>
        <a:prstGeom prst="rect">
          <a:avLst/>
        </a:prstGeom>
        <a:noFill/>
        <a:ln w="9525">
          <a:solidFill>
            <a:srgbClr val="751C66"/>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990600</xdr:colOff>
      <xdr:row>21</xdr:row>
      <xdr:rowOff>0</xdr:rowOff>
    </xdr:from>
    <xdr:to>
      <xdr:col>3</xdr:col>
      <xdr:colOff>514350</xdr:colOff>
      <xdr:row>36</xdr:row>
      <xdr:rowOff>85725</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590550</xdr:colOff>
      <xdr:row>21</xdr:row>
      <xdr:rowOff>0</xdr:rowOff>
    </xdr:from>
    <xdr:to>
      <xdr:col>6</xdr:col>
      <xdr:colOff>361950</xdr:colOff>
      <xdr:row>36</xdr:row>
      <xdr:rowOff>85725</xdr:rowOff>
    </xdr:to>
    <xdr:graphicFrame macro="">
      <xdr:nvGraphicFramePr>
        <xdr:cNvPr id="10" name="Chart 9">
          <a:extLst>
            <a:ext uri="{FF2B5EF4-FFF2-40B4-BE49-F238E27FC236}">
              <a16:creationId xmlns:a16="http://schemas.microsoft.com/office/drawing/2014/main" xmlns=""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990600</xdr:colOff>
      <xdr:row>36</xdr:row>
      <xdr:rowOff>142875</xdr:rowOff>
    </xdr:from>
    <xdr:to>
      <xdr:col>3</xdr:col>
      <xdr:colOff>514350</xdr:colOff>
      <xdr:row>52</xdr:row>
      <xdr:rowOff>66675</xdr:rowOff>
    </xdr:to>
    <xdr:graphicFrame macro="">
      <xdr:nvGraphicFramePr>
        <xdr:cNvPr id="13" name="Chart 12">
          <a:extLst>
            <a:ext uri="{FF2B5EF4-FFF2-40B4-BE49-F238E27FC236}">
              <a16:creationId xmlns:a16="http://schemas.microsoft.com/office/drawing/2014/main" xmlns=""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590550</xdr:colOff>
      <xdr:row>36</xdr:row>
      <xdr:rowOff>142875</xdr:rowOff>
    </xdr:from>
    <xdr:to>
      <xdr:col>6</xdr:col>
      <xdr:colOff>361950</xdr:colOff>
      <xdr:row>52</xdr:row>
      <xdr:rowOff>66675</xdr:rowOff>
    </xdr:to>
    <xdr:graphicFrame macro="">
      <xdr:nvGraphicFramePr>
        <xdr:cNvPr id="14" name="Chart 13">
          <a:extLst>
            <a:ext uri="{FF2B5EF4-FFF2-40B4-BE49-F238E27FC236}">
              <a16:creationId xmlns:a16="http://schemas.microsoft.com/office/drawing/2014/main" xmlns=""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8</xdr:row>
      <xdr:rowOff>57150</xdr:rowOff>
    </xdr:from>
    <xdr:to>
      <xdr:col>3</xdr:col>
      <xdr:colOff>352425</xdr:colOff>
      <xdr:row>19</xdr:row>
      <xdr:rowOff>142875</xdr:rowOff>
    </xdr:to>
    <xdr:graphicFrame macro="">
      <xdr:nvGraphicFramePr>
        <xdr:cNvPr id="3" name="Chart 2">
          <a:extLst>
            <a:ext uri="{FF2B5EF4-FFF2-40B4-BE49-F238E27FC236}">
              <a16:creationId xmlns:a16="http://schemas.microsoft.com/office/drawing/2014/main" xmlns="" id="{43AABCE7-AA1C-4D62-B0AF-BAB2405769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466725</xdr:colOff>
      <xdr:row>8</xdr:row>
      <xdr:rowOff>57150</xdr:rowOff>
    </xdr:from>
    <xdr:to>
      <xdr:col>8</xdr:col>
      <xdr:colOff>0</xdr:colOff>
      <xdr:row>19</xdr:row>
      <xdr:rowOff>142875</xdr:rowOff>
    </xdr:to>
    <xdr:graphicFrame macro="">
      <xdr:nvGraphicFramePr>
        <xdr:cNvPr id="9" name="Chart 8">
          <a:extLst>
            <a:ext uri="{FF2B5EF4-FFF2-40B4-BE49-F238E27FC236}">
              <a16:creationId xmlns:a16="http://schemas.microsoft.com/office/drawing/2014/main" xmlns="" id="{387C8F32-329F-4A0F-8C12-43E7B5550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342900</xdr:colOff>
      <xdr:row>20</xdr:row>
      <xdr:rowOff>142875</xdr:rowOff>
    </xdr:from>
    <xdr:to>
      <xdr:col>4</xdr:col>
      <xdr:colOff>323850</xdr:colOff>
      <xdr:row>22</xdr:row>
      <xdr:rowOff>19050</xdr:rowOff>
    </xdr:to>
    <xdr:grpSp>
      <xdr:nvGrpSpPr>
        <xdr:cNvPr id="3" name="Group 2">
          <a:extLst>
            <a:ext uri="{FF2B5EF4-FFF2-40B4-BE49-F238E27FC236}">
              <a16:creationId xmlns:a16="http://schemas.microsoft.com/office/drawing/2014/main" xmlns="" id="{00000000-0008-0000-0B00-000003000000}"/>
            </a:ext>
          </a:extLst>
        </xdr:cNvPr>
        <xdr:cNvGrpSpPr/>
      </xdr:nvGrpSpPr>
      <xdr:grpSpPr>
        <a:xfrm>
          <a:off x="1905000" y="3876675"/>
          <a:ext cx="1543050" cy="257175"/>
          <a:chOff x="1981200" y="4171950"/>
          <a:chExt cx="1543050" cy="257175"/>
        </a:xfrm>
      </xdr:grpSpPr>
      <xdr:sp macro="" textlink="">
        <xdr:nvSpPr>
          <xdr:cNvPr id="4" name="TextBox 3">
            <a:extLst>
              <a:ext uri="{FF2B5EF4-FFF2-40B4-BE49-F238E27FC236}">
                <a16:creationId xmlns:a16="http://schemas.microsoft.com/office/drawing/2014/main" xmlns="" id="{00000000-0008-0000-0B00-000004000000}"/>
              </a:ext>
            </a:extLst>
          </xdr:cNvPr>
          <xdr:cNvSpPr txBox="1"/>
        </xdr:nvSpPr>
        <xdr:spPr>
          <a:xfrm>
            <a:off x="1981200" y="4171950"/>
            <a:ext cx="15430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Tahoma" panose="020B0604030504040204" pitchFamily="34" charset="0"/>
                <a:ea typeface="Tahoma" panose="020B0604030504040204" pitchFamily="34" charset="0"/>
                <a:cs typeface="Tahoma" panose="020B0604030504040204" pitchFamily="34" charset="0"/>
              </a:rPr>
              <a:t>    Female            Male</a:t>
            </a:r>
          </a:p>
        </xdr:txBody>
      </xdr:sp>
      <xdr:sp macro="" textlink="">
        <xdr:nvSpPr>
          <xdr:cNvPr id="5" name="Rectangle 4">
            <a:extLst>
              <a:ext uri="{FF2B5EF4-FFF2-40B4-BE49-F238E27FC236}">
                <a16:creationId xmlns:a16="http://schemas.microsoft.com/office/drawing/2014/main" xmlns="" id="{00000000-0008-0000-0B00-000005000000}"/>
              </a:ext>
            </a:extLst>
          </xdr:cNvPr>
          <xdr:cNvSpPr/>
        </xdr:nvSpPr>
        <xdr:spPr>
          <a:xfrm>
            <a:off x="2895600" y="4219575"/>
            <a:ext cx="161925" cy="161925"/>
          </a:xfrm>
          <a:prstGeom prst="rect">
            <a:avLst/>
          </a:prstGeom>
          <a:pattFill prst="pct60">
            <a:fgClr>
              <a:schemeClr val="tx1">
                <a:lumMod val="65000"/>
                <a:lumOff val="35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xmlns="" id="{00000000-0008-0000-0B00-000006000000}"/>
              </a:ext>
            </a:extLst>
          </xdr:cNvPr>
          <xdr:cNvSpPr/>
        </xdr:nvSpPr>
        <xdr:spPr>
          <a:xfrm>
            <a:off x="2038350" y="4219575"/>
            <a:ext cx="161925" cy="161925"/>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69</xdr:row>
      <xdr:rowOff>85724</xdr:rowOff>
    </xdr:from>
    <xdr:to>
      <xdr:col>3</xdr:col>
      <xdr:colOff>314325</xdr:colOff>
      <xdr:row>84</xdr:row>
      <xdr:rowOff>167639</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9</xdr:row>
      <xdr:rowOff>0</xdr:rowOff>
    </xdr:from>
    <xdr:to>
      <xdr:col>7</xdr:col>
      <xdr:colOff>1038225</xdr:colOff>
      <xdr:row>42</xdr:row>
      <xdr:rowOff>153699</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0"/>
          <a:ext cx="8334375" cy="6440199"/>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37</xdr:row>
      <xdr:rowOff>190499</xdr:rowOff>
    </xdr:from>
    <xdr:to>
      <xdr:col>4</xdr:col>
      <xdr:colOff>9525</xdr:colOff>
      <xdr:row>55</xdr:row>
      <xdr:rowOff>19050</xdr:rowOff>
    </xdr:to>
    <xdr:graphicFrame macro="">
      <xdr:nvGraphicFramePr>
        <xdr:cNvPr id="3" name="Chart 2">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0.33384</cdr:x>
      <cdr:y>0.90394</cdr:y>
    </cdr:from>
    <cdr:to>
      <cdr:x>0.65237</cdr:x>
      <cdr:y>0.98768</cdr:y>
    </cdr:to>
    <cdr:sp macro="" textlink="">
      <cdr:nvSpPr>
        <cdr:cNvPr id="3" name="TextBox 2"/>
        <cdr:cNvSpPr txBox="1"/>
      </cdr:nvSpPr>
      <cdr:spPr>
        <a:xfrm xmlns:a="http://schemas.openxmlformats.org/drawingml/2006/main">
          <a:off x="2149562" y="2944631"/>
          <a:ext cx="2050963" cy="2727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0.86095</cdr:x>
      <cdr:y>0.68781</cdr:y>
    </cdr:from>
    <cdr:to>
      <cdr:x>0.99466</cdr:x>
      <cdr:y>0.80702</cdr:y>
    </cdr:to>
    <cdr:sp macro="" textlink="">
      <cdr:nvSpPr>
        <cdr:cNvPr id="4" name="TextBox 3"/>
        <cdr:cNvSpPr txBox="1"/>
      </cdr:nvSpPr>
      <cdr:spPr>
        <a:xfrm xmlns:a="http://schemas.openxmlformats.org/drawingml/2006/main">
          <a:off x="5543551" y="2240576"/>
          <a:ext cx="860966" cy="3883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79</xdr:row>
      <xdr:rowOff>176211</xdr:rowOff>
    </xdr:from>
    <xdr:to>
      <xdr:col>2</xdr:col>
      <xdr:colOff>480058</xdr:colOff>
      <xdr:row>92</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79</xdr:row>
      <xdr:rowOff>171450</xdr:rowOff>
    </xdr:from>
    <xdr:to>
      <xdr:col>6</xdr:col>
      <xdr:colOff>394334</xdr:colOff>
      <xdr:row>92</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79</xdr:row>
      <xdr:rowOff>171450</xdr:rowOff>
    </xdr:from>
    <xdr:to>
      <xdr:col>10</xdr:col>
      <xdr:colOff>1013459</xdr:colOff>
      <xdr:row>92</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D9FB4F51-E6EE-4452-8174-25F9F745F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EC9FDABD-4255-48EA-B9D0-DBD87AA27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C1282BB3-02BF-466C-8D2B-5450C627C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17073D31-8BEA-4E40-919A-69881E0100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Workbooks_Posted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TSI/TSIHSEnrollmentwithperc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URGV"/>
      <sheetName val="West TX"/>
      <sheetName val="Sheet11"/>
      <sheetName val="Sheet10"/>
      <sheetName val="Sheet9"/>
      <sheetName val="Sheet8"/>
      <sheetName val="Sheet7"/>
      <sheetName val="Sheet6"/>
      <sheetName val="Sheet5"/>
      <sheetName val="Sheet4"/>
      <sheetName val="Sheet2"/>
      <sheetName val="Sheet3"/>
    </sheetNames>
    <sheetDataSet>
      <sheetData sheetId="0"/>
      <sheetData sheetId="1"/>
      <sheetData sheetId="2">
        <row r="2">
          <cell r="B2" t="str">
            <v>All areas</v>
          </cell>
        </row>
      </sheetData>
      <sheetData sheetId="3">
        <row r="2">
          <cell r="B2" t="str">
            <v>All areas</v>
          </cell>
        </row>
      </sheetData>
      <sheetData sheetId="4">
        <row r="2">
          <cell r="B2" t="str">
            <v>All areas</v>
          </cell>
          <cell r="C2" t="str">
            <v>Math</v>
          </cell>
          <cell r="D2" t="str">
            <v>Writing</v>
          </cell>
          <cell r="E2" t="str">
            <v>Reading</v>
          </cell>
        </row>
        <row r="3">
          <cell r="A3" t="str">
            <v>Metroplex</v>
          </cell>
          <cell r="B3">
            <v>0.61380108834085911</v>
          </cell>
          <cell r="C3">
            <v>0.64256107444714605</v>
          </cell>
          <cell r="D3">
            <v>0.90806993168924399</v>
          </cell>
          <cell r="E3">
            <v>0.80275558643047351</v>
          </cell>
        </row>
        <row r="4">
          <cell r="A4" t="str">
            <v>Statewide</v>
          </cell>
          <cell r="B4">
            <v>0.61657016940163278</v>
          </cell>
          <cell r="C4">
            <v>0.65129024314785233</v>
          </cell>
          <cell r="D4">
            <v>0.88040232098547178</v>
          </cell>
          <cell r="E4">
            <v>0.78861100763349135</v>
          </cell>
        </row>
      </sheetData>
      <sheetData sheetId="5">
        <row r="2">
          <cell r="B2" t="str">
            <v>All areas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All areas</v>
          </cell>
        </row>
      </sheetData>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11" width="9.140625" style="8"/>
  </cols>
  <sheetData>
    <row r="1" spans="1:13" s="20" customFormat="1" ht="15" customHeight="1" x14ac:dyDescent="0.25">
      <c r="A1" s="514" t="s">
        <v>350</v>
      </c>
      <c r="B1" s="515"/>
      <c r="C1" s="515"/>
      <c r="D1" s="515"/>
      <c r="E1" s="515"/>
      <c r="F1" s="515"/>
      <c r="G1" s="515"/>
      <c r="H1" s="516"/>
      <c r="I1" s="10"/>
      <c r="J1" s="11"/>
      <c r="K1" s="8"/>
    </row>
    <row r="2" spans="1:13" s="20" customFormat="1" ht="15" customHeight="1" x14ac:dyDescent="0.25">
      <c r="A2" s="517"/>
      <c r="B2" s="518"/>
      <c r="C2" s="518"/>
      <c r="D2" s="518"/>
      <c r="E2" s="518"/>
      <c r="F2" s="518"/>
      <c r="G2" s="518"/>
      <c r="H2" s="519"/>
      <c r="I2" s="12"/>
      <c r="J2" s="74"/>
      <c r="K2" s="8"/>
    </row>
    <row r="3" spans="1:13" s="20" customFormat="1" ht="15" customHeight="1" x14ac:dyDescent="0.25">
      <c r="A3" s="514" t="s">
        <v>212</v>
      </c>
      <c r="B3" s="515"/>
      <c r="C3" s="515"/>
      <c r="D3" s="515"/>
      <c r="E3" s="515"/>
      <c r="F3" s="515"/>
      <c r="G3" s="515"/>
      <c r="H3" s="516"/>
      <c r="I3" s="12"/>
      <c r="J3" s="74"/>
      <c r="K3" s="8"/>
    </row>
    <row r="4" spans="1:13" s="20" customFormat="1" ht="15" customHeight="1" x14ac:dyDescent="0.25">
      <c r="A4" s="520" t="s">
        <v>428</v>
      </c>
      <c r="B4" s="521"/>
      <c r="C4" s="521"/>
      <c r="D4" s="521"/>
      <c r="E4" s="521"/>
      <c r="F4" s="521"/>
      <c r="G4" s="521"/>
      <c r="H4" s="522"/>
      <c r="I4" s="12"/>
      <c r="J4" s="74"/>
      <c r="K4" s="8"/>
    </row>
    <row r="5" spans="1:13" s="20" customFormat="1" ht="15" customHeight="1" x14ac:dyDescent="0.25">
      <c r="A5" s="523"/>
      <c r="B5" s="524"/>
      <c r="C5" s="524"/>
      <c r="D5" s="524"/>
      <c r="E5" s="524"/>
      <c r="F5" s="524"/>
      <c r="G5" s="524"/>
      <c r="H5" s="525"/>
      <c r="I5" s="12"/>
      <c r="J5" s="74"/>
      <c r="K5" s="8"/>
    </row>
    <row r="6" spans="1:13" s="7" customFormat="1" ht="15" customHeight="1" x14ac:dyDescent="0.25">
      <c r="A6" s="523"/>
      <c r="B6" s="524"/>
      <c r="C6" s="524"/>
      <c r="D6" s="524"/>
      <c r="E6" s="524"/>
      <c r="F6" s="524"/>
      <c r="G6" s="524"/>
      <c r="H6" s="525"/>
      <c r="I6" s="12"/>
      <c r="J6" s="74"/>
      <c r="K6" s="111"/>
    </row>
    <row r="7" spans="1:13" s="7" customFormat="1" ht="15" customHeight="1" x14ac:dyDescent="0.25">
      <c r="A7" s="523"/>
      <c r="B7" s="524"/>
      <c r="C7" s="524"/>
      <c r="D7" s="524"/>
      <c r="E7" s="524"/>
      <c r="F7" s="524"/>
      <c r="G7" s="524"/>
      <c r="H7" s="525"/>
      <c r="I7" s="12"/>
      <c r="J7" s="74"/>
      <c r="K7" s="111"/>
    </row>
    <row r="8" spans="1:13" x14ac:dyDescent="0.25">
      <c r="A8" s="526"/>
      <c r="B8" s="527"/>
      <c r="C8" s="527"/>
      <c r="D8" s="527"/>
      <c r="E8" s="527"/>
      <c r="F8" s="527"/>
      <c r="G8" s="527"/>
      <c r="H8" s="528"/>
    </row>
    <row r="9" spans="1:13" s="20" customFormat="1" x14ac:dyDescent="0.25">
      <c r="A9" s="321"/>
      <c r="B9" s="321"/>
      <c r="C9" s="321"/>
      <c r="D9" s="321"/>
      <c r="E9" s="321"/>
      <c r="F9" s="321"/>
      <c r="G9" s="321"/>
      <c r="H9" s="321"/>
      <c r="I9" s="8"/>
      <c r="J9" s="8"/>
      <c r="K9" s="8"/>
    </row>
    <row r="10" spans="1:13" x14ac:dyDescent="0.25">
      <c r="E10" s="21"/>
    </row>
    <row r="11" spans="1:13" x14ac:dyDescent="0.25">
      <c r="C11" s="21"/>
      <c r="L11" s="1"/>
      <c r="M11" s="1"/>
    </row>
    <row r="12" spans="1:13" x14ac:dyDescent="0.25">
      <c r="F12" s="21"/>
      <c r="L12" s="1"/>
      <c r="M12" s="1"/>
    </row>
    <row r="13" spans="1:13" x14ac:dyDescent="0.25">
      <c r="B13" s="243"/>
      <c r="C13" s="21"/>
      <c r="L13" s="1"/>
      <c r="M13" s="1"/>
    </row>
    <row r="14" spans="1:13" x14ac:dyDescent="0.25">
      <c r="B14" s="243"/>
      <c r="F14" s="21"/>
      <c r="G14" s="21"/>
      <c r="H14" s="21"/>
      <c r="I14" s="21"/>
      <c r="L14" s="1"/>
      <c r="M14" s="1"/>
    </row>
    <row r="15" spans="1:13" x14ac:dyDescent="0.25">
      <c r="A15" s="243"/>
      <c r="B15" s="243"/>
      <c r="G15" s="21"/>
      <c r="L15" s="2"/>
      <c r="M15" s="2"/>
    </row>
    <row r="16" spans="1:13" x14ac:dyDescent="0.25">
      <c r="A16" s="458" t="s">
        <v>21</v>
      </c>
      <c r="B16" s="243"/>
      <c r="L16" s="1"/>
      <c r="M16" s="1"/>
    </row>
    <row r="17" spans="1:13" x14ac:dyDescent="0.25">
      <c r="A17" s="458"/>
      <c r="B17" s="243"/>
      <c r="F17" s="473"/>
      <c r="G17" s="474"/>
      <c r="H17" s="475"/>
      <c r="I17" s="475"/>
      <c r="J17" s="475"/>
      <c r="K17" s="475"/>
      <c r="L17" s="3"/>
      <c r="M17" s="3"/>
    </row>
    <row r="18" spans="1:13" x14ac:dyDescent="0.25">
      <c r="A18" s="243"/>
      <c r="B18" s="243"/>
    </row>
    <row r="19" spans="1:13" ht="15" customHeight="1" x14ac:dyDescent="0.25">
      <c r="A19" s="9" t="s">
        <v>351</v>
      </c>
      <c r="B19" s="530" t="s">
        <v>14</v>
      </c>
      <c r="C19" s="530"/>
      <c r="D19" s="530"/>
      <c r="E19" s="530"/>
      <c r="F19" s="530"/>
      <c r="G19" s="530"/>
      <c r="H19" s="530"/>
    </row>
    <row r="20" spans="1:13" ht="15" customHeight="1" x14ac:dyDescent="0.25">
      <c r="A20" s="10" t="s">
        <v>41</v>
      </c>
      <c r="B20" s="531" t="s">
        <v>233</v>
      </c>
      <c r="C20" s="531"/>
      <c r="D20" s="531"/>
      <c r="E20" s="531"/>
      <c r="F20" s="531"/>
      <c r="G20" s="531"/>
      <c r="H20" s="531"/>
    </row>
    <row r="21" spans="1:13" ht="15" customHeight="1" x14ac:dyDescent="0.25">
      <c r="A21" s="10" t="s">
        <v>356</v>
      </c>
      <c r="B21" s="529" t="s">
        <v>417</v>
      </c>
      <c r="C21" s="529"/>
      <c r="D21" s="529"/>
      <c r="E21" s="529"/>
      <c r="F21" s="529"/>
      <c r="G21" s="529"/>
      <c r="H21" s="529"/>
    </row>
    <row r="22" spans="1:13" ht="15" customHeight="1" x14ac:dyDescent="0.25">
      <c r="A22" s="10" t="s">
        <v>352</v>
      </c>
      <c r="B22" s="529" t="s">
        <v>230</v>
      </c>
      <c r="C22" s="529"/>
      <c r="D22" s="529"/>
      <c r="E22" s="529"/>
      <c r="F22" s="529"/>
      <c r="G22" s="529"/>
      <c r="H22" s="529"/>
    </row>
    <row r="23" spans="1:13" ht="15" customHeight="1" x14ac:dyDescent="0.25">
      <c r="A23" s="10" t="s">
        <v>213</v>
      </c>
      <c r="B23" s="532" t="s">
        <v>231</v>
      </c>
      <c r="C23" s="532"/>
      <c r="D23" s="532"/>
      <c r="E23" s="532"/>
      <c r="F23" s="532"/>
      <c r="G23" s="532"/>
      <c r="H23" s="532"/>
      <c r="M23" s="1"/>
    </row>
    <row r="24" spans="1:13" s="20" customFormat="1" ht="15" customHeight="1" x14ac:dyDescent="0.25">
      <c r="A24" s="10" t="s">
        <v>234</v>
      </c>
      <c r="B24" s="532" t="s">
        <v>262</v>
      </c>
      <c r="C24" s="532"/>
      <c r="D24" s="532"/>
      <c r="E24" s="532"/>
      <c r="F24" s="532"/>
      <c r="G24" s="532"/>
      <c r="H24" s="532"/>
      <c r="I24" s="8"/>
      <c r="J24" s="8"/>
      <c r="K24" s="8"/>
      <c r="M24" s="1"/>
    </row>
    <row r="25" spans="1:13" s="20" customFormat="1" ht="15" customHeight="1" x14ac:dyDescent="0.25">
      <c r="A25" s="10" t="s">
        <v>235</v>
      </c>
      <c r="B25" s="532" t="s">
        <v>263</v>
      </c>
      <c r="C25" s="532"/>
      <c r="D25" s="532"/>
      <c r="E25" s="532"/>
      <c r="F25" s="532"/>
      <c r="G25" s="532"/>
      <c r="H25" s="532"/>
      <c r="I25" s="8"/>
      <c r="J25" s="8"/>
      <c r="K25" s="8"/>
      <c r="M25" s="1"/>
    </row>
    <row r="26" spans="1:13" ht="15" customHeight="1" x14ac:dyDescent="0.25">
      <c r="A26" s="10" t="s">
        <v>189</v>
      </c>
      <c r="B26" s="529" t="s">
        <v>250</v>
      </c>
      <c r="C26" s="529"/>
      <c r="D26" s="529"/>
      <c r="E26" s="529"/>
      <c r="F26" s="529"/>
      <c r="G26" s="529"/>
      <c r="H26" s="529"/>
      <c r="M26" s="1"/>
    </row>
    <row r="27" spans="1:13" ht="15" customHeight="1" x14ac:dyDescent="0.25">
      <c r="A27" s="10" t="s">
        <v>249</v>
      </c>
      <c r="B27" s="532" t="s">
        <v>232</v>
      </c>
      <c r="C27" s="532"/>
      <c r="D27" s="532"/>
      <c r="E27" s="532"/>
      <c r="F27" s="532"/>
      <c r="G27" s="532"/>
      <c r="H27" s="532"/>
      <c r="M27" s="1"/>
    </row>
    <row r="28" spans="1:13" s="20" customFormat="1" ht="15" customHeight="1" x14ac:dyDescent="0.25">
      <c r="A28" s="10" t="s">
        <v>236</v>
      </c>
      <c r="B28" s="532" t="s">
        <v>251</v>
      </c>
      <c r="C28" s="532"/>
      <c r="D28" s="532"/>
      <c r="E28" s="532"/>
      <c r="F28" s="532"/>
      <c r="G28" s="532"/>
      <c r="H28" s="532"/>
      <c r="I28" s="8"/>
      <c r="J28" s="8"/>
      <c r="K28" s="8"/>
      <c r="M28" s="1"/>
    </row>
    <row r="29" spans="1:13" ht="15" customHeight="1" x14ac:dyDescent="0.25">
      <c r="A29" s="10" t="s">
        <v>353</v>
      </c>
      <c r="B29" s="529" t="s">
        <v>367</v>
      </c>
      <c r="C29" s="529"/>
      <c r="D29" s="529"/>
      <c r="E29" s="529"/>
      <c r="F29" s="529"/>
      <c r="G29" s="529"/>
      <c r="H29" s="529"/>
    </row>
    <row r="30" spans="1:13" s="20" customFormat="1" ht="15" customHeight="1" x14ac:dyDescent="0.25">
      <c r="A30" s="10" t="s">
        <v>354</v>
      </c>
      <c r="B30" s="529" t="s">
        <v>274</v>
      </c>
      <c r="C30" s="529"/>
      <c r="D30" s="529"/>
      <c r="E30" s="529"/>
      <c r="F30" s="529"/>
      <c r="G30" s="529"/>
      <c r="H30" s="529"/>
      <c r="I30" s="8"/>
      <c r="J30" s="8"/>
      <c r="K30" s="8"/>
    </row>
    <row r="31" spans="1:13" s="20" customFormat="1" ht="15" customHeight="1" x14ac:dyDescent="0.25">
      <c r="A31" s="10" t="s">
        <v>355</v>
      </c>
      <c r="B31" s="529" t="s">
        <v>264</v>
      </c>
      <c r="C31" s="529"/>
      <c r="D31" s="529"/>
      <c r="E31" s="529"/>
      <c r="F31" s="529"/>
      <c r="G31" s="529"/>
      <c r="H31" s="529"/>
      <c r="I31" s="8"/>
      <c r="J31" s="8"/>
      <c r="K31" s="8"/>
    </row>
    <row r="32" spans="1:13" ht="12" customHeight="1" x14ac:dyDescent="0.25">
      <c r="A32" s="10"/>
      <c r="B32" s="111"/>
      <c r="C32" s="111"/>
      <c r="D32" s="111"/>
      <c r="E32" s="111"/>
      <c r="F32" s="111"/>
    </row>
  </sheetData>
  <mergeCells count="17">
    <mergeCell ref="B31:H31"/>
    <mergeCell ref="B20:H20"/>
    <mergeCell ref="B22:H22"/>
    <mergeCell ref="B23:H23"/>
    <mergeCell ref="B24:H24"/>
    <mergeCell ref="B25:H25"/>
    <mergeCell ref="B28:H28"/>
    <mergeCell ref="B30:H30"/>
    <mergeCell ref="B26:H26"/>
    <mergeCell ref="B27:H27"/>
    <mergeCell ref="B29:H29"/>
    <mergeCell ref="A1:H1"/>
    <mergeCell ref="A2:H2"/>
    <mergeCell ref="A3:H3"/>
    <mergeCell ref="A4:H8"/>
    <mergeCell ref="B21:H21"/>
    <mergeCell ref="B19:H1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scale="9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zoomScaleNormal="100" zoomScaleSheetLayoutView="100" workbookViewId="0">
      <selection activeCell="J28" sqref="J28"/>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3" style="8"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14" t="s">
        <v>21</v>
      </c>
      <c r="B1" s="515"/>
      <c r="C1" s="515"/>
      <c r="D1" s="515"/>
      <c r="E1" s="515"/>
      <c r="F1" s="515"/>
      <c r="G1" s="515"/>
      <c r="H1" s="516"/>
      <c r="J1" s="174"/>
      <c r="K1" s="174"/>
    </row>
    <row r="2" spans="1:14" ht="15" customHeight="1" x14ac:dyDescent="0.2">
      <c r="A2" s="612"/>
      <c r="B2" s="613"/>
      <c r="C2" s="613"/>
      <c r="D2" s="613"/>
      <c r="E2" s="613"/>
      <c r="F2" s="613"/>
      <c r="G2" s="613"/>
      <c r="H2" s="614"/>
      <c r="I2" s="74"/>
      <c r="J2" s="74"/>
      <c r="K2" s="74"/>
      <c r="L2" s="74"/>
      <c r="M2" s="74"/>
      <c r="N2" s="74"/>
    </row>
    <row r="3" spans="1:14" s="111" customFormat="1" ht="30" customHeight="1" x14ac:dyDescent="0.2">
      <c r="A3" s="711" t="s">
        <v>251</v>
      </c>
      <c r="B3" s="712"/>
      <c r="C3" s="712"/>
      <c r="D3" s="712"/>
      <c r="E3" s="712"/>
      <c r="F3" s="712"/>
      <c r="G3" s="712"/>
      <c r="H3" s="713"/>
    </row>
    <row r="4" spans="1:14" s="111" customFormat="1" ht="18.75" customHeight="1" x14ac:dyDescent="0.2">
      <c r="A4" s="545" t="s">
        <v>425</v>
      </c>
      <c r="B4" s="546"/>
      <c r="C4" s="546"/>
      <c r="D4" s="546"/>
      <c r="E4" s="546"/>
      <c r="F4" s="546"/>
      <c r="G4" s="546"/>
      <c r="H4" s="547"/>
    </row>
    <row r="5" spans="1:14" s="111" customFormat="1" ht="18.75" customHeight="1" x14ac:dyDescent="0.2">
      <c r="A5" s="548"/>
      <c r="B5" s="549"/>
      <c r="C5" s="549"/>
      <c r="D5" s="549"/>
      <c r="E5" s="549"/>
      <c r="F5" s="549"/>
      <c r="G5" s="549"/>
      <c r="H5" s="550"/>
    </row>
    <row r="6" spans="1:14" s="111" customFormat="1" ht="18.75" customHeight="1" x14ac:dyDescent="0.2">
      <c r="A6" s="548"/>
      <c r="B6" s="549"/>
      <c r="C6" s="549"/>
      <c r="D6" s="549"/>
      <c r="E6" s="549"/>
      <c r="F6" s="549"/>
      <c r="G6" s="549"/>
      <c r="H6" s="550"/>
    </row>
    <row r="7" spans="1:14" s="111" customFormat="1" ht="18.75" customHeight="1" x14ac:dyDescent="0.2">
      <c r="A7" s="548"/>
      <c r="B7" s="549"/>
      <c r="C7" s="549"/>
      <c r="D7" s="549"/>
      <c r="E7" s="549"/>
      <c r="F7" s="549"/>
      <c r="G7" s="549"/>
      <c r="H7" s="550"/>
    </row>
    <row r="8" spans="1:14" s="111" customFormat="1" ht="18.75" customHeight="1" x14ac:dyDescent="0.2">
      <c r="A8" s="551"/>
      <c r="B8" s="552"/>
      <c r="C8" s="552"/>
      <c r="D8" s="552"/>
      <c r="E8" s="552"/>
      <c r="F8" s="552"/>
      <c r="G8" s="552"/>
      <c r="H8" s="553"/>
    </row>
    <row r="9" spans="1:14" s="111" customFormat="1" ht="15" customHeight="1" x14ac:dyDescent="0.2">
      <c r="A9" s="74"/>
      <c r="B9" s="74"/>
      <c r="C9" s="74"/>
      <c r="D9" s="74"/>
      <c r="E9" s="74"/>
      <c r="F9" s="74"/>
      <c r="G9" s="74"/>
      <c r="H9" s="74"/>
    </row>
    <row r="10" spans="1:14" ht="15" customHeight="1" x14ac:dyDescent="0.2">
      <c r="A10" s="175"/>
      <c r="B10" s="75"/>
      <c r="C10" s="75"/>
      <c r="D10" s="75"/>
      <c r="E10" s="75"/>
      <c r="F10" s="131"/>
      <c r="G10" s="56"/>
    </row>
    <row r="11" spans="1:14" x14ac:dyDescent="0.2">
      <c r="A11" s="144"/>
      <c r="B11" s="75"/>
      <c r="C11" s="75"/>
      <c r="D11" s="75"/>
      <c r="E11" s="75"/>
      <c r="F11" s="131"/>
      <c r="G11" s="13"/>
    </row>
    <row r="12" spans="1:14" x14ac:dyDescent="0.2">
      <c r="F12" s="111"/>
      <c r="G12" s="13"/>
    </row>
    <row r="13" spans="1:14" ht="60" customHeight="1" x14ac:dyDescent="0.2">
      <c r="F13" s="111"/>
      <c r="G13" s="13"/>
    </row>
    <row r="14" spans="1:14" x14ac:dyDescent="0.2">
      <c r="F14" s="111"/>
      <c r="G14" s="13"/>
    </row>
    <row r="15" spans="1:14" x14ac:dyDescent="0.2">
      <c r="F15" s="111"/>
      <c r="G15" s="55"/>
    </row>
    <row r="16" spans="1:14" x14ac:dyDescent="0.2">
      <c r="F16" s="111"/>
      <c r="G16" s="55"/>
    </row>
    <row r="17" spans="5:19" x14ac:dyDescent="0.2">
      <c r="F17" s="111"/>
      <c r="G17" s="55"/>
    </row>
    <row r="18" spans="5:19" ht="30" customHeight="1" x14ac:dyDescent="0.2">
      <c r="F18" s="111"/>
      <c r="G18" s="55"/>
    </row>
    <row r="21" spans="5:19" x14ac:dyDescent="0.2">
      <c r="E21" s="176"/>
      <c r="J21" s="111"/>
      <c r="K21" s="111"/>
      <c r="L21" s="111"/>
      <c r="M21" s="111"/>
      <c r="N21" s="111"/>
      <c r="O21" s="167"/>
      <c r="P21" s="167"/>
      <c r="R21" s="111"/>
      <c r="S21" s="111"/>
    </row>
    <row r="54" spans="1:8" x14ac:dyDescent="0.2">
      <c r="A54" s="719" t="s">
        <v>405</v>
      </c>
      <c r="B54" s="720"/>
      <c r="C54" s="720"/>
      <c r="D54" s="721"/>
    </row>
    <row r="55" spans="1:8" ht="38.25" x14ac:dyDescent="0.2">
      <c r="A55" s="508"/>
      <c r="B55" s="509" t="s">
        <v>406</v>
      </c>
      <c r="C55" s="509" t="s">
        <v>407</v>
      </c>
      <c r="D55" s="509" t="s">
        <v>408</v>
      </c>
    </row>
    <row r="56" spans="1:8" x14ac:dyDescent="0.2">
      <c r="A56" s="509" t="s">
        <v>3</v>
      </c>
      <c r="B56" s="510">
        <v>0.83021359223300972</v>
      </c>
      <c r="C56" s="510">
        <v>0.61864077669902917</v>
      </c>
      <c r="D56" s="510">
        <v>0.30560517799352749</v>
      </c>
    </row>
    <row r="57" spans="1:8" x14ac:dyDescent="0.2">
      <c r="A57" s="511" t="s">
        <v>5</v>
      </c>
      <c r="B57" s="510">
        <v>0.75187349851195817</v>
      </c>
      <c r="C57" s="510">
        <v>0.40385098067338376</v>
      </c>
      <c r="D57" s="510">
        <v>0.14217074832371185</v>
      </c>
    </row>
    <row r="58" spans="1:8" ht="25.5" x14ac:dyDescent="0.2">
      <c r="A58" s="509" t="s">
        <v>4</v>
      </c>
      <c r="B58" s="510">
        <v>0.73809224582128941</v>
      </c>
      <c r="C58" s="510">
        <v>0.55410330526580365</v>
      </c>
      <c r="D58" s="510">
        <v>0.14923966318964435</v>
      </c>
    </row>
    <row r="59" spans="1:8" x14ac:dyDescent="0.2">
      <c r="A59" s="511" t="s">
        <v>166</v>
      </c>
      <c r="B59" s="510">
        <v>0.8545014307726172</v>
      </c>
      <c r="C59" s="510">
        <v>0.65309267004182259</v>
      </c>
      <c r="D59" s="510">
        <v>0.4047985912392692</v>
      </c>
    </row>
    <row r="60" spans="1:8" x14ac:dyDescent="0.2">
      <c r="A60" s="469"/>
      <c r="B60" s="407"/>
      <c r="C60" s="407"/>
      <c r="D60" s="407"/>
    </row>
    <row r="61" spans="1:8" x14ac:dyDescent="0.2">
      <c r="A61" s="716" t="s">
        <v>222</v>
      </c>
      <c r="B61" s="717"/>
      <c r="C61" s="717"/>
      <c r="D61" s="717"/>
      <c r="E61" s="718"/>
      <c r="F61" s="48"/>
      <c r="G61" s="48"/>
      <c r="H61" s="48"/>
    </row>
    <row r="62" spans="1:8" ht="24.75" customHeight="1" x14ac:dyDescent="0.2">
      <c r="A62" s="121"/>
      <c r="B62" s="75"/>
      <c r="C62" s="543" t="s">
        <v>361</v>
      </c>
      <c r="D62" s="543"/>
      <c r="E62" s="543"/>
    </row>
    <row r="63" spans="1:8" x14ac:dyDescent="0.2">
      <c r="A63" s="319" t="s">
        <v>221</v>
      </c>
      <c r="B63" s="320"/>
      <c r="C63" s="462">
        <v>2016</v>
      </c>
      <c r="D63" s="462">
        <v>2017</v>
      </c>
      <c r="E63" s="462">
        <v>2018</v>
      </c>
    </row>
    <row r="64" spans="1:8" x14ac:dyDescent="0.2">
      <c r="A64" s="714" t="s">
        <v>217</v>
      </c>
      <c r="B64" s="456" t="s">
        <v>11</v>
      </c>
      <c r="C64" s="149">
        <v>0.58025570107649338</v>
      </c>
      <c r="D64" s="149">
        <v>0.61031989341198101</v>
      </c>
      <c r="E64" s="149">
        <v>0.61657016940163278</v>
      </c>
    </row>
    <row r="65" spans="1:11" x14ac:dyDescent="0.2">
      <c r="A65" s="715"/>
      <c r="B65" s="456" t="s">
        <v>21</v>
      </c>
      <c r="C65" s="149">
        <v>0.58036191494235323</v>
      </c>
      <c r="D65" s="149">
        <v>0.63218612733503898</v>
      </c>
      <c r="E65" s="149">
        <v>0.61380108834085911</v>
      </c>
    </row>
    <row r="66" spans="1:11" x14ac:dyDescent="0.2">
      <c r="A66" s="714" t="s">
        <v>218</v>
      </c>
      <c r="B66" s="456" t="s">
        <v>11</v>
      </c>
      <c r="C66" s="149">
        <v>0.63255511266574471</v>
      </c>
      <c r="D66" s="149">
        <v>0.65267052142755499</v>
      </c>
      <c r="E66" s="149">
        <v>0.65129024314785233</v>
      </c>
      <c r="H66" s="503"/>
      <c r="I66" s="503"/>
      <c r="J66" s="503"/>
      <c r="K66" s="503"/>
    </row>
    <row r="67" spans="1:11" x14ac:dyDescent="0.2">
      <c r="A67" s="715"/>
      <c r="B67" s="456" t="s">
        <v>21</v>
      </c>
      <c r="C67" s="149">
        <v>0.62589397062940622</v>
      </c>
      <c r="D67" s="149">
        <v>0.66578172515325595</v>
      </c>
      <c r="E67" s="149">
        <v>0.64256107444714605</v>
      </c>
      <c r="H67" s="503"/>
      <c r="I67" s="503"/>
      <c r="J67" s="503"/>
      <c r="K67" s="503"/>
    </row>
    <row r="68" spans="1:11" x14ac:dyDescent="0.2">
      <c r="A68" s="714" t="s">
        <v>219</v>
      </c>
      <c r="B68" s="456" t="s">
        <v>11</v>
      </c>
      <c r="C68" s="149">
        <v>0.77828845684535919</v>
      </c>
      <c r="D68" s="149">
        <v>0.85554995019855895</v>
      </c>
      <c r="E68" s="149">
        <v>0.88040232098547178</v>
      </c>
    </row>
    <row r="69" spans="1:11" x14ac:dyDescent="0.2">
      <c r="A69" s="715"/>
      <c r="B69" s="456" t="s">
        <v>21</v>
      </c>
      <c r="C69" s="149">
        <v>0.80392456287699476</v>
      </c>
      <c r="D69" s="149">
        <v>0.90662258048945299</v>
      </c>
      <c r="E69" s="149">
        <v>0.90806993168924399</v>
      </c>
    </row>
    <row r="70" spans="1:11" x14ac:dyDescent="0.2">
      <c r="A70" s="714" t="s">
        <v>220</v>
      </c>
      <c r="B70" s="456" t="s">
        <v>11</v>
      </c>
      <c r="C70" s="149">
        <v>0.75913799181105779</v>
      </c>
      <c r="D70" s="149">
        <v>0.78695978371945596</v>
      </c>
      <c r="E70" s="149">
        <v>0.78861100763349135</v>
      </c>
    </row>
    <row r="71" spans="1:11" x14ac:dyDescent="0.2">
      <c r="A71" s="715"/>
      <c r="B71" s="456" t="s">
        <v>21</v>
      </c>
      <c r="C71" s="149">
        <v>0.77735359242574631</v>
      </c>
      <c r="D71" s="149">
        <v>0.80518414828401796</v>
      </c>
      <c r="E71" s="149">
        <v>0.80275558643047351</v>
      </c>
    </row>
    <row r="73" spans="1:11" x14ac:dyDescent="0.2">
      <c r="A73" s="8" t="s">
        <v>216</v>
      </c>
    </row>
    <row r="74" spans="1:11" x14ac:dyDescent="0.2">
      <c r="A74" s="111" t="s">
        <v>260</v>
      </c>
      <c r="H74" s="10" t="s">
        <v>31</v>
      </c>
    </row>
  </sheetData>
  <mergeCells count="11">
    <mergeCell ref="A1:H1"/>
    <mergeCell ref="A2:H2"/>
    <mergeCell ref="A3:H3"/>
    <mergeCell ref="A4:H8"/>
    <mergeCell ref="A70:A71"/>
    <mergeCell ref="A61:E61"/>
    <mergeCell ref="C62:E62"/>
    <mergeCell ref="A64:A65"/>
    <mergeCell ref="A66:A67"/>
    <mergeCell ref="A68:A69"/>
    <mergeCell ref="A54:D54"/>
  </mergeCells>
  <hyperlinks>
    <hyperlink ref="H74" location="Contents!A1" display="Back to Contents"/>
  </hyperlinks>
  <pageMargins left="0.25" right="0.25" top="0.75" bottom="0.75" header="0.3" footer="0.3"/>
  <pageSetup scale="7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sqref="A1:M1"/>
    </sheetView>
  </sheetViews>
  <sheetFormatPr defaultColWidth="9.140625" defaultRowHeight="12.75" x14ac:dyDescent="0.2"/>
  <cols>
    <col min="1" max="15" width="12" style="8" customWidth="1"/>
    <col min="16" max="16384" width="9.140625" style="8"/>
  </cols>
  <sheetData>
    <row r="1" spans="1:15" ht="15" customHeight="1" x14ac:dyDescent="0.2">
      <c r="A1" s="514" t="s">
        <v>21</v>
      </c>
      <c r="B1" s="515"/>
      <c r="C1" s="515"/>
      <c r="D1" s="515"/>
      <c r="E1" s="515"/>
      <c r="F1" s="515"/>
      <c r="G1" s="515"/>
      <c r="H1" s="515"/>
      <c r="I1" s="515"/>
      <c r="J1" s="515"/>
      <c r="K1" s="515"/>
      <c r="L1" s="515"/>
      <c r="M1" s="516"/>
    </row>
    <row r="2" spans="1:15" ht="15" customHeight="1" x14ac:dyDescent="0.2">
      <c r="A2" s="726"/>
      <c r="B2" s="727"/>
      <c r="C2" s="727"/>
      <c r="D2" s="727"/>
      <c r="E2" s="727"/>
      <c r="F2" s="727"/>
      <c r="G2" s="727"/>
      <c r="H2" s="727"/>
      <c r="I2" s="727"/>
      <c r="J2" s="727"/>
      <c r="K2" s="727"/>
      <c r="L2" s="727"/>
      <c r="M2" s="728"/>
      <c r="N2" s="74"/>
      <c r="O2" s="74"/>
    </row>
    <row r="3" spans="1:15" s="111" customFormat="1" ht="15" customHeight="1" x14ac:dyDescent="0.2">
      <c r="A3" s="514" t="s">
        <v>367</v>
      </c>
      <c r="B3" s="515"/>
      <c r="C3" s="515"/>
      <c r="D3" s="515"/>
      <c r="E3" s="515"/>
      <c r="F3" s="515"/>
      <c r="G3" s="515"/>
      <c r="H3" s="515"/>
      <c r="I3" s="515"/>
      <c r="J3" s="515"/>
      <c r="K3" s="515"/>
      <c r="L3" s="515"/>
      <c r="M3" s="516"/>
      <c r="N3" s="74"/>
    </row>
    <row r="4" spans="1:15" s="111" customFormat="1" ht="15" customHeight="1" x14ac:dyDescent="0.2">
      <c r="A4" s="545" t="s">
        <v>403</v>
      </c>
      <c r="B4" s="546"/>
      <c r="C4" s="546"/>
      <c r="D4" s="546"/>
      <c r="E4" s="546"/>
      <c r="F4" s="546"/>
      <c r="G4" s="546"/>
      <c r="H4" s="546"/>
      <c r="I4" s="546"/>
      <c r="J4" s="546"/>
      <c r="K4" s="546"/>
      <c r="L4" s="546"/>
      <c r="M4" s="547"/>
      <c r="N4" s="74"/>
    </row>
    <row r="5" spans="1:15" s="111" customFormat="1" ht="15" customHeight="1" x14ac:dyDescent="0.2">
      <c r="A5" s="548"/>
      <c r="B5" s="549"/>
      <c r="C5" s="549"/>
      <c r="D5" s="549"/>
      <c r="E5" s="549"/>
      <c r="F5" s="549"/>
      <c r="G5" s="549"/>
      <c r="H5" s="549"/>
      <c r="I5" s="549"/>
      <c r="J5" s="549"/>
      <c r="K5" s="549"/>
      <c r="L5" s="549"/>
      <c r="M5" s="550"/>
      <c r="N5" s="74"/>
    </row>
    <row r="6" spans="1:15" s="111" customFormat="1" ht="15" customHeight="1" x14ac:dyDescent="0.2">
      <c r="A6" s="548"/>
      <c r="B6" s="549"/>
      <c r="C6" s="549"/>
      <c r="D6" s="549"/>
      <c r="E6" s="549"/>
      <c r="F6" s="549"/>
      <c r="G6" s="549"/>
      <c r="H6" s="549"/>
      <c r="I6" s="549"/>
      <c r="J6" s="549"/>
      <c r="K6" s="549"/>
      <c r="L6" s="549"/>
      <c r="M6" s="550"/>
      <c r="N6" s="74"/>
    </row>
    <row r="7" spans="1:15" s="111" customFormat="1" ht="15" customHeight="1" x14ac:dyDescent="0.2">
      <c r="A7" s="548"/>
      <c r="B7" s="549"/>
      <c r="C7" s="549"/>
      <c r="D7" s="549"/>
      <c r="E7" s="549"/>
      <c r="F7" s="549"/>
      <c r="G7" s="549"/>
      <c r="H7" s="549"/>
      <c r="I7" s="549"/>
      <c r="J7" s="549"/>
      <c r="K7" s="549"/>
      <c r="L7" s="549"/>
      <c r="M7" s="550"/>
      <c r="N7" s="74"/>
    </row>
    <row r="8" spans="1:15" s="111" customFormat="1" ht="15" customHeight="1" x14ac:dyDescent="0.2">
      <c r="A8" s="551"/>
      <c r="B8" s="552"/>
      <c r="C8" s="552"/>
      <c r="D8" s="552"/>
      <c r="E8" s="552"/>
      <c r="F8" s="552"/>
      <c r="G8" s="552"/>
      <c r="H8" s="552"/>
      <c r="I8" s="552"/>
      <c r="J8" s="552"/>
      <c r="K8" s="552"/>
      <c r="L8" s="552"/>
      <c r="M8" s="553"/>
      <c r="N8" s="74"/>
    </row>
    <row r="9" spans="1:15" s="111" customFormat="1" ht="15" customHeight="1" thickBot="1" x14ac:dyDescent="0.25"/>
    <row r="10" spans="1:15" ht="15" customHeight="1" thickBot="1" x14ac:dyDescent="0.25">
      <c r="C10" s="725" t="s">
        <v>225</v>
      </c>
      <c r="D10" s="725"/>
      <c r="E10" s="725"/>
      <c r="F10" s="725"/>
      <c r="G10" s="725"/>
      <c r="H10" s="725" t="s">
        <v>37</v>
      </c>
      <c r="I10" s="725"/>
      <c r="J10" s="725"/>
      <c r="K10" s="725"/>
    </row>
    <row r="11" spans="1:15" ht="25.5" customHeight="1" x14ac:dyDescent="0.2">
      <c r="A11" s="471" t="s">
        <v>6</v>
      </c>
      <c r="B11" s="255" t="s">
        <v>261</v>
      </c>
      <c r="C11" s="257" t="s">
        <v>15</v>
      </c>
      <c r="D11" s="253" t="s">
        <v>3</v>
      </c>
      <c r="E11" s="254" t="s">
        <v>5</v>
      </c>
      <c r="F11" s="504" t="s">
        <v>4</v>
      </c>
      <c r="G11" s="253" t="s">
        <v>16</v>
      </c>
      <c r="H11" s="263" t="s">
        <v>3</v>
      </c>
      <c r="I11" s="264" t="s">
        <v>5</v>
      </c>
      <c r="J11" s="505" t="s">
        <v>4</v>
      </c>
      <c r="K11" s="265" t="s">
        <v>16</v>
      </c>
    </row>
    <row r="12" spans="1:15" x14ac:dyDescent="0.2">
      <c r="A12" s="723">
        <v>2000</v>
      </c>
      <c r="B12" s="184" t="s">
        <v>17</v>
      </c>
      <c r="C12" s="258">
        <f>SUM(D12:G12)</f>
        <v>85120</v>
      </c>
      <c r="D12" s="115">
        <v>62393</v>
      </c>
      <c r="E12" s="115">
        <v>6305</v>
      </c>
      <c r="F12" s="115">
        <v>9353</v>
      </c>
      <c r="G12" s="259">
        <v>7069</v>
      </c>
      <c r="H12" s="266">
        <f>D12/C12</f>
        <v>0.73300046992481205</v>
      </c>
      <c r="I12" s="261">
        <f>E12/C12</f>
        <v>7.4071898496240601E-2</v>
      </c>
      <c r="J12" s="261">
        <f>F12/C12</f>
        <v>0.10988016917293233</v>
      </c>
      <c r="K12" s="242">
        <f>G12/C12</f>
        <v>8.3047462406015043E-2</v>
      </c>
    </row>
    <row r="13" spans="1:15" ht="15" customHeight="1" x14ac:dyDescent="0.2">
      <c r="A13" s="724"/>
      <c r="B13" s="185" t="s">
        <v>18</v>
      </c>
      <c r="C13" s="237">
        <f>SUM(D13:G13)</f>
        <v>106013</v>
      </c>
      <c r="D13" s="180">
        <v>67778</v>
      </c>
      <c r="E13" s="180">
        <v>14038</v>
      </c>
      <c r="F13" s="180">
        <v>15554</v>
      </c>
      <c r="G13" s="260">
        <v>8643</v>
      </c>
      <c r="H13" s="267">
        <f t="shared" ref="H13:H15" si="0">D13/C13</f>
        <v>0.6393366851235226</v>
      </c>
      <c r="I13" s="262">
        <f t="shared" ref="I13:I15" si="1">E13/C13</f>
        <v>0.13241772235480553</v>
      </c>
      <c r="J13" s="262">
        <f t="shared" ref="J13:J15" si="2">F13/C13</f>
        <v>0.14671785535736184</v>
      </c>
      <c r="K13" s="244">
        <f t="shared" ref="K13:K15" si="3">G13/C13</f>
        <v>8.1527737164310041E-2</v>
      </c>
    </row>
    <row r="14" spans="1:15" x14ac:dyDescent="0.2">
      <c r="A14" s="722">
        <v>2018</v>
      </c>
      <c r="B14" s="256" t="s">
        <v>17</v>
      </c>
      <c r="C14" s="230">
        <f>SUM(D14:G14)</f>
        <v>159737</v>
      </c>
      <c r="D14" s="169">
        <v>71021</v>
      </c>
      <c r="E14" s="169">
        <v>37053</v>
      </c>
      <c r="F14" s="169">
        <v>26004</v>
      </c>
      <c r="G14" s="169">
        <v>25659</v>
      </c>
      <c r="H14" s="266">
        <f t="shared" si="0"/>
        <v>0.44461208110832179</v>
      </c>
      <c r="I14" s="261">
        <f t="shared" si="1"/>
        <v>0.23196253842253203</v>
      </c>
      <c r="J14" s="261">
        <f t="shared" si="2"/>
        <v>0.16279259032033905</v>
      </c>
      <c r="K14" s="242">
        <f t="shared" si="3"/>
        <v>0.1606327901488071</v>
      </c>
      <c r="L14" s="100"/>
    </row>
    <row r="15" spans="1:15" ht="13.5" thickBot="1" x14ac:dyDescent="0.25">
      <c r="A15" s="722"/>
      <c r="B15" s="185" t="s">
        <v>18</v>
      </c>
      <c r="C15" s="238">
        <f>SUM(D15:G15)</f>
        <v>197917</v>
      </c>
      <c r="D15" s="239">
        <v>72713</v>
      </c>
      <c r="E15" s="239">
        <v>66405</v>
      </c>
      <c r="F15" s="239">
        <v>34461</v>
      </c>
      <c r="G15" s="240">
        <v>24338</v>
      </c>
      <c r="H15" s="268">
        <f t="shared" si="0"/>
        <v>0.36739138123556847</v>
      </c>
      <c r="I15" s="269">
        <f t="shared" si="1"/>
        <v>0.33551943491463593</v>
      </c>
      <c r="J15" s="269">
        <f t="shared" si="2"/>
        <v>0.17411844358998974</v>
      </c>
      <c r="K15" s="270">
        <f t="shared" si="3"/>
        <v>0.12297074025980588</v>
      </c>
    </row>
    <row r="16" spans="1:15" x14ac:dyDescent="0.2">
      <c r="H16" s="75"/>
    </row>
    <row r="19" ht="12.75" customHeight="1" x14ac:dyDescent="0.2"/>
    <row r="35" spans="1:12" x14ac:dyDescent="0.2">
      <c r="A35" s="8" t="s">
        <v>210</v>
      </c>
      <c r="L35" s="10"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zoomScaleNormal="100" zoomScaleSheetLayoutView="100" workbookViewId="0">
      <selection sqref="A1:I1"/>
    </sheetView>
  </sheetViews>
  <sheetFormatPr defaultColWidth="9.140625" defaultRowHeight="15" x14ac:dyDescent="0.25"/>
  <cols>
    <col min="1" max="9" width="11.7109375" style="8" customWidth="1"/>
    <col min="10" max="13" width="9.140625" style="8"/>
    <col min="14" max="14" width="10.85546875" style="8" customWidth="1"/>
    <col min="15" max="16384" width="9.140625" style="178"/>
  </cols>
  <sheetData>
    <row r="1" spans="1:16" ht="15" customHeight="1" x14ac:dyDescent="0.25">
      <c r="A1" s="514" t="s">
        <v>21</v>
      </c>
      <c r="B1" s="515"/>
      <c r="C1" s="515"/>
      <c r="D1" s="515"/>
      <c r="E1" s="515"/>
      <c r="F1" s="515"/>
      <c r="G1" s="515"/>
      <c r="H1" s="515"/>
      <c r="I1" s="516"/>
      <c r="K1" s="111"/>
      <c r="L1" s="111"/>
    </row>
    <row r="2" spans="1:16" ht="15" customHeight="1" x14ac:dyDescent="0.25">
      <c r="A2" s="612"/>
      <c r="B2" s="613"/>
      <c r="C2" s="613"/>
      <c r="D2" s="613"/>
      <c r="E2" s="613"/>
      <c r="F2" s="613"/>
      <c r="G2" s="613"/>
      <c r="H2" s="613"/>
      <c r="I2" s="614"/>
      <c r="J2" s="188"/>
      <c r="K2" s="188"/>
      <c r="L2" s="111"/>
    </row>
    <row r="3" spans="1:16" s="7" customFormat="1" ht="15" customHeight="1" x14ac:dyDescent="0.25">
      <c r="A3" s="514" t="s">
        <v>273</v>
      </c>
      <c r="B3" s="515"/>
      <c r="C3" s="515"/>
      <c r="D3" s="515"/>
      <c r="E3" s="515"/>
      <c r="F3" s="515"/>
      <c r="G3" s="515"/>
      <c r="H3" s="515"/>
      <c r="I3" s="516"/>
      <c r="J3" s="318"/>
      <c r="K3" s="74"/>
      <c r="L3" s="74"/>
      <c r="M3" s="74"/>
      <c r="N3" s="74"/>
    </row>
    <row r="4" spans="1:16" s="7" customFormat="1" ht="15" customHeight="1" x14ac:dyDescent="0.25">
      <c r="A4" s="545" t="s">
        <v>349</v>
      </c>
      <c r="B4" s="546"/>
      <c r="C4" s="546"/>
      <c r="D4" s="546"/>
      <c r="E4" s="546"/>
      <c r="F4" s="546"/>
      <c r="G4" s="546"/>
      <c r="H4" s="546"/>
      <c r="I4" s="547"/>
      <c r="J4" s="186"/>
      <c r="K4" s="74"/>
      <c r="L4" s="111"/>
      <c r="M4" s="111"/>
      <c r="N4" s="111"/>
    </row>
    <row r="5" spans="1:16" s="7" customFormat="1" ht="15" customHeight="1" x14ac:dyDescent="0.25">
      <c r="A5" s="548"/>
      <c r="B5" s="549"/>
      <c r="C5" s="549"/>
      <c r="D5" s="549"/>
      <c r="E5" s="549"/>
      <c r="F5" s="549"/>
      <c r="G5" s="549"/>
      <c r="H5" s="549"/>
      <c r="I5" s="550"/>
      <c r="J5" s="186"/>
      <c r="K5" s="74"/>
      <c r="L5" s="111"/>
      <c r="M5" s="111"/>
      <c r="N5" s="111"/>
    </row>
    <row r="6" spans="1:16" s="7" customFormat="1" ht="15" customHeight="1" x14ac:dyDescent="0.25">
      <c r="A6" s="548"/>
      <c r="B6" s="549"/>
      <c r="C6" s="549"/>
      <c r="D6" s="549"/>
      <c r="E6" s="549"/>
      <c r="F6" s="549"/>
      <c r="G6" s="549"/>
      <c r="H6" s="549"/>
      <c r="I6" s="550"/>
      <c r="J6" s="186"/>
      <c r="K6" s="74"/>
      <c r="L6" s="111"/>
      <c r="M6" s="111"/>
      <c r="N6" s="111"/>
    </row>
    <row r="7" spans="1:16" s="7" customFormat="1" ht="15" customHeight="1" x14ac:dyDescent="0.25">
      <c r="A7" s="548"/>
      <c r="B7" s="549"/>
      <c r="C7" s="549"/>
      <c r="D7" s="549"/>
      <c r="E7" s="549"/>
      <c r="F7" s="549"/>
      <c r="G7" s="549"/>
      <c r="H7" s="549"/>
      <c r="I7" s="550"/>
      <c r="J7" s="186"/>
      <c r="K7" s="74"/>
      <c r="L7" s="8"/>
      <c r="M7" s="8"/>
      <c r="N7" s="8"/>
      <c r="O7" s="178"/>
      <c r="P7" s="178"/>
    </row>
    <row r="8" spans="1:16" s="7" customFormat="1" ht="15" customHeight="1" x14ac:dyDescent="0.25">
      <c r="A8" s="551"/>
      <c r="B8" s="552"/>
      <c r="C8" s="552"/>
      <c r="D8" s="552"/>
      <c r="E8" s="552"/>
      <c r="F8" s="552"/>
      <c r="G8" s="552"/>
      <c r="H8" s="552"/>
      <c r="I8" s="553"/>
      <c r="J8" s="186"/>
      <c r="K8" s="74"/>
      <c r="L8" s="8"/>
      <c r="M8" s="8"/>
      <c r="N8" s="8"/>
      <c r="O8" s="178"/>
      <c r="P8" s="178"/>
    </row>
    <row r="9" spans="1:16" s="7" customFormat="1" ht="15" customHeight="1" thickBot="1" x14ac:dyDescent="0.3">
      <c r="A9" s="460"/>
      <c r="B9" s="460"/>
      <c r="C9" s="460"/>
      <c r="D9" s="460"/>
      <c r="E9" s="460"/>
      <c r="F9" s="460"/>
      <c r="G9" s="460"/>
      <c r="H9" s="460"/>
      <c r="I9" s="460"/>
      <c r="J9" s="186"/>
      <c r="K9" s="74"/>
      <c r="L9" s="8"/>
      <c r="M9" s="8"/>
      <c r="N9" s="8"/>
      <c r="O9" s="178"/>
      <c r="P9" s="178"/>
    </row>
    <row r="10" spans="1:16" s="8" customFormat="1" ht="26.25" customHeight="1" x14ac:dyDescent="0.2">
      <c r="A10" s="731" t="s">
        <v>6</v>
      </c>
      <c r="B10" s="732" t="s">
        <v>261</v>
      </c>
      <c r="C10" s="733" t="s">
        <v>15</v>
      </c>
      <c r="D10" s="729" t="s">
        <v>15</v>
      </c>
      <c r="E10" s="730"/>
      <c r="F10" s="729" t="s">
        <v>3</v>
      </c>
      <c r="G10" s="730"/>
      <c r="H10" s="729" t="s">
        <v>5</v>
      </c>
      <c r="I10" s="730"/>
      <c r="J10" s="729" t="s">
        <v>4</v>
      </c>
      <c r="K10" s="730"/>
      <c r="L10" s="729" t="s">
        <v>16</v>
      </c>
      <c r="M10" s="730"/>
    </row>
    <row r="11" spans="1:16" s="8" customFormat="1" ht="12.75" x14ac:dyDescent="0.2">
      <c r="A11" s="731"/>
      <c r="B11" s="732"/>
      <c r="C11" s="734"/>
      <c r="D11" s="71" t="s">
        <v>2</v>
      </c>
      <c r="E11" s="72" t="s">
        <v>1</v>
      </c>
      <c r="F11" s="71" t="s">
        <v>2</v>
      </c>
      <c r="G11" s="72" t="s">
        <v>1</v>
      </c>
      <c r="H11" s="71" t="s">
        <v>2</v>
      </c>
      <c r="I11" s="72" t="s">
        <v>1</v>
      </c>
      <c r="J11" s="71" t="s">
        <v>2</v>
      </c>
      <c r="K11" s="72" t="s">
        <v>1</v>
      </c>
      <c r="L11" s="71" t="s">
        <v>2</v>
      </c>
      <c r="M11" s="72" t="s">
        <v>1</v>
      </c>
    </row>
    <row r="12" spans="1:16" s="8" customFormat="1" ht="12.75" x14ac:dyDescent="0.2">
      <c r="A12" s="743">
        <v>2016</v>
      </c>
      <c r="B12" s="184" t="s">
        <v>17</v>
      </c>
      <c r="C12" s="181">
        <v>153099</v>
      </c>
      <c r="D12" s="181">
        <v>88337</v>
      </c>
      <c r="E12" s="182">
        <v>64762</v>
      </c>
      <c r="F12" s="181">
        <v>37692</v>
      </c>
      <c r="G12" s="349">
        <v>26306</v>
      </c>
      <c r="H12" s="181">
        <v>19429</v>
      </c>
      <c r="I12" s="350">
        <v>12391</v>
      </c>
      <c r="J12" s="181">
        <v>14148</v>
      </c>
      <c r="K12" s="350">
        <v>6935</v>
      </c>
      <c r="L12" s="181">
        <v>17068</v>
      </c>
      <c r="M12" s="347">
        <v>19130</v>
      </c>
      <c r="N12" s="294"/>
    </row>
    <row r="13" spans="1:16" s="8" customFormat="1" ht="12.75" x14ac:dyDescent="0.2">
      <c r="A13" s="743"/>
      <c r="B13" s="185" t="s">
        <v>18</v>
      </c>
      <c r="C13" s="351">
        <v>184923</v>
      </c>
      <c r="D13" s="351">
        <v>105968</v>
      </c>
      <c r="E13" s="352">
        <v>78955</v>
      </c>
      <c r="F13" s="351">
        <v>38209</v>
      </c>
      <c r="G13" s="353">
        <v>30497</v>
      </c>
      <c r="H13" s="351">
        <v>32964</v>
      </c>
      <c r="I13" s="354">
        <v>22965</v>
      </c>
      <c r="J13" s="351">
        <v>20126</v>
      </c>
      <c r="K13" s="354">
        <v>12057</v>
      </c>
      <c r="L13" s="351">
        <v>14669</v>
      </c>
      <c r="M13" s="348">
        <v>13436</v>
      </c>
    </row>
    <row r="14" spans="1:16" s="8" customFormat="1" ht="12.75" x14ac:dyDescent="0.2">
      <c r="A14" s="743">
        <v>2017</v>
      </c>
      <c r="B14" s="184" t="s">
        <v>17</v>
      </c>
      <c r="C14" s="355">
        <v>156279</v>
      </c>
      <c r="D14" s="356">
        <v>90810</v>
      </c>
      <c r="E14" s="357">
        <v>65469</v>
      </c>
      <c r="F14" s="356">
        <v>37555</v>
      </c>
      <c r="G14" s="357">
        <v>26176</v>
      </c>
      <c r="H14" s="356">
        <v>21006</v>
      </c>
      <c r="I14" s="357">
        <v>13092</v>
      </c>
      <c r="J14" s="356">
        <v>14572</v>
      </c>
      <c r="K14" s="357">
        <v>7157</v>
      </c>
      <c r="L14" s="356">
        <v>9027</v>
      </c>
      <c r="M14" s="357">
        <v>11594</v>
      </c>
    </row>
    <row r="15" spans="1:16" s="8" customFormat="1" ht="12.75" x14ac:dyDescent="0.2">
      <c r="A15" s="743"/>
      <c r="B15" s="185" t="s">
        <v>18</v>
      </c>
      <c r="C15" s="358">
        <v>186547</v>
      </c>
      <c r="D15" s="359">
        <v>107192</v>
      </c>
      <c r="E15" s="360">
        <v>79355</v>
      </c>
      <c r="F15" s="359">
        <v>37930</v>
      </c>
      <c r="G15" s="360">
        <v>30173</v>
      </c>
      <c r="H15" s="359">
        <v>34083</v>
      </c>
      <c r="I15" s="360">
        <v>23299</v>
      </c>
      <c r="J15" s="359">
        <v>19939</v>
      </c>
      <c r="K15" s="360">
        <v>11855</v>
      </c>
      <c r="L15" s="359">
        <v>8985</v>
      </c>
      <c r="M15" s="360">
        <v>8430</v>
      </c>
    </row>
    <row r="16" spans="1:16" s="8" customFormat="1" ht="12.75" x14ac:dyDescent="0.2">
      <c r="A16" s="722">
        <v>2018</v>
      </c>
      <c r="B16" s="184" t="s">
        <v>17</v>
      </c>
      <c r="C16" s="181">
        <v>158173</v>
      </c>
      <c r="D16" s="181">
        <v>92512</v>
      </c>
      <c r="E16" s="182">
        <v>65661</v>
      </c>
      <c r="F16" s="181">
        <v>37203</v>
      </c>
      <c r="G16" s="349">
        <v>25416</v>
      </c>
      <c r="H16" s="181">
        <v>22499</v>
      </c>
      <c r="I16" s="350">
        <v>13753</v>
      </c>
      <c r="J16" s="181">
        <v>14535</v>
      </c>
      <c r="K16" s="350">
        <v>7097</v>
      </c>
      <c r="L16" s="181">
        <v>9028</v>
      </c>
      <c r="M16" s="347">
        <v>11328</v>
      </c>
    </row>
    <row r="17" spans="1:13" s="8" customFormat="1" ht="13.5" thickBot="1" x14ac:dyDescent="0.25">
      <c r="A17" s="722"/>
      <c r="B17" s="185" t="s">
        <v>18</v>
      </c>
      <c r="C17" s="361">
        <v>199913</v>
      </c>
      <c r="D17" s="361">
        <v>116537</v>
      </c>
      <c r="E17" s="362">
        <v>83376</v>
      </c>
      <c r="F17" s="361">
        <v>38705</v>
      </c>
      <c r="G17" s="363">
        <v>29798</v>
      </c>
      <c r="H17" s="361">
        <v>39190</v>
      </c>
      <c r="I17" s="363">
        <v>26223</v>
      </c>
      <c r="J17" s="361">
        <v>21984</v>
      </c>
      <c r="K17" s="363">
        <v>12552</v>
      </c>
      <c r="L17" s="361">
        <v>9916</v>
      </c>
      <c r="M17" s="183">
        <v>8801</v>
      </c>
    </row>
    <row r="18" spans="1:13" s="8" customFormat="1" ht="12.75" x14ac:dyDescent="0.2">
      <c r="J18" s="160"/>
      <c r="K18" s="160"/>
    </row>
    <row r="19" spans="1:13" x14ac:dyDescent="0.25">
      <c r="J19" s="160"/>
      <c r="K19" s="160"/>
    </row>
    <row r="20" spans="1:13" x14ac:dyDescent="0.25">
      <c r="J20" s="160"/>
      <c r="K20" s="160"/>
    </row>
    <row r="27" spans="1:13" ht="15" customHeight="1" x14ac:dyDescent="0.25"/>
    <row r="30" spans="1:13" x14ac:dyDescent="0.25">
      <c r="J30" s="160"/>
      <c r="K30" s="160"/>
    </row>
    <row r="31" spans="1:13" x14ac:dyDescent="0.25">
      <c r="J31" s="160"/>
      <c r="K31" s="160"/>
    </row>
    <row r="32" spans="1:13" x14ac:dyDescent="0.25">
      <c r="J32" s="160"/>
      <c r="K32" s="160"/>
    </row>
    <row r="33" spans="1:12" x14ac:dyDescent="0.25">
      <c r="J33" s="160"/>
      <c r="K33" s="160"/>
    </row>
    <row r="34" spans="1:12" ht="15" customHeight="1" x14ac:dyDescent="0.25">
      <c r="J34" s="160"/>
      <c r="K34" s="160"/>
    </row>
    <row r="35" spans="1:12" x14ac:dyDescent="0.25">
      <c r="A35" s="741" t="s">
        <v>21</v>
      </c>
      <c r="B35" s="742"/>
      <c r="C35" s="470" t="s">
        <v>2</v>
      </c>
      <c r="D35" s="470" t="s">
        <v>1</v>
      </c>
      <c r="J35" s="160"/>
      <c r="K35" s="160"/>
    </row>
    <row r="36" spans="1:12" x14ac:dyDescent="0.25">
      <c r="A36" s="737" t="s">
        <v>3</v>
      </c>
      <c r="B36" s="271" t="s">
        <v>62</v>
      </c>
      <c r="C36" s="440">
        <f>$F16/(F16+G16)</f>
        <v>0.59411680160973501</v>
      </c>
      <c r="D36" s="441">
        <f>$G16/(F16+G16)</f>
        <v>0.40588319839026493</v>
      </c>
      <c r="E36" s="193"/>
    </row>
    <row r="37" spans="1:12" x14ac:dyDescent="0.25">
      <c r="A37" s="738"/>
      <c r="B37" s="272" t="s">
        <v>63</v>
      </c>
      <c r="C37" s="440">
        <f>$F17/(F17+G17)</f>
        <v>0.56501175131016157</v>
      </c>
      <c r="D37" s="441">
        <f>$G17/(F17+G17)</f>
        <v>0.43498824868983837</v>
      </c>
      <c r="E37" s="193"/>
    </row>
    <row r="38" spans="1:12" x14ac:dyDescent="0.25">
      <c r="A38" s="735" t="s">
        <v>5</v>
      </c>
      <c r="B38" s="271" t="s">
        <v>62</v>
      </c>
      <c r="C38" s="440">
        <f>$H16/(H16+I16)</f>
        <v>0.62062782743021072</v>
      </c>
      <c r="D38" s="441">
        <f>$I16/(H16+I16)</f>
        <v>0.37937217256978928</v>
      </c>
      <c r="E38" s="193"/>
      <c r="J38" s="160"/>
    </row>
    <row r="39" spans="1:12" x14ac:dyDescent="0.25">
      <c r="A39" s="736"/>
      <c r="B39" s="272" t="s">
        <v>63</v>
      </c>
      <c r="C39" s="440">
        <f>$H17/(H17+I17)</f>
        <v>0.5991163835934753</v>
      </c>
      <c r="D39" s="441">
        <f>$I17/(H17+I17)</f>
        <v>0.4008836164065247</v>
      </c>
      <c r="E39" s="193"/>
      <c r="J39" s="160"/>
    </row>
    <row r="40" spans="1:12" ht="15" customHeight="1" x14ac:dyDescent="0.25">
      <c r="A40" s="737" t="s">
        <v>4</v>
      </c>
      <c r="B40" s="271" t="s">
        <v>62</v>
      </c>
      <c r="C40" s="440">
        <f>$J16/(J16+K16)</f>
        <v>0.67192122781065089</v>
      </c>
      <c r="D40" s="441">
        <f>$K16/(J16+K16)</f>
        <v>0.32807877218934911</v>
      </c>
      <c r="E40" s="193"/>
    </row>
    <row r="41" spans="1:12" x14ac:dyDescent="0.25">
      <c r="A41" s="738"/>
      <c r="B41" s="272" t="s">
        <v>63</v>
      </c>
      <c r="C41" s="440">
        <f>$J17/(J17+K17)</f>
        <v>0.6365531619179986</v>
      </c>
      <c r="D41" s="441">
        <f>$K17/(J17+K17)</f>
        <v>0.3634468380820014</v>
      </c>
      <c r="E41" s="193"/>
      <c r="I41" s="75"/>
      <c r="J41" s="75"/>
      <c r="K41" s="75"/>
    </row>
    <row r="42" spans="1:12" x14ac:dyDescent="0.25">
      <c r="A42" s="739" t="s">
        <v>166</v>
      </c>
      <c r="B42" s="271" t="s">
        <v>62</v>
      </c>
      <c r="C42" s="441">
        <f>$L16/(L16+M16)</f>
        <v>0.44350560031440361</v>
      </c>
      <c r="D42" s="441">
        <f>$M16/(L16+M16)</f>
        <v>0.55649439968559633</v>
      </c>
      <c r="E42" s="193"/>
      <c r="I42" s="75"/>
      <c r="J42" s="75"/>
      <c r="K42" s="75"/>
    </row>
    <row r="43" spans="1:12" x14ac:dyDescent="0.25">
      <c r="A43" s="740"/>
      <c r="B43" s="273" t="s">
        <v>63</v>
      </c>
      <c r="C43" s="311">
        <f>$L17/(L17+M17)</f>
        <v>0.52978575626435864</v>
      </c>
      <c r="D43" s="311">
        <f>$M17/(L17+M17)</f>
        <v>0.47021424373564141</v>
      </c>
      <c r="E43" s="193"/>
      <c r="L43" s="317" t="s">
        <v>31</v>
      </c>
    </row>
    <row r="53" spans="1:1" x14ac:dyDescent="0.25">
      <c r="A53" s="292"/>
    </row>
  </sheetData>
  <mergeCells count="20">
    <mergeCell ref="A38:A39"/>
    <mergeCell ref="A40:A41"/>
    <mergeCell ref="A42:A43"/>
    <mergeCell ref="A1:I1"/>
    <mergeCell ref="A2:I2"/>
    <mergeCell ref="A3:I3"/>
    <mergeCell ref="A4:I8"/>
    <mergeCell ref="A35:B35"/>
    <mergeCell ref="A36:A37"/>
    <mergeCell ref="A12:A13"/>
    <mergeCell ref="A16:A17"/>
    <mergeCell ref="A14:A15"/>
    <mergeCell ref="L10:M10"/>
    <mergeCell ref="F10:G10"/>
    <mergeCell ref="J10:K10"/>
    <mergeCell ref="H10:I10"/>
    <mergeCell ref="A10:A11"/>
    <mergeCell ref="B10:B11"/>
    <mergeCell ref="C10:C11"/>
    <mergeCell ref="D10:E10"/>
  </mergeCells>
  <hyperlinks>
    <hyperlink ref="L43"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7"/>
  <sheetViews>
    <sheetView zoomScaleNormal="100" zoomScaleSheetLayoutView="100" workbookViewId="0">
      <selection sqref="A1:G1"/>
    </sheetView>
  </sheetViews>
  <sheetFormatPr defaultRowHeight="15" x14ac:dyDescent="0.25"/>
  <cols>
    <col min="1" max="1" width="38.28515625" style="8" customWidth="1"/>
    <col min="2" max="2" width="12.85546875" style="8" customWidth="1"/>
    <col min="3" max="3" width="14.28515625" style="8" customWidth="1"/>
    <col min="4" max="4" width="15.42578125" style="8" customWidth="1"/>
    <col min="5" max="5" width="13.28515625" style="8" customWidth="1"/>
    <col min="6" max="6" width="14.140625" style="8" customWidth="1"/>
    <col min="7" max="7" width="14.7109375" style="8" customWidth="1"/>
    <col min="8" max="8" width="14" style="8" customWidth="1"/>
    <col min="9" max="9" width="14.7109375" style="19"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44" t="s">
        <v>21</v>
      </c>
      <c r="B1" s="745"/>
      <c r="C1" s="745"/>
      <c r="D1" s="745"/>
      <c r="E1" s="745"/>
      <c r="F1" s="745"/>
      <c r="G1" s="746"/>
      <c r="I1" s="11"/>
      <c r="J1" s="4"/>
      <c r="K1" s="4"/>
      <c r="L1" s="4"/>
    </row>
    <row r="2" spans="1:22" ht="15" customHeight="1" x14ac:dyDescent="0.25">
      <c r="A2" s="612"/>
      <c r="B2" s="613"/>
      <c r="C2" s="613"/>
      <c r="D2" s="613"/>
      <c r="E2" s="613"/>
      <c r="F2" s="613"/>
      <c r="G2" s="614"/>
      <c r="H2" s="74"/>
      <c r="I2" s="74"/>
      <c r="J2" s="5"/>
      <c r="K2" s="5"/>
      <c r="L2" s="5"/>
    </row>
    <row r="3" spans="1:22" s="7" customFormat="1" ht="15" customHeight="1" x14ac:dyDescent="0.25">
      <c r="A3" s="744" t="s">
        <v>340</v>
      </c>
      <c r="B3" s="745"/>
      <c r="C3" s="745"/>
      <c r="D3" s="745"/>
      <c r="E3" s="745"/>
      <c r="F3" s="745"/>
      <c r="G3" s="746"/>
      <c r="H3" s="187"/>
      <c r="I3" s="74"/>
      <c r="J3" s="5"/>
      <c r="K3" s="5"/>
      <c r="L3" s="5"/>
    </row>
    <row r="4" spans="1:22" s="7" customFormat="1" ht="15" customHeight="1" x14ac:dyDescent="0.25">
      <c r="A4" s="659" t="s">
        <v>368</v>
      </c>
      <c r="B4" s="659"/>
      <c r="C4" s="659"/>
      <c r="D4" s="659"/>
      <c r="E4" s="659"/>
      <c r="F4" s="659"/>
      <c r="G4" s="659"/>
      <c r="H4" s="186"/>
      <c r="I4" s="74"/>
      <c r="J4" s="5"/>
      <c r="K4" s="5"/>
      <c r="L4" s="5"/>
    </row>
    <row r="5" spans="1:22" s="7" customFormat="1" ht="15" customHeight="1" x14ac:dyDescent="0.25">
      <c r="A5" s="659"/>
      <c r="B5" s="659"/>
      <c r="C5" s="659"/>
      <c r="D5" s="659"/>
      <c r="E5" s="659"/>
      <c r="F5" s="659"/>
      <c r="G5" s="659"/>
      <c r="H5" s="186"/>
      <c r="I5" s="74"/>
      <c r="J5" s="5"/>
      <c r="K5" s="5"/>
      <c r="L5" s="5"/>
    </row>
    <row r="6" spans="1:22" s="7" customFormat="1" ht="15" customHeight="1" x14ac:dyDescent="0.25">
      <c r="A6" s="659"/>
      <c r="B6" s="659"/>
      <c r="C6" s="659"/>
      <c r="D6" s="659"/>
      <c r="E6" s="659"/>
      <c r="F6" s="659"/>
      <c r="G6" s="659"/>
      <c r="H6" s="186"/>
      <c r="I6" s="74"/>
      <c r="J6" s="5"/>
      <c r="K6" s="5"/>
      <c r="L6" s="5"/>
    </row>
    <row r="7" spans="1:22" s="7" customFormat="1" ht="15" customHeight="1" x14ac:dyDescent="0.25">
      <c r="A7" s="659"/>
      <c r="B7" s="659"/>
      <c r="C7" s="659"/>
      <c r="D7" s="659"/>
      <c r="E7" s="659"/>
      <c r="F7" s="659"/>
      <c r="G7" s="659"/>
      <c r="H7" s="186"/>
      <c r="I7" s="74"/>
      <c r="J7" s="5"/>
      <c r="K7" s="5"/>
      <c r="L7" s="5"/>
    </row>
    <row r="8" spans="1:22" s="7" customFormat="1" ht="15" customHeight="1" x14ac:dyDescent="0.25">
      <c r="A8" s="659"/>
      <c r="B8" s="659"/>
      <c r="C8" s="659"/>
      <c r="D8" s="659"/>
      <c r="E8" s="659"/>
      <c r="F8" s="659"/>
      <c r="G8" s="659"/>
      <c r="H8" s="186"/>
      <c r="I8" s="74"/>
      <c r="J8" s="5"/>
      <c r="K8" s="5"/>
      <c r="L8" s="5"/>
    </row>
    <row r="9" spans="1:22" s="7" customFormat="1" ht="15" customHeight="1" x14ac:dyDescent="0.25">
      <c r="A9" s="188"/>
      <c r="B9" s="188"/>
      <c r="C9" s="188"/>
      <c r="D9" s="188"/>
      <c r="E9" s="188"/>
      <c r="F9" s="188"/>
      <c r="G9" s="167"/>
      <c r="H9" s="74"/>
      <c r="I9" s="74"/>
      <c r="J9" s="5"/>
      <c r="K9" s="5"/>
      <c r="L9" s="5"/>
    </row>
    <row r="10" spans="1:22" x14ac:dyDescent="0.25">
      <c r="A10" s="21" t="s">
        <v>404</v>
      </c>
    </row>
    <row r="11" spans="1:22" x14ac:dyDescent="0.25">
      <c r="A11" s="403" t="s">
        <v>67</v>
      </c>
      <c r="B11" s="402"/>
      <c r="D11" s="406" t="s">
        <v>68</v>
      </c>
      <c r="E11" s="404"/>
      <c r="F11" s="405"/>
      <c r="I11" s="453"/>
      <c r="J11" s="453"/>
      <c r="K11" s="453"/>
      <c r="L11" s="453"/>
      <c r="M11" s="453"/>
      <c r="O11" s="20"/>
      <c r="P11" s="20"/>
      <c r="Q11" s="44"/>
      <c r="S11" s="43"/>
      <c r="T11" s="43"/>
      <c r="U11" s="43"/>
      <c r="V11" s="43"/>
    </row>
    <row r="12" spans="1:22" x14ac:dyDescent="0.25">
      <c r="A12" s="32" t="s">
        <v>21</v>
      </c>
      <c r="B12" s="33"/>
      <c r="D12" s="18" t="s">
        <v>342</v>
      </c>
      <c r="E12" s="69" t="s">
        <v>19</v>
      </c>
      <c r="F12" s="59" t="s">
        <v>182</v>
      </c>
      <c r="G12" s="111"/>
      <c r="I12" s="454"/>
      <c r="J12" s="455"/>
      <c r="K12" s="455"/>
      <c r="L12" s="454"/>
      <c r="M12" s="454"/>
      <c r="O12" s="20"/>
      <c r="P12" s="20"/>
      <c r="Q12" s="44"/>
      <c r="S12" s="43"/>
      <c r="T12" s="43"/>
      <c r="U12" s="43"/>
      <c r="V12" s="43"/>
    </row>
    <row r="13" spans="1:22" x14ac:dyDescent="0.25">
      <c r="A13" s="214" t="s">
        <v>20</v>
      </c>
      <c r="B13" s="33"/>
      <c r="D13" s="38" t="s">
        <v>279</v>
      </c>
      <c r="E13" s="114">
        <v>34268</v>
      </c>
      <c r="F13" s="293">
        <v>4979</v>
      </c>
      <c r="G13" s="111"/>
      <c r="I13" s="454"/>
      <c r="J13" s="455"/>
      <c r="K13" s="455"/>
      <c r="L13" s="454"/>
      <c r="M13" s="454"/>
      <c r="O13" s="20"/>
      <c r="P13" s="20"/>
      <c r="Q13" s="44"/>
      <c r="S13" s="43"/>
      <c r="T13" s="43"/>
      <c r="U13" s="43"/>
      <c r="V13" s="43"/>
    </row>
    <row r="14" spans="1:22" x14ac:dyDescent="0.25">
      <c r="A14" s="121" t="s">
        <v>129</v>
      </c>
      <c r="B14" s="189">
        <v>30260</v>
      </c>
      <c r="D14" s="38" t="s">
        <v>24</v>
      </c>
      <c r="E14" s="114">
        <v>7215</v>
      </c>
      <c r="F14" s="293">
        <v>641</v>
      </c>
      <c r="I14" s="454"/>
      <c r="J14" s="455"/>
      <c r="K14" s="455"/>
      <c r="L14" s="454"/>
      <c r="M14" s="454"/>
      <c r="O14" s="20"/>
      <c r="P14" s="20"/>
      <c r="Q14" s="44"/>
      <c r="S14" s="43"/>
      <c r="T14" s="43"/>
      <c r="U14" s="43"/>
      <c r="V14" s="43"/>
    </row>
    <row r="15" spans="1:22" x14ac:dyDescent="0.25">
      <c r="A15" s="121" t="s">
        <v>298</v>
      </c>
      <c r="B15" s="189">
        <v>14629</v>
      </c>
      <c r="D15" s="38" t="s">
        <v>0</v>
      </c>
      <c r="E15" s="114">
        <v>11010</v>
      </c>
      <c r="F15" s="293">
        <v>294</v>
      </c>
      <c r="I15" s="454"/>
      <c r="J15" s="455"/>
      <c r="K15" s="455"/>
      <c r="L15" s="454"/>
      <c r="M15" s="454"/>
      <c r="O15" s="20"/>
      <c r="P15" s="20"/>
      <c r="Q15" s="44"/>
      <c r="S15" s="43"/>
      <c r="T15" s="43"/>
      <c r="U15" s="43"/>
      <c r="V15" s="43"/>
    </row>
    <row r="16" spans="1:22" x14ac:dyDescent="0.25">
      <c r="A16" s="121" t="s">
        <v>159</v>
      </c>
      <c r="B16" s="189">
        <v>13723</v>
      </c>
      <c r="D16" s="37" t="s">
        <v>22</v>
      </c>
      <c r="E16" s="114">
        <v>3250</v>
      </c>
      <c r="F16" s="293">
        <v>2504</v>
      </c>
      <c r="I16" s="454"/>
      <c r="J16" s="455"/>
      <c r="K16" s="455"/>
      <c r="L16" s="454"/>
      <c r="M16" s="454"/>
      <c r="O16" s="20"/>
      <c r="P16" s="20"/>
      <c r="Q16" s="44"/>
      <c r="S16" s="43"/>
      <c r="T16" s="43"/>
      <c r="U16" s="43"/>
      <c r="V16" s="43"/>
    </row>
    <row r="17" spans="1:24" x14ac:dyDescent="0.25">
      <c r="A17" s="121" t="s">
        <v>146</v>
      </c>
      <c r="B17" s="189">
        <v>11913</v>
      </c>
      <c r="D17" s="37" t="s">
        <v>23</v>
      </c>
      <c r="E17" s="114">
        <v>2372</v>
      </c>
      <c r="F17" s="293">
        <v>937</v>
      </c>
      <c r="I17" s="454"/>
      <c r="J17" s="455"/>
      <c r="K17" s="455"/>
      <c r="L17" s="454"/>
      <c r="M17" s="454"/>
      <c r="O17" s="20"/>
      <c r="P17" s="20"/>
      <c r="Q17" s="44"/>
    </row>
    <row r="18" spans="1:24" x14ac:dyDescent="0.25">
      <c r="A18" s="121" t="s">
        <v>278</v>
      </c>
      <c r="B18" s="189">
        <v>11182</v>
      </c>
      <c r="D18" s="38" t="s">
        <v>26</v>
      </c>
      <c r="E18" s="114">
        <v>4364</v>
      </c>
      <c r="F18" s="293"/>
      <c r="I18" s="454"/>
      <c r="J18" s="455"/>
      <c r="K18" s="455"/>
      <c r="L18" s="454"/>
      <c r="M18" s="454"/>
      <c r="O18" s="20"/>
      <c r="P18" s="20"/>
      <c r="Q18" s="44"/>
    </row>
    <row r="19" spans="1:24" x14ac:dyDescent="0.25">
      <c r="A19" s="121" t="s">
        <v>131</v>
      </c>
      <c r="B19" s="189">
        <v>8934</v>
      </c>
      <c r="D19" s="38" t="s">
        <v>27</v>
      </c>
      <c r="E19" s="114">
        <v>7662</v>
      </c>
      <c r="F19" s="293">
        <v>1935</v>
      </c>
      <c r="I19" s="454"/>
      <c r="J19" s="455"/>
      <c r="K19" s="455"/>
      <c r="L19" s="454"/>
      <c r="M19" s="454"/>
      <c r="O19" s="20"/>
      <c r="P19" s="20"/>
      <c r="Q19" s="44"/>
    </row>
    <row r="20" spans="1:24" x14ac:dyDescent="0.25">
      <c r="A20" s="121" t="s">
        <v>289</v>
      </c>
      <c r="B20" s="189">
        <v>9723</v>
      </c>
      <c r="D20" s="38" t="s">
        <v>28</v>
      </c>
      <c r="E20" s="114">
        <v>385</v>
      </c>
      <c r="F20" s="293"/>
      <c r="I20" s="454"/>
      <c r="J20" s="455"/>
      <c r="K20" s="455"/>
      <c r="L20" s="454"/>
      <c r="M20" s="454"/>
    </row>
    <row r="21" spans="1:24" x14ac:dyDescent="0.25">
      <c r="A21" s="121" t="s">
        <v>341</v>
      </c>
      <c r="B21" s="189">
        <v>8654</v>
      </c>
      <c r="D21" s="38" t="s">
        <v>280</v>
      </c>
      <c r="E21" s="114">
        <v>1665</v>
      </c>
      <c r="F21" s="293"/>
      <c r="I21" s="192"/>
      <c r="J21" s="45"/>
      <c r="K21" s="44"/>
      <c r="L21" s="44"/>
      <c r="M21" s="44"/>
      <c r="N21" s="20"/>
      <c r="O21" s="20"/>
      <c r="P21" s="20"/>
      <c r="Q21" s="20"/>
      <c r="R21" s="20"/>
      <c r="S21" s="20"/>
      <c r="T21" s="20"/>
      <c r="U21" s="20"/>
      <c r="V21" s="20"/>
      <c r="W21" s="20"/>
      <c r="X21" s="20"/>
    </row>
    <row r="22" spans="1:24" x14ac:dyDescent="0.25">
      <c r="A22" s="121" t="s">
        <v>141</v>
      </c>
      <c r="B22" s="189">
        <v>9105</v>
      </c>
      <c r="D22" s="39" t="s">
        <v>64</v>
      </c>
      <c r="E22" s="40">
        <f>SUM(E13:E21)</f>
        <v>72191</v>
      </c>
      <c r="F22" s="41">
        <f>SUM(F13:F21)</f>
        <v>11290</v>
      </c>
      <c r="G22" s="294"/>
      <c r="I22" s="192"/>
      <c r="J22" s="45"/>
      <c r="K22" s="44"/>
      <c r="L22" s="44"/>
      <c r="M22" s="44"/>
      <c r="N22" s="20"/>
      <c r="O22" s="20"/>
      <c r="P22" s="20"/>
      <c r="Q22" s="20"/>
      <c r="R22" s="20"/>
      <c r="S22" s="20"/>
      <c r="T22" s="20"/>
      <c r="U22" s="20"/>
      <c r="V22" s="20"/>
      <c r="W22" s="20"/>
      <c r="X22" s="20"/>
    </row>
    <row r="23" spans="1:24" x14ac:dyDescent="0.25">
      <c r="A23" s="121" t="s">
        <v>297</v>
      </c>
      <c r="B23" s="189">
        <v>10107</v>
      </c>
      <c r="D23" s="157"/>
      <c r="E23" s="157"/>
      <c r="F23" s="157"/>
      <c r="G23" s="157"/>
      <c r="H23" s="43"/>
      <c r="I23" s="192"/>
      <c r="J23" s="45"/>
      <c r="K23" s="44"/>
      <c r="L23" s="44"/>
      <c r="M23" s="44"/>
    </row>
    <row r="24" spans="1:24" s="178" customFormat="1" x14ac:dyDescent="0.25">
      <c r="A24" s="121" t="s">
        <v>147</v>
      </c>
      <c r="B24" s="189">
        <v>8698</v>
      </c>
      <c r="C24" s="8"/>
      <c r="D24" s="157"/>
      <c r="E24" s="507"/>
      <c r="F24" s="507"/>
      <c r="G24" s="157"/>
      <c r="H24" s="43"/>
      <c r="I24" s="19"/>
      <c r="J24"/>
      <c r="K24"/>
      <c r="L24"/>
      <c r="M24"/>
    </row>
    <row r="25" spans="1:24" s="178" customFormat="1" x14ac:dyDescent="0.25">
      <c r="A25" s="121" t="s">
        <v>148</v>
      </c>
      <c r="B25" s="189">
        <v>7649</v>
      </c>
      <c r="C25" s="8"/>
      <c r="D25" s="157"/>
      <c r="E25" s="157"/>
      <c r="F25" s="157"/>
      <c r="G25" s="157"/>
      <c r="H25" s="43"/>
      <c r="I25" s="19"/>
      <c r="J25" s="43"/>
      <c r="K25" s="43"/>
      <c r="L25" s="43"/>
      <c r="M25" s="43"/>
    </row>
    <row r="26" spans="1:24" s="178" customFormat="1" x14ac:dyDescent="0.25">
      <c r="A26" s="121" t="s">
        <v>132</v>
      </c>
      <c r="B26" s="189">
        <v>8871</v>
      </c>
      <c r="C26" s="8"/>
      <c r="D26" s="157"/>
      <c r="E26" s="157"/>
      <c r="F26" s="157"/>
      <c r="G26" s="157"/>
      <c r="H26" s="43"/>
      <c r="I26" s="19"/>
      <c r="J26" s="43"/>
      <c r="K26" s="60"/>
      <c r="L26" s="43"/>
      <c r="M26" s="43"/>
    </row>
    <row r="27" spans="1:24" s="178" customFormat="1" x14ac:dyDescent="0.25">
      <c r="A27" s="121" t="s">
        <v>140</v>
      </c>
      <c r="B27" s="189">
        <v>6706</v>
      </c>
      <c r="C27" s="8"/>
      <c r="D27" s="157"/>
      <c r="E27" s="157"/>
      <c r="F27" s="157"/>
      <c r="G27" s="157"/>
      <c r="H27" s="43"/>
      <c r="I27" s="19"/>
      <c r="J27" s="43"/>
      <c r="K27" s="60"/>
      <c r="L27" s="43"/>
      <c r="M27" s="43"/>
    </row>
    <row r="28" spans="1:24" x14ac:dyDescent="0.25">
      <c r="A28" s="121" t="s">
        <v>149</v>
      </c>
      <c r="B28" s="189">
        <v>6438</v>
      </c>
      <c r="L28" s="43"/>
      <c r="M28" s="43"/>
    </row>
    <row r="29" spans="1:24" s="178" customFormat="1" x14ac:dyDescent="0.25">
      <c r="A29" s="121" t="s">
        <v>130</v>
      </c>
      <c r="B29" s="189">
        <v>6468</v>
      </c>
      <c r="C29" s="8"/>
      <c r="D29" s="157"/>
      <c r="E29" s="157"/>
      <c r="F29" s="157"/>
      <c r="G29" s="157"/>
      <c r="H29" s="43"/>
      <c r="I29" s="19"/>
      <c r="J29"/>
      <c r="K29"/>
      <c r="L29"/>
      <c r="M29"/>
    </row>
    <row r="30" spans="1:24" s="178" customFormat="1" x14ac:dyDescent="0.25">
      <c r="A30" s="121" t="s">
        <v>155</v>
      </c>
      <c r="B30" s="189">
        <v>5735</v>
      </c>
      <c r="C30" s="8"/>
      <c r="D30" s="157"/>
      <c r="E30" s="157"/>
      <c r="F30" s="157"/>
      <c r="G30" s="157"/>
      <c r="H30" s="43"/>
      <c r="I30" s="19"/>
      <c r="J30"/>
      <c r="K30"/>
      <c r="L30"/>
      <c r="M30"/>
    </row>
    <row r="31" spans="1:24" s="178" customFormat="1" x14ac:dyDescent="0.25">
      <c r="A31" s="121" t="s">
        <v>160</v>
      </c>
      <c r="B31" s="189">
        <v>3983</v>
      </c>
      <c r="C31" s="8"/>
      <c r="D31" s="157"/>
      <c r="E31" s="157"/>
      <c r="F31" s="157"/>
      <c r="G31" s="157"/>
      <c r="H31" s="43"/>
      <c r="I31" s="19"/>
      <c r="J31"/>
      <c r="K31"/>
      <c r="L31"/>
      <c r="M31"/>
    </row>
    <row r="32" spans="1:24" s="178" customFormat="1" x14ac:dyDescent="0.25">
      <c r="A32" s="121" t="s">
        <v>296</v>
      </c>
      <c r="B32" s="189">
        <v>283</v>
      </c>
      <c r="C32" s="100"/>
      <c r="D32" s="157"/>
      <c r="E32" s="157"/>
      <c r="F32" s="157"/>
      <c r="G32" s="157"/>
      <c r="H32" s="43"/>
      <c r="I32" s="19"/>
    </row>
    <row r="33" spans="1:21" s="20" customFormat="1" x14ac:dyDescent="0.25">
      <c r="A33" s="215" t="s">
        <v>183</v>
      </c>
      <c r="B33" s="190">
        <f>SUM(B14:B32)</f>
        <v>183061</v>
      </c>
      <c r="C33" s="8"/>
      <c r="D33" s="8"/>
      <c r="E33" s="8"/>
      <c r="F33" s="8"/>
      <c r="G33" s="8"/>
      <c r="H33" s="43"/>
      <c r="I33" s="19"/>
      <c r="J33" s="178"/>
      <c r="K33" s="178"/>
      <c r="L33" s="178"/>
      <c r="M33" s="178"/>
      <c r="O33" s="44"/>
      <c r="P33" s="44"/>
      <c r="Q33" s="45"/>
      <c r="R33" s="44"/>
      <c r="S33" s="44"/>
      <c r="T33" s="44"/>
      <c r="U33" s="44"/>
    </row>
    <row r="34" spans="1:21" x14ac:dyDescent="0.25">
      <c r="A34" s="58"/>
      <c r="B34" s="33"/>
      <c r="H34" s="43"/>
      <c r="J34" s="178"/>
      <c r="K34" s="178"/>
      <c r="L34" s="178"/>
      <c r="M34" s="178"/>
      <c r="N34" s="44"/>
    </row>
    <row r="35" spans="1:21" x14ac:dyDescent="0.25">
      <c r="A35" s="214" t="s">
        <v>25</v>
      </c>
      <c r="B35" s="33"/>
      <c r="H35" s="191"/>
      <c r="J35" s="178"/>
      <c r="K35" s="178"/>
      <c r="L35" s="178"/>
      <c r="M35" s="178"/>
      <c r="N35" s="44"/>
    </row>
    <row r="36" spans="1:21" x14ac:dyDescent="0.25">
      <c r="A36" s="121" t="s">
        <v>119</v>
      </c>
      <c r="B36" s="189">
        <v>27176</v>
      </c>
      <c r="H36" s="191"/>
      <c r="J36" s="178"/>
      <c r="K36" s="178"/>
      <c r="L36" s="178"/>
      <c r="M36" s="178"/>
      <c r="N36" s="44"/>
    </row>
    <row r="37" spans="1:21" s="178" customFormat="1" x14ac:dyDescent="0.25">
      <c r="A37" s="121" t="s">
        <v>111</v>
      </c>
      <c r="B37" s="189">
        <v>27993</v>
      </c>
      <c r="C37" s="8"/>
      <c r="D37" s="8"/>
      <c r="E37" s="8"/>
      <c r="F37" s="8"/>
      <c r="G37" s="8"/>
      <c r="H37" s="191"/>
      <c r="I37" s="19"/>
      <c r="N37" s="44"/>
    </row>
    <row r="38" spans="1:21" s="178" customFormat="1" x14ac:dyDescent="0.25">
      <c r="A38" s="121" t="s">
        <v>113</v>
      </c>
      <c r="B38" s="189">
        <v>16911</v>
      </c>
      <c r="C38" s="8"/>
      <c r="D38" s="8"/>
      <c r="E38" s="8"/>
      <c r="F38" s="8"/>
      <c r="G38" s="8"/>
      <c r="H38" s="191"/>
      <c r="I38" s="19"/>
      <c r="J38"/>
      <c r="K38"/>
      <c r="L38"/>
      <c r="M38"/>
      <c r="N38" s="44"/>
    </row>
    <row r="39" spans="1:21" s="178" customFormat="1" x14ac:dyDescent="0.25">
      <c r="A39" s="121" t="s">
        <v>110</v>
      </c>
      <c r="B39" s="189">
        <v>11469</v>
      </c>
      <c r="C39" s="8"/>
      <c r="D39" s="8"/>
      <c r="E39" s="8"/>
      <c r="F39" s="8"/>
      <c r="G39" s="8"/>
      <c r="H39" s="191"/>
      <c r="I39" s="19"/>
      <c r="J39" s="20"/>
      <c r="K39" s="20"/>
      <c r="L39" s="20"/>
      <c r="M39" s="20"/>
      <c r="N39" s="44"/>
    </row>
    <row r="40" spans="1:21" s="178" customFormat="1" x14ac:dyDescent="0.25">
      <c r="A40" s="121" t="s">
        <v>104</v>
      </c>
      <c r="B40" s="189">
        <v>7929</v>
      </c>
      <c r="C40" s="8"/>
      <c r="D40" s="8"/>
      <c r="E40" s="8"/>
      <c r="F40" s="8"/>
      <c r="G40" s="8"/>
      <c r="H40" s="191"/>
      <c r="I40" s="19"/>
      <c r="J40"/>
      <c r="K40"/>
      <c r="L40"/>
      <c r="M40"/>
      <c r="N40" s="44"/>
    </row>
    <row r="41" spans="1:21" s="178" customFormat="1" x14ac:dyDescent="0.25">
      <c r="A41" s="121" t="s">
        <v>100</v>
      </c>
      <c r="B41" s="189">
        <v>7266</v>
      </c>
      <c r="C41" s="8"/>
      <c r="D41" s="8"/>
      <c r="E41" s="8"/>
      <c r="F41" s="8"/>
      <c r="G41" s="8"/>
      <c r="H41" s="191"/>
      <c r="I41" s="19"/>
      <c r="J41"/>
      <c r="K41"/>
      <c r="L41"/>
      <c r="M41"/>
      <c r="N41" s="44"/>
    </row>
    <row r="42" spans="1:21" x14ac:dyDescent="0.25">
      <c r="A42" s="121" t="s">
        <v>299</v>
      </c>
      <c r="B42" s="189">
        <v>3658</v>
      </c>
    </row>
    <row r="43" spans="1:21" s="20" customFormat="1" x14ac:dyDescent="0.25">
      <c r="A43" s="215" t="s">
        <v>184</v>
      </c>
      <c r="B43" s="190">
        <f>SUM(B36:B42)</f>
        <v>102402</v>
      </c>
      <c r="C43" s="8"/>
      <c r="D43" s="8"/>
      <c r="E43" s="8"/>
      <c r="F43" s="8"/>
      <c r="G43" s="8"/>
      <c r="H43" s="8"/>
      <c r="I43" s="19"/>
      <c r="J43"/>
      <c r="K43"/>
      <c r="L43"/>
      <c r="M43"/>
    </row>
    <row r="44" spans="1:21" x14ac:dyDescent="0.25">
      <c r="A44" s="34"/>
      <c r="B44" s="33"/>
    </row>
    <row r="45" spans="1:21" x14ac:dyDescent="0.25">
      <c r="A45" s="214" t="s">
        <v>29</v>
      </c>
      <c r="B45" s="33"/>
      <c r="D45" s="111"/>
    </row>
    <row r="46" spans="1:21" x14ac:dyDescent="0.25">
      <c r="A46" s="121" t="s">
        <v>93</v>
      </c>
      <c r="B46" s="189">
        <v>4268</v>
      </c>
    </row>
    <row r="47" spans="1:21" x14ac:dyDescent="0.25">
      <c r="A47" s="121" t="s">
        <v>105</v>
      </c>
      <c r="B47" s="189">
        <v>4246</v>
      </c>
    </row>
    <row r="48" spans="1:21" x14ac:dyDescent="0.25">
      <c r="A48" s="121" t="s">
        <v>80</v>
      </c>
      <c r="B48" s="189">
        <v>2946</v>
      </c>
    </row>
    <row r="49" spans="1:13" x14ac:dyDescent="0.25">
      <c r="A49" s="121" t="s">
        <v>109</v>
      </c>
      <c r="B49" s="189">
        <v>1780</v>
      </c>
    </row>
    <row r="50" spans="1:13" s="178" customFormat="1" x14ac:dyDescent="0.25">
      <c r="A50" s="121" t="s">
        <v>117</v>
      </c>
      <c r="B50" s="189">
        <v>1056</v>
      </c>
      <c r="C50" s="8"/>
      <c r="D50" s="8"/>
      <c r="E50" s="8"/>
      <c r="F50" s="8"/>
      <c r="G50" s="8"/>
      <c r="H50" s="8"/>
      <c r="I50" s="19"/>
      <c r="J50"/>
      <c r="K50"/>
      <c r="L50"/>
      <c r="M50"/>
    </row>
    <row r="51" spans="1:13" s="178" customFormat="1" x14ac:dyDescent="0.25">
      <c r="A51" s="121" t="s">
        <v>94</v>
      </c>
      <c r="B51" s="189">
        <v>774</v>
      </c>
      <c r="C51" s="8"/>
      <c r="D51" s="8"/>
      <c r="E51" s="8"/>
      <c r="F51" s="8"/>
      <c r="G51" s="8"/>
      <c r="H51" s="8"/>
      <c r="I51" s="19"/>
      <c r="J51"/>
      <c r="K51"/>
      <c r="L51"/>
      <c r="M51"/>
    </row>
    <row r="52" spans="1:13" s="178" customFormat="1" x14ac:dyDescent="0.25">
      <c r="A52" s="121" t="s">
        <v>77</v>
      </c>
      <c r="B52" s="189">
        <v>771</v>
      </c>
      <c r="C52" s="8"/>
      <c r="D52" s="8"/>
      <c r="E52" s="8"/>
      <c r="F52" s="8"/>
      <c r="G52" s="8"/>
      <c r="H52" s="8"/>
      <c r="I52" s="19"/>
      <c r="J52"/>
      <c r="K52"/>
      <c r="L52"/>
      <c r="M52"/>
    </row>
    <row r="53" spans="1:13" s="178" customFormat="1" x14ac:dyDescent="0.25">
      <c r="A53" s="121" t="s">
        <v>89</v>
      </c>
      <c r="B53" s="189">
        <v>988</v>
      </c>
      <c r="C53" s="8"/>
      <c r="D53" s="8"/>
      <c r="E53" s="8"/>
      <c r="F53" s="8"/>
      <c r="G53" s="8"/>
      <c r="H53" s="8"/>
      <c r="I53" s="19"/>
      <c r="J53"/>
      <c r="K53"/>
      <c r="L53"/>
      <c r="M53"/>
    </row>
    <row r="54" spans="1:13" s="178" customFormat="1" x14ac:dyDescent="0.25">
      <c r="A54" s="121" t="s">
        <v>302</v>
      </c>
      <c r="B54" s="189">
        <v>380</v>
      </c>
      <c r="C54" s="8"/>
      <c r="D54" s="8"/>
      <c r="E54" s="8"/>
      <c r="F54" s="8"/>
      <c r="G54" s="8"/>
      <c r="H54" s="8"/>
      <c r="I54" s="19"/>
      <c r="J54"/>
      <c r="K54"/>
      <c r="L54"/>
      <c r="M54"/>
    </row>
    <row r="55" spans="1:13" s="178" customFormat="1" x14ac:dyDescent="0.25">
      <c r="A55" s="121" t="s">
        <v>303</v>
      </c>
      <c r="B55" s="189">
        <v>252</v>
      </c>
      <c r="C55" s="8"/>
      <c r="D55" s="8"/>
      <c r="E55" s="8"/>
      <c r="F55" s="8"/>
      <c r="G55" s="8"/>
      <c r="H55" s="8"/>
      <c r="I55" s="19"/>
      <c r="J55"/>
      <c r="K55"/>
      <c r="L55"/>
      <c r="M55"/>
    </row>
    <row r="56" spans="1:13" x14ac:dyDescent="0.25">
      <c r="A56" s="121" t="s">
        <v>165</v>
      </c>
      <c r="B56" s="189">
        <v>37</v>
      </c>
    </row>
    <row r="57" spans="1:13" s="20" customFormat="1" x14ac:dyDescent="0.25">
      <c r="A57" s="215" t="s">
        <v>185</v>
      </c>
      <c r="B57" s="190">
        <f>SUM(B46:B56)</f>
        <v>17498</v>
      </c>
      <c r="C57" s="8"/>
      <c r="D57" s="8"/>
      <c r="E57" s="8"/>
      <c r="F57" s="8"/>
      <c r="G57" s="8"/>
      <c r="H57" s="8"/>
      <c r="I57" s="19"/>
      <c r="J57"/>
      <c r="K57"/>
      <c r="L57"/>
      <c r="M57"/>
    </row>
    <row r="58" spans="1:13" x14ac:dyDescent="0.25">
      <c r="A58" s="35"/>
      <c r="B58" s="6"/>
    </row>
    <row r="59" spans="1:13" x14ac:dyDescent="0.25">
      <c r="A59" s="36" t="s">
        <v>65</v>
      </c>
      <c r="B59" s="386">
        <f>B57+B43+B33</f>
        <v>302961</v>
      </c>
    </row>
    <row r="62" spans="1:13" x14ac:dyDescent="0.25">
      <c r="B62" s="542" t="s">
        <v>161</v>
      </c>
      <c r="C62" s="542"/>
      <c r="D62" s="542"/>
      <c r="E62" s="542" t="s">
        <v>208</v>
      </c>
      <c r="F62" s="542"/>
    </row>
    <row r="63" spans="1:13" x14ac:dyDescent="0.25">
      <c r="A63" s="106"/>
      <c r="B63" s="462" t="s">
        <v>186</v>
      </c>
      <c r="C63" s="462" t="s">
        <v>187</v>
      </c>
      <c r="D63" s="462" t="s">
        <v>15</v>
      </c>
      <c r="E63" s="462" t="s">
        <v>186</v>
      </c>
      <c r="F63" s="462" t="s">
        <v>187</v>
      </c>
    </row>
    <row r="64" spans="1:13" x14ac:dyDescent="0.25">
      <c r="A64" s="112" t="s">
        <v>207</v>
      </c>
      <c r="B64" s="169">
        <f>B43</f>
        <v>102402</v>
      </c>
      <c r="C64" s="387">
        <v>57335</v>
      </c>
      <c r="D64" s="387">
        <f>SUM(B64:C64)</f>
        <v>159737</v>
      </c>
      <c r="E64" s="149">
        <f>B64/D64</f>
        <v>0.64106625265279804</v>
      </c>
      <c r="F64" s="149">
        <f>C64/D64</f>
        <v>0.35893374734720196</v>
      </c>
    </row>
    <row r="65" spans="1:6" x14ac:dyDescent="0.25">
      <c r="A65" s="112" t="s">
        <v>206</v>
      </c>
      <c r="B65" s="169">
        <f>B33</f>
        <v>183061</v>
      </c>
      <c r="C65" s="387">
        <v>14856</v>
      </c>
      <c r="D65" s="387">
        <f>SUM(B65:C65)</f>
        <v>197917</v>
      </c>
      <c r="E65" s="149">
        <f>B65/D65</f>
        <v>0.92493823168297817</v>
      </c>
      <c r="F65" s="149">
        <f t="shared" ref="F65:F67" si="0">C65/D65</f>
        <v>7.5061768317021785E-2</v>
      </c>
    </row>
    <row r="66" spans="1:6" x14ac:dyDescent="0.25">
      <c r="A66" s="112" t="s">
        <v>182</v>
      </c>
      <c r="B66" s="169">
        <f>B57</f>
        <v>17498</v>
      </c>
      <c r="C66" s="387">
        <f>F22</f>
        <v>11290</v>
      </c>
      <c r="D66" s="387">
        <f t="shared" ref="D66" si="1">SUM(B66:C66)</f>
        <v>28788</v>
      </c>
      <c r="E66" s="149">
        <f t="shared" ref="E66:E67" si="2">B66/D66</f>
        <v>0.60782270390440463</v>
      </c>
      <c r="F66" s="149">
        <f t="shared" si="0"/>
        <v>0.39217729609559537</v>
      </c>
    </row>
    <row r="67" spans="1:6" x14ac:dyDescent="0.25">
      <c r="A67" s="112" t="s">
        <v>15</v>
      </c>
      <c r="B67" s="387">
        <f>SUM(B64:B66)</f>
        <v>302961</v>
      </c>
      <c r="C67" s="387">
        <f t="shared" ref="C67:D67" si="3">SUM(C64:C66)</f>
        <v>83481</v>
      </c>
      <c r="D67" s="387">
        <f t="shared" si="3"/>
        <v>386442</v>
      </c>
      <c r="E67" s="149">
        <f t="shared" si="2"/>
        <v>0.78397534429487481</v>
      </c>
      <c r="F67" s="149">
        <f t="shared" si="0"/>
        <v>0.21602465570512522</v>
      </c>
    </row>
    <row r="68" spans="1:6" x14ac:dyDescent="0.25">
      <c r="B68" s="100"/>
      <c r="D68" s="100"/>
    </row>
    <row r="69" spans="1:6" x14ac:dyDescent="0.25">
      <c r="D69" s="100"/>
    </row>
    <row r="77" spans="1:6" x14ac:dyDescent="0.25">
      <c r="D77" s="194"/>
    </row>
    <row r="87" spans="1:6" x14ac:dyDescent="0.25">
      <c r="A87" s="8" t="s">
        <v>30</v>
      </c>
      <c r="F87" s="10" t="s">
        <v>31</v>
      </c>
    </row>
  </sheetData>
  <mergeCells count="6">
    <mergeCell ref="A2:G2"/>
    <mergeCell ref="A3:G3"/>
    <mergeCell ref="A4:G8"/>
    <mergeCell ref="A1:G1"/>
    <mergeCell ref="B62:D62"/>
    <mergeCell ref="E62:F62"/>
  </mergeCells>
  <hyperlinks>
    <hyperlink ref="F87" location="Contents!A1" display="Back to Contents"/>
  </hyperlinks>
  <pageMargins left="0.25" right="0.25" top="0.75" bottom="0.75" header="0.3" footer="0.3"/>
  <pageSetup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opLeftCell="A16" zoomScaleNormal="100" zoomScaleSheetLayoutView="100" workbookViewId="0">
      <selection sqref="A1:H1"/>
    </sheetView>
  </sheetViews>
  <sheetFormatPr defaultRowHeight="15" x14ac:dyDescent="0.25"/>
  <cols>
    <col min="1" max="8" width="15.7109375" style="8" customWidth="1"/>
    <col min="9" max="9" width="2.28515625" style="8" customWidth="1"/>
    <col min="10" max="12" width="9.140625" style="8"/>
  </cols>
  <sheetData>
    <row r="1" spans="1:12" ht="15" customHeight="1" x14ac:dyDescent="0.25">
      <c r="A1" s="533" t="s">
        <v>21</v>
      </c>
      <c r="B1" s="534"/>
      <c r="C1" s="534"/>
      <c r="D1" s="534"/>
      <c r="E1" s="534"/>
      <c r="F1" s="534"/>
      <c r="G1" s="534"/>
      <c r="H1" s="535"/>
      <c r="I1" s="11"/>
    </row>
    <row r="2" spans="1:12" ht="15" customHeight="1" x14ac:dyDescent="0.25">
      <c r="A2" s="517"/>
      <c r="B2" s="518"/>
      <c r="C2" s="518"/>
      <c r="D2" s="518"/>
      <c r="E2" s="518"/>
      <c r="F2" s="518"/>
      <c r="G2" s="518"/>
      <c r="H2" s="519"/>
      <c r="I2" s="74"/>
      <c r="J2" s="74"/>
      <c r="K2" s="74"/>
      <c r="L2" s="74"/>
    </row>
    <row r="3" spans="1:12" ht="15" customHeight="1" x14ac:dyDescent="0.25">
      <c r="A3" s="536" t="s">
        <v>233</v>
      </c>
      <c r="B3" s="537"/>
      <c r="C3" s="537"/>
      <c r="D3" s="537"/>
      <c r="E3" s="537"/>
      <c r="F3" s="537"/>
      <c r="G3" s="537"/>
      <c r="H3" s="538"/>
      <c r="I3" s="75"/>
    </row>
    <row r="4" spans="1:12" ht="15" customHeight="1" x14ac:dyDescent="0.25">
      <c r="A4" s="520" t="s">
        <v>357</v>
      </c>
      <c r="B4" s="521"/>
      <c r="C4" s="521"/>
      <c r="D4" s="521"/>
      <c r="E4" s="521"/>
      <c r="F4" s="521"/>
      <c r="G4" s="521"/>
      <c r="H4" s="522"/>
    </row>
    <row r="5" spans="1:12" s="20" customFormat="1" x14ac:dyDescent="0.25">
      <c r="A5" s="523"/>
      <c r="B5" s="524"/>
      <c r="C5" s="524"/>
      <c r="D5" s="524"/>
      <c r="E5" s="524"/>
      <c r="F5" s="524"/>
      <c r="G5" s="524"/>
      <c r="H5" s="525"/>
      <c r="I5" s="8"/>
      <c r="J5" s="8"/>
      <c r="K5" s="8"/>
      <c r="L5" s="8"/>
    </row>
    <row r="6" spans="1:12" s="20" customFormat="1" x14ac:dyDescent="0.25">
      <c r="A6" s="523"/>
      <c r="B6" s="524"/>
      <c r="C6" s="524"/>
      <c r="D6" s="524"/>
      <c r="E6" s="524"/>
      <c r="F6" s="524"/>
      <c r="G6" s="524"/>
      <c r="H6" s="525"/>
      <c r="I6" s="8"/>
      <c r="J6" s="8"/>
      <c r="K6" s="8"/>
      <c r="L6" s="8"/>
    </row>
    <row r="7" spans="1:12" s="20" customFormat="1" x14ac:dyDescent="0.25">
      <c r="A7" s="523"/>
      <c r="B7" s="524"/>
      <c r="C7" s="524"/>
      <c r="D7" s="524"/>
      <c r="E7" s="524"/>
      <c r="F7" s="524"/>
      <c r="G7" s="524"/>
      <c r="H7" s="525"/>
      <c r="I7" s="8"/>
      <c r="J7" s="8"/>
      <c r="K7" s="8"/>
      <c r="L7" s="8"/>
    </row>
    <row r="8" spans="1:12" s="20" customFormat="1" x14ac:dyDescent="0.25">
      <c r="A8" s="526"/>
      <c r="B8" s="527"/>
      <c r="C8" s="527"/>
      <c r="D8" s="527"/>
      <c r="E8" s="527"/>
      <c r="F8" s="527"/>
      <c r="G8" s="527"/>
      <c r="H8" s="528"/>
      <c r="I8" s="8"/>
      <c r="J8" s="8"/>
      <c r="K8" s="8"/>
      <c r="L8" s="8"/>
    </row>
    <row r="45" spans="8:8" x14ac:dyDescent="0.25">
      <c r="H45" s="10" t="s">
        <v>31</v>
      </c>
    </row>
  </sheetData>
  <mergeCells count="4">
    <mergeCell ref="A4:H8"/>
    <mergeCell ref="A1:H1"/>
    <mergeCell ref="A2:H2"/>
    <mergeCell ref="A3:H3"/>
  </mergeCells>
  <hyperlinks>
    <hyperlink ref="H45" location="Contents!A1" display="Back to Contents"/>
  </hyperlinks>
  <pageMargins left="0.25" right="0.25" top="0.75" bottom="0.75" header="0.3" footer="0.3"/>
  <pageSetup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zoomScaleNormal="100" zoomScaleSheetLayoutView="100" workbookViewId="0">
      <selection sqref="A1:G1"/>
    </sheetView>
  </sheetViews>
  <sheetFormatPr defaultRowHeight="15" customHeight="1" x14ac:dyDescent="0.25"/>
  <cols>
    <col min="1" max="1" width="49.85546875" style="8" customWidth="1"/>
    <col min="2" max="2" width="14.7109375" customWidth="1"/>
    <col min="3" max="3" width="15.42578125" customWidth="1"/>
    <col min="4" max="4" width="16.42578125" style="8" customWidth="1"/>
    <col min="5" max="5" width="14.7109375" style="8" customWidth="1"/>
    <col min="6" max="6" width="14.140625" style="8" customWidth="1"/>
    <col min="7" max="7" width="11.7109375" style="8" customWidth="1"/>
    <col min="8" max="8" width="14.7109375" style="8" customWidth="1"/>
    <col min="9" max="9" width="9.140625" style="8"/>
  </cols>
  <sheetData>
    <row r="1" spans="1:13" ht="15" customHeight="1" x14ac:dyDescent="0.25">
      <c r="A1" s="533" t="s">
        <v>21</v>
      </c>
      <c r="B1" s="534"/>
      <c r="C1" s="534"/>
      <c r="D1" s="534"/>
      <c r="E1" s="534"/>
      <c r="F1" s="534"/>
      <c r="G1" s="535"/>
    </row>
    <row r="2" spans="1:13" ht="15" customHeight="1" x14ac:dyDescent="0.25">
      <c r="A2" s="556"/>
      <c r="B2" s="557"/>
      <c r="C2" s="557"/>
      <c r="D2" s="557"/>
      <c r="E2" s="557"/>
      <c r="F2" s="557"/>
      <c r="G2" s="558"/>
      <c r="H2" s="111"/>
    </row>
    <row r="3" spans="1:13" s="7" customFormat="1" ht="15" customHeight="1" x14ac:dyDescent="0.25">
      <c r="A3" s="514" t="s">
        <v>390</v>
      </c>
      <c r="B3" s="515"/>
      <c r="C3" s="515"/>
      <c r="D3" s="515"/>
      <c r="E3" s="515"/>
      <c r="F3" s="515"/>
      <c r="G3" s="516"/>
      <c r="H3" s="48"/>
      <c r="I3" s="74"/>
      <c r="J3" s="5"/>
      <c r="K3" s="5"/>
      <c r="L3" s="5"/>
    </row>
    <row r="4" spans="1:13" s="7" customFormat="1" ht="15" customHeight="1" x14ac:dyDescent="0.25">
      <c r="A4" s="545" t="s">
        <v>388</v>
      </c>
      <c r="B4" s="546"/>
      <c r="C4" s="546"/>
      <c r="D4" s="546"/>
      <c r="E4" s="546"/>
      <c r="F4" s="546"/>
      <c r="G4" s="547"/>
      <c r="H4" s="186"/>
      <c r="I4" s="74"/>
      <c r="J4" s="5"/>
      <c r="K4" s="5"/>
      <c r="L4" s="5"/>
    </row>
    <row r="5" spans="1:13" s="7" customFormat="1" ht="15" customHeight="1" x14ac:dyDescent="0.25">
      <c r="A5" s="548"/>
      <c r="B5" s="549"/>
      <c r="C5" s="549"/>
      <c r="D5" s="549"/>
      <c r="E5" s="549"/>
      <c r="F5" s="549"/>
      <c r="G5" s="550"/>
      <c r="H5" s="186"/>
      <c r="I5" s="74"/>
      <c r="J5" s="5"/>
      <c r="K5" s="5"/>
      <c r="L5" s="5"/>
    </row>
    <row r="6" spans="1:13" s="7" customFormat="1" ht="15" customHeight="1" x14ac:dyDescent="0.25">
      <c r="A6" s="548"/>
      <c r="B6" s="549"/>
      <c r="C6" s="549"/>
      <c r="D6" s="549"/>
      <c r="E6" s="549"/>
      <c r="F6" s="549"/>
      <c r="G6" s="550"/>
      <c r="H6" s="186"/>
      <c r="I6" s="74"/>
      <c r="J6" s="5"/>
      <c r="K6" s="5"/>
      <c r="L6" s="5"/>
    </row>
    <row r="7" spans="1:13" s="7" customFormat="1" ht="15" customHeight="1" x14ac:dyDescent="0.25">
      <c r="A7" s="548"/>
      <c r="B7" s="549"/>
      <c r="C7" s="549"/>
      <c r="D7" s="549"/>
      <c r="E7" s="549"/>
      <c r="F7" s="549"/>
      <c r="G7" s="550"/>
      <c r="H7" s="186"/>
      <c r="I7" s="74"/>
      <c r="J7" s="5"/>
      <c r="K7" s="5"/>
      <c r="L7" s="5"/>
    </row>
    <row r="8" spans="1:13" s="7" customFormat="1" ht="15" customHeight="1" x14ac:dyDescent="0.25">
      <c r="A8" s="551"/>
      <c r="B8" s="552"/>
      <c r="C8" s="552"/>
      <c r="D8" s="552"/>
      <c r="E8" s="552"/>
      <c r="F8" s="552"/>
      <c r="G8" s="553"/>
      <c r="H8" s="186"/>
      <c r="I8" s="74"/>
      <c r="J8" s="5"/>
      <c r="K8" s="5"/>
      <c r="L8" s="5"/>
    </row>
    <row r="9" spans="1:13" s="7" customFormat="1" ht="15" customHeight="1" x14ac:dyDescent="0.25">
      <c r="A9" s="476"/>
      <c r="B9" s="62"/>
      <c r="C9" s="62"/>
      <c r="D9" s="460"/>
      <c r="E9" s="460"/>
      <c r="F9" s="460"/>
      <c r="G9" s="460"/>
      <c r="H9" s="460"/>
      <c r="I9" s="460"/>
      <c r="J9" s="5"/>
      <c r="K9" s="5"/>
      <c r="L9" s="5"/>
      <c r="M9" s="5"/>
    </row>
    <row r="10" spans="1:13" ht="15" customHeight="1" x14ac:dyDescent="0.25">
      <c r="A10" s="555" t="s">
        <v>387</v>
      </c>
      <c r="B10" s="555"/>
      <c r="C10" s="555"/>
      <c r="D10" s="555"/>
      <c r="E10" s="555"/>
      <c r="F10" s="555"/>
      <c r="G10" s="555"/>
    </row>
    <row r="11" spans="1:13" ht="15" customHeight="1" x14ac:dyDescent="0.25">
      <c r="A11" s="543" t="s">
        <v>32</v>
      </c>
      <c r="B11" s="542" t="s">
        <v>33</v>
      </c>
      <c r="C11" s="542"/>
      <c r="D11" s="543" t="s">
        <v>34</v>
      </c>
      <c r="E11" s="543"/>
      <c r="F11" s="543" t="s">
        <v>35</v>
      </c>
      <c r="G11" s="543" t="s">
        <v>36</v>
      </c>
    </row>
    <row r="12" spans="1:13" ht="15" customHeight="1" x14ac:dyDescent="0.25">
      <c r="A12" s="543"/>
      <c r="B12" s="461" t="s">
        <v>34</v>
      </c>
      <c r="C12" s="461" t="s">
        <v>37</v>
      </c>
      <c r="D12" s="461">
        <v>2016</v>
      </c>
      <c r="E12" s="461">
        <v>2026</v>
      </c>
      <c r="F12" s="543"/>
      <c r="G12" s="543"/>
    </row>
    <row r="13" spans="1:13" ht="15" customHeight="1" x14ac:dyDescent="0.25">
      <c r="A13" s="52" t="s">
        <v>61</v>
      </c>
      <c r="B13" s="52"/>
      <c r="C13" s="52"/>
      <c r="D13" s="53">
        <v>3791261</v>
      </c>
      <c r="E13" s="53">
        <v>4523478</v>
      </c>
      <c r="F13" s="53">
        <v>732217</v>
      </c>
      <c r="G13" s="54">
        <v>0.19</v>
      </c>
    </row>
    <row r="14" spans="1:13" ht="15" customHeight="1" x14ac:dyDescent="0.25">
      <c r="A14" s="554" t="s">
        <v>167</v>
      </c>
      <c r="B14" s="554"/>
      <c r="C14" s="554"/>
      <c r="D14" s="554"/>
      <c r="E14" s="554"/>
      <c r="F14" s="554"/>
      <c r="G14" s="554"/>
    </row>
    <row r="15" spans="1:13" ht="15" customHeight="1" x14ac:dyDescent="0.25">
      <c r="A15" s="52" t="s">
        <v>38</v>
      </c>
      <c r="B15" s="17" t="s">
        <v>42</v>
      </c>
      <c r="C15" s="52"/>
      <c r="D15" s="53">
        <v>60323</v>
      </c>
      <c r="E15" s="53">
        <v>78650</v>
      </c>
      <c r="F15" s="53">
        <v>18327</v>
      </c>
      <c r="G15" s="54">
        <v>0.3</v>
      </c>
    </row>
    <row r="16" spans="1:13" ht="15" customHeight="1" x14ac:dyDescent="0.25">
      <c r="A16" s="52" t="s">
        <v>391</v>
      </c>
      <c r="B16" s="17" t="s">
        <v>42</v>
      </c>
      <c r="C16" s="52"/>
      <c r="D16" s="53">
        <v>52008</v>
      </c>
      <c r="E16" s="53">
        <v>62798</v>
      </c>
      <c r="F16" s="53">
        <v>10790</v>
      </c>
      <c r="G16" s="54">
        <v>0.21</v>
      </c>
    </row>
    <row r="17" spans="1:7" ht="15" customHeight="1" x14ac:dyDescent="0.25">
      <c r="A17" s="52" t="s">
        <v>392</v>
      </c>
      <c r="B17" s="17" t="s">
        <v>42</v>
      </c>
      <c r="C17" s="52"/>
      <c r="D17" s="53">
        <v>38638</v>
      </c>
      <c r="E17" s="53">
        <v>48316</v>
      </c>
      <c r="F17" s="53">
        <v>9678</v>
      </c>
      <c r="G17" s="54">
        <v>0.25</v>
      </c>
    </row>
    <row r="18" spans="1:7" ht="15" customHeight="1" x14ac:dyDescent="0.25">
      <c r="A18" s="52" t="s">
        <v>393</v>
      </c>
      <c r="B18" s="17" t="s">
        <v>42</v>
      </c>
      <c r="C18" s="52"/>
      <c r="D18" s="53">
        <v>25366</v>
      </c>
      <c r="E18" s="53">
        <v>34911</v>
      </c>
      <c r="F18" s="53">
        <v>9545</v>
      </c>
      <c r="G18" s="54">
        <v>0.38</v>
      </c>
    </row>
    <row r="19" spans="1:7" ht="15" customHeight="1" x14ac:dyDescent="0.25">
      <c r="A19" s="52" t="s">
        <v>394</v>
      </c>
      <c r="B19" s="17" t="s">
        <v>42</v>
      </c>
      <c r="C19" s="52"/>
      <c r="D19" s="53">
        <v>41483</v>
      </c>
      <c r="E19" s="53">
        <v>50105</v>
      </c>
      <c r="F19" s="53">
        <v>8622</v>
      </c>
      <c r="G19" s="54">
        <v>0.21</v>
      </c>
    </row>
    <row r="20" spans="1:7" ht="15" customHeight="1" x14ac:dyDescent="0.25">
      <c r="A20" s="52" t="s">
        <v>395</v>
      </c>
      <c r="B20" s="52"/>
      <c r="C20" s="17" t="s">
        <v>42</v>
      </c>
      <c r="D20" s="52">
        <v>2190</v>
      </c>
      <c r="E20" s="52">
        <v>3349</v>
      </c>
      <c r="F20" s="52">
        <v>1159</v>
      </c>
      <c r="G20" s="54">
        <v>0.53</v>
      </c>
    </row>
    <row r="21" spans="1:7" ht="15" customHeight="1" x14ac:dyDescent="0.25">
      <c r="A21" s="52" t="s">
        <v>343</v>
      </c>
      <c r="B21" s="52"/>
      <c r="C21" s="17" t="s">
        <v>42</v>
      </c>
      <c r="D21" s="53">
        <v>2797</v>
      </c>
      <c r="E21" s="53">
        <v>4170</v>
      </c>
      <c r="F21" s="53">
        <v>1373</v>
      </c>
      <c r="G21" s="54">
        <v>0.49</v>
      </c>
    </row>
    <row r="22" spans="1:7" ht="15" customHeight="1" x14ac:dyDescent="0.25">
      <c r="A22" s="52" t="s">
        <v>344</v>
      </c>
      <c r="B22" s="52"/>
      <c r="C22" s="17" t="s">
        <v>42</v>
      </c>
      <c r="D22" s="53">
        <v>2114</v>
      </c>
      <c r="E22" s="53">
        <v>3128</v>
      </c>
      <c r="F22" s="52">
        <v>1014</v>
      </c>
      <c r="G22" s="54">
        <v>0.48</v>
      </c>
    </row>
    <row r="23" spans="1:7" ht="15" customHeight="1" x14ac:dyDescent="0.25">
      <c r="A23" s="52" t="s">
        <v>396</v>
      </c>
      <c r="B23" s="52"/>
      <c r="C23" s="17" t="s">
        <v>42</v>
      </c>
      <c r="D23" s="53">
        <v>539</v>
      </c>
      <c r="E23" s="53">
        <v>781</v>
      </c>
      <c r="F23" s="52">
        <v>242</v>
      </c>
      <c r="G23" s="54">
        <v>0.45</v>
      </c>
    </row>
    <row r="24" spans="1:7" ht="15" customHeight="1" x14ac:dyDescent="0.25">
      <c r="A24" s="52" t="s">
        <v>397</v>
      </c>
      <c r="B24" s="52"/>
      <c r="C24" s="17" t="s">
        <v>42</v>
      </c>
      <c r="D24" s="53">
        <v>3630</v>
      </c>
      <c r="E24" s="53">
        <v>5184</v>
      </c>
      <c r="F24" s="52">
        <v>1554</v>
      </c>
      <c r="G24" s="54">
        <v>0.43</v>
      </c>
    </row>
    <row r="25" spans="1:7" ht="18" customHeight="1" x14ac:dyDescent="0.25">
      <c r="A25" s="521" t="s">
        <v>389</v>
      </c>
      <c r="B25" s="521"/>
      <c r="C25" s="521"/>
      <c r="D25" s="521"/>
      <c r="E25" s="521"/>
      <c r="F25" s="521"/>
      <c r="G25" s="521"/>
    </row>
    <row r="26" spans="1:7" ht="15" customHeight="1" x14ac:dyDescent="0.25">
      <c r="A26" s="321" t="s">
        <v>43</v>
      </c>
      <c r="B26" s="321"/>
      <c r="C26" s="321"/>
      <c r="D26" s="321"/>
      <c r="E26" s="321"/>
      <c r="G26" s="321"/>
    </row>
    <row r="29" spans="1:7" ht="15" customHeight="1" x14ac:dyDescent="0.25">
      <c r="A29" s="539" t="s">
        <v>369</v>
      </c>
      <c r="B29" s="540"/>
      <c r="C29" s="540"/>
      <c r="D29" s="540"/>
      <c r="E29" s="540"/>
      <c r="F29" s="541"/>
    </row>
    <row r="30" spans="1:7" ht="15" customHeight="1" x14ac:dyDescent="0.25">
      <c r="A30" s="442"/>
      <c r="B30" s="542" t="s">
        <v>370</v>
      </c>
      <c r="C30" s="542"/>
      <c r="D30" s="542"/>
      <c r="E30" s="543" t="s">
        <v>371</v>
      </c>
      <c r="F30" s="544" t="s">
        <v>372</v>
      </c>
    </row>
    <row r="31" spans="1:7" ht="15" customHeight="1" x14ac:dyDescent="0.25">
      <c r="A31" s="443" t="s">
        <v>373</v>
      </c>
      <c r="B31" s="444" t="s">
        <v>410</v>
      </c>
      <c r="C31" s="444" t="s">
        <v>374</v>
      </c>
      <c r="D31" s="444" t="s">
        <v>375</v>
      </c>
      <c r="E31" s="543"/>
      <c r="F31" s="544"/>
    </row>
    <row r="32" spans="1:7" ht="15" customHeight="1" x14ac:dyDescent="0.25">
      <c r="A32" s="445" t="s">
        <v>39</v>
      </c>
      <c r="B32" s="446">
        <v>40546.007233961602</v>
      </c>
      <c r="C32" s="446">
        <v>48277.341438878502</v>
      </c>
      <c r="D32" s="446">
        <v>62121.507599297802</v>
      </c>
      <c r="E32" s="447">
        <v>2298</v>
      </c>
      <c r="F32" s="448">
        <v>0.76196692776327246</v>
      </c>
    </row>
    <row r="33" spans="1:6" ht="15" customHeight="1" x14ac:dyDescent="0.25">
      <c r="A33" s="445" t="s">
        <v>180</v>
      </c>
      <c r="B33" s="446">
        <v>37719.188703448199</v>
      </c>
      <c r="C33" s="446">
        <v>47045.533391962803</v>
      </c>
      <c r="D33" s="446">
        <v>60412.808151621699</v>
      </c>
      <c r="E33" s="447">
        <v>3909</v>
      </c>
      <c r="F33" s="448">
        <v>0.74187771808646708</v>
      </c>
    </row>
    <row r="34" spans="1:6" ht="15" customHeight="1" x14ac:dyDescent="0.25">
      <c r="A34" s="445" t="s">
        <v>376</v>
      </c>
      <c r="B34" s="446">
        <v>38741.805336843703</v>
      </c>
      <c r="C34" s="446">
        <v>50583.381640882501</v>
      </c>
      <c r="D34" s="446">
        <v>69421.517947887405</v>
      </c>
      <c r="E34" s="447">
        <v>11578</v>
      </c>
      <c r="F34" s="448">
        <v>0.77094489549144929</v>
      </c>
    </row>
    <row r="35" spans="1:6" ht="15" customHeight="1" x14ac:dyDescent="0.25">
      <c r="A35" s="445" t="s">
        <v>174</v>
      </c>
      <c r="B35" s="446">
        <v>58231.905299657497</v>
      </c>
      <c r="C35" s="446">
        <v>69350.490916485403</v>
      </c>
      <c r="D35" s="446">
        <v>89266.803225182506</v>
      </c>
      <c r="E35" s="447">
        <v>6289</v>
      </c>
      <c r="F35" s="448">
        <v>0.74288440133566547</v>
      </c>
    </row>
    <row r="36" spans="1:6" ht="15" customHeight="1" x14ac:dyDescent="0.25">
      <c r="A36" s="445" t="s">
        <v>377</v>
      </c>
      <c r="B36" s="446">
        <v>65627.171416921497</v>
      </c>
      <c r="C36" s="446">
        <v>85843.139201520898</v>
      </c>
      <c r="D36" s="446">
        <v>106427.86211988299</v>
      </c>
      <c r="E36" s="447">
        <v>690</v>
      </c>
      <c r="F36" s="448">
        <v>0.47391304347826085</v>
      </c>
    </row>
    <row r="37" spans="1:6" ht="15" customHeight="1" x14ac:dyDescent="0.25">
      <c r="A37" s="449" t="s">
        <v>378</v>
      </c>
      <c r="B37" s="450">
        <v>46298.205134099597</v>
      </c>
      <c r="C37" s="450">
        <v>147133.90983539101</v>
      </c>
      <c r="D37" s="450">
        <v>280551.11809523799</v>
      </c>
      <c r="E37" s="451">
        <v>367</v>
      </c>
      <c r="F37" s="452">
        <v>0.47411444141689374</v>
      </c>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6" ht="15" customHeight="1" x14ac:dyDescent="0.25">
      <c r="B49" s="8"/>
      <c r="C49" s="8"/>
    </row>
    <row r="50" spans="1:6" ht="15" customHeight="1" x14ac:dyDescent="0.25">
      <c r="B50" s="8"/>
      <c r="C50" s="8"/>
    </row>
    <row r="51" spans="1:6" ht="15" customHeight="1" x14ac:dyDescent="0.25">
      <c r="B51" s="8"/>
      <c r="C51" s="8"/>
    </row>
    <row r="52" spans="1:6" ht="15" customHeight="1" x14ac:dyDescent="0.25">
      <c r="B52" s="8"/>
      <c r="C52" s="8"/>
    </row>
    <row r="53" spans="1:6" ht="15" customHeight="1" x14ac:dyDescent="0.25">
      <c r="B53" s="8"/>
      <c r="C53" s="8"/>
    </row>
    <row r="54" spans="1:6" ht="15" customHeight="1" x14ac:dyDescent="0.25">
      <c r="B54" s="8"/>
      <c r="C54" s="8"/>
    </row>
    <row r="55" spans="1:6" ht="15" customHeight="1" x14ac:dyDescent="0.25">
      <c r="B55" s="8"/>
      <c r="C55" s="8"/>
    </row>
    <row r="56" spans="1:6" ht="15" customHeight="1" x14ac:dyDescent="0.25">
      <c r="B56" s="8"/>
      <c r="C56" s="8"/>
    </row>
    <row r="57" spans="1:6" ht="15" customHeight="1" x14ac:dyDescent="0.25">
      <c r="A57" s="8" t="s">
        <v>379</v>
      </c>
      <c r="B57" s="8"/>
      <c r="C57" s="8"/>
      <c r="F57" s="10" t="s">
        <v>31</v>
      </c>
    </row>
    <row r="58" spans="1:6" ht="15" customHeight="1" x14ac:dyDescent="0.25">
      <c r="B58" s="8"/>
      <c r="C58" s="8"/>
    </row>
  </sheetData>
  <mergeCells count="16">
    <mergeCell ref="A1:G1"/>
    <mergeCell ref="A3:G3"/>
    <mergeCell ref="A4:G8"/>
    <mergeCell ref="A14:G14"/>
    <mergeCell ref="A10:G10"/>
    <mergeCell ref="A11:A12"/>
    <mergeCell ref="B11:C11"/>
    <mergeCell ref="D11:E11"/>
    <mergeCell ref="F11:F12"/>
    <mergeCell ref="G11:G12"/>
    <mergeCell ref="A2:G2"/>
    <mergeCell ref="A29:F29"/>
    <mergeCell ref="B30:D30"/>
    <mergeCell ref="E30:E31"/>
    <mergeCell ref="F30:F31"/>
    <mergeCell ref="A25:G25"/>
  </mergeCells>
  <hyperlinks>
    <hyperlink ref="F57" location="Contents!A1" display="Back to Contents"/>
  </hyperlinks>
  <pageMargins left="0.25" right="0.25" top="0.75" bottom="0.75" header="0.3" footer="0.3"/>
  <pageSetup scale="7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4" sqref="A4:K8"/>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63" t="s">
        <v>21</v>
      </c>
      <c r="B1" s="564"/>
      <c r="C1" s="564"/>
      <c r="D1" s="564"/>
      <c r="E1" s="564"/>
      <c r="F1" s="564"/>
      <c r="G1" s="564"/>
      <c r="H1" s="564"/>
      <c r="I1" s="564"/>
      <c r="J1" s="564"/>
      <c r="K1" s="565"/>
      <c r="M1" s="11"/>
      <c r="N1" s="11"/>
      <c r="O1" s="11"/>
      <c r="W1" s="8"/>
      <c r="X1" s="8"/>
    </row>
    <row r="2" spans="1:24" ht="15" customHeight="1" x14ac:dyDescent="0.25">
      <c r="A2" s="566"/>
      <c r="B2" s="567"/>
      <c r="C2" s="567"/>
      <c r="D2" s="567"/>
      <c r="E2" s="567"/>
      <c r="F2" s="567"/>
      <c r="G2" s="567"/>
      <c r="H2" s="567"/>
      <c r="I2" s="567"/>
      <c r="J2" s="567"/>
      <c r="K2" s="568"/>
      <c r="M2" s="74"/>
      <c r="N2" s="74"/>
      <c r="O2" s="74"/>
      <c r="W2" s="8"/>
      <c r="X2" s="8"/>
    </row>
    <row r="3" spans="1:24" s="20" customFormat="1" ht="15" customHeight="1" x14ac:dyDescent="0.25">
      <c r="A3" s="569" t="s">
        <v>230</v>
      </c>
      <c r="B3" s="570"/>
      <c r="C3" s="570"/>
      <c r="D3" s="570"/>
      <c r="E3" s="570"/>
      <c r="F3" s="570"/>
      <c r="G3" s="570"/>
      <c r="H3" s="570"/>
      <c r="I3" s="570"/>
      <c r="J3" s="570"/>
      <c r="K3" s="571"/>
      <c r="L3" s="8"/>
      <c r="M3" s="8"/>
      <c r="N3" s="8"/>
      <c r="O3" s="8"/>
      <c r="P3" s="8"/>
      <c r="Q3" s="8"/>
      <c r="R3" s="8"/>
      <c r="S3" s="8"/>
      <c r="T3" s="8"/>
      <c r="U3" s="8"/>
      <c r="V3" s="8"/>
      <c r="W3" s="8"/>
      <c r="X3" s="8"/>
    </row>
    <row r="4" spans="1:24" s="20" customFormat="1" ht="15" customHeight="1" x14ac:dyDescent="0.25">
      <c r="A4" s="572" t="s">
        <v>427</v>
      </c>
      <c r="B4" s="573"/>
      <c r="C4" s="573"/>
      <c r="D4" s="573"/>
      <c r="E4" s="573"/>
      <c r="F4" s="573"/>
      <c r="G4" s="573"/>
      <c r="H4" s="573"/>
      <c r="I4" s="573"/>
      <c r="J4" s="573"/>
      <c r="K4" s="574"/>
      <c r="L4" s="8"/>
      <c r="M4" s="8"/>
      <c r="N4" s="8"/>
      <c r="O4" s="8"/>
      <c r="P4" s="8"/>
      <c r="Q4" s="8"/>
      <c r="R4" s="8"/>
      <c r="S4" s="8"/>
      <c r="T4" s="8"/>
      <c r="U4" s="8"/>
      <c r="V4" s="8"/>
      <c r="W4" s="8"/>
      <c r="X4" s="8"/>
    </row>
    <row r="5" spans="1:24" s="20" customFormat="1" x14ac:dyDescent="0.25">
      <c r="A5" s="523"/>
      <c r="B5" s="524"/>
      <c r="C5" s="524"/>
      <c r="D5" s="524"/>
      <c r="E5" s="524"/>
      <c r="F5" s="524"/>
      <c r="G5" s="524"/>
      <c r="H5" s="524"/>
      <c r="I5" s="524"/>
      <c r="J5" s="524"/>
      <c r="K5" s="525"/>
      <c r="L5" s="8"/>
      <c r="M5" s="8"/>
      <c r="N5" s="8"/>
      <c r="O5" s="8"/>
      <c r="P5" s="8"/>
      <c r="Q5" s="8"/>
      <c r="R5" s="8"/>
      <c r="S5" s="8"/>
      <c r="T5" s="8"/>
      <c r="U5" s="8"/>
      <c r="V5" s="8"/>
      <c r="W5" s="8"/>
      <c r="X5" s="8"/>
    </row>
    <row r="6" spans="1:24" s="20" customFormat="1" x14ac:dyDescent="0.25">
      <c r="A6" s="523"/>
      <c r="B6" s="524"/>
      <c r="C6" s="524"/>
      <c r="D6" s="524"/>
      <c r="E6" s="524"/>
      <c r="F6" s="524"/>
      <c r="G6" s="524"/>
      <c r="H6" s="524"/>
      <c r="I6" s="524"/>
      <c r="J6" s="524"/>
      <c r="K6" s="525"/>
      <c r="L6" s="8"/>
      <c r="M6" s="8"/>
      <c r="N6" s="8"/>
      <c r="O6" s="8"/>
      <c r="P6" s="8"/>
      <c r="Q6" s="8"/>
      <c r="R6" s="8"/>
      <c r="S6" s="8"/>
      <c r="T6" s="8"/>
      <c r="U6" s="8"/>
      <c r="V6" s="8"/>
      <c r="W6" s="8"/>
      <c r="X6" s="8"/>
    </row>
    <row r="7" spans="1:24" s="20" customFormat="1" x14ac:dyDescent="0.25">
      <c r="A7" s="523"/>
      <c r="B7" s="524"/>
      <c r="C7" s="524"/>
      <c r="D7" s="524"/>
      <c r="E7" s="524"/>
      <c r="F7" s="524"/>
      <c r="G7" s="524"/>
      <c r="H7" s="524"/>
      <c r="I7" s="524"/>
      <c r="J7" s="524"/>
      <c r="K7" s="525"/>
      <c r="L7" s="8"/>
      <c r="M7" s="8"/>
      <c r="N7" s="8"/>
      <c r="O7" s="8"/>
      <c r="P7" s="8"/>
      <c r="Q7" s="8"/>
      <c r="R7" s="8"/>
      <c r="S7" s="8"/>
      <c r="T7" s="8"/>
      <c r="U7" s="8"/>
      <c r="V7" s="8"/>
      <c r="W7" s="8"/>
      <c r="X7" s="8"/>
    </row>
    <row r="8" spans="1:24" s="20" customFormat="1" x14ac:dyDescent="0.25">
      <c r="A8" s="526"/>
      <c r="B8" s="527"/>
      <c r="C8" s="527"/>
      <c r="D8" s="527"/>
      <c r="E8" s="527"/>
      <c r="F8" s="527"/>
      <c r="G8" s="527"/>
      <c r="H8" s="527"/>
      <c r="I8" s="527"/>
      <c r="J8" s="527"/>
      <c r="K8" s="528"/>
      <c r="L8" s="8"/>
      <c r="M8" s="8"/>
      <c r="N8" s="8"/>
      <c r="O8" s="8"/>
      <c r="P8" s="8"/>
      <c r="Q8" s="8"/>
      <c r="R8" s="8"/>
      <c r="S8" s="8"/>
      <c r="T8" s="8"/>
      <c r="U8" s="8"/>
      <c r="V8" s="8"/>
      <c r="W8" s="8"/>
      <c r="X8" s="8"/>
    </row>
    <row r="9" spans="1:24" s="20" customFormat="1" x14ac:dyDescent="0.25">
      <c r="A9" s="8"/>
      <c r="B9" s="8"/>
      <c r="C9" s="8"/>
      <c r="D9" s="8"/>
      <c r="E9" s="8"/>
      <c r="F9" s="8"/>
      <c r="G9" s="8"/>
      <c r="H9" s="8"/>
      <c r="I9" s="8"/>
      <c r="J9" s="8"/>
      <c r="K9" s="8"/>
      <c r="L9" s="8"/>
      <c r="M9" s="8"/>
      <c r="N9" s="8"/>
      <c r="O9" s="8"/>
      <c r="P9" s="8"/>
      <c r="Q9" s="8"/>
      <c r="R9" s="8"/>
      <c r="S9" s="8"/>
      <c r="T9" s="8"/>
      <c r="U9" s="8"/>
      <c r="V9" s="8"/>
    </row>
    <row r="22" spans="1:26" s="20" customFormat="1" x14ac:dyDescent="0.25">
      <c r="A22" s="8"/>
      <c r="B22" s="8"/>
      <c r="C22" s="8"/>
      <c r="D22" s="8"/>
      <c r="E22" s="8"/>
      <c r="F22" s="8"/>
      <c r="G22" s="8"/>
      <c r="H22" s="8"/>
      <c r="I22" s="8"/>
      <c r="J22" s="8"/>
      <c r="K22" s="8"/>
      <c r="L22" s="8"/>
      <c r="M22" s="8"/>
      <c r="N22" s="8"/>
      <c r="O22" s="8"/>
      <c r="P22" s="8"/>
      <c r="Q22" s="8"/>
      <c r="R22" s="8"/>
      <c r="S22" s="8"/>
      <c r="T22" s="8"/>
      <c r="U22" s="8"/>
      <c r="V22" s="8"/>
    </row>
    <row r="23" spans="1:26" s="20" customFormat="1" x14ac:dyDescent="0.25">
      <c r="A23" s="8"/>
      <c r="B23" s="8"/>
      <c r="C23" s="8"/>
      <c r="D23" s="8"/>
      <c r="E23" s="8"/>
      <c r="F23" s="8"/>
      <c r="G23" s="8"/>
      <c r="H23" s="8"/>
      <c r="I23" s="8"/>
      <c r="J23" s="8"/>
      <c r="K23" s="8"/>
      <c r="L23" s="8"/>
      <c r="M23" s="8"/>
      <c r="N23" s="8"/>
      <c r="O23" s="8"/>
      <c r="P23" s="8"/>
      <c r="Q23" s="8"/>
      <c r="R23" s="8"/>
      <c r="S23" s="8"/>
      <c r="T23" s="8"/>
      <c r="U23" s="8"/>
      <c r="V23" s="8"/>
    </row>
    <row r="24" spans="1:26" s="20" customFormat="1" x14ac:dyDescent="0.25">
      <c r="A24" s="8"/>
      <c r="B24" s="8"/>
      <c r="C24" s="8"/>
      <c r="D24" s="8"/>
      <c r="E24" s="8"/>
      <c r="F24" s="8"/>
      <c r="G24" s="8"/>
      <c r="H24" s="8"/>
      <c r="I24" s="8"/>
      <c r="J24" s="8"/>
      <c r="K24" s="8"/>
      <c r="L24" s="8"/>
      <c r="M24" s="8"/>
      <c r="N24" s="8"/>
      <c r="O24" s="8"/>
      <c r="P24" s="8"/>
      <c r="Q24" s="8"/>
      <c r="R24" s="8"/>
      <c r="S24" s="8"/>
      <c r="T24" s="8"/>
      <c r="U24" s="8"/>
      <c r="V24" s="8"/>
    </row>
    <row r="25" spans="1:26" s="20" customFormat="1" x14ac:dyDescent="0.25">
      <c r="A25" s="8"/>
      <c r="B25" s="8"/>
      <c r="C25" s="8"/>
      <c r="D25" s="8"/>
      <c r="E25" s="8"/>
      <c r="F25" s="8"/>
      <c r="G25" s="8"/>
      <c r="H25" s="8"/>
      <c r="I25" s="8"/>
      <c r="J25" s="8"/>
      <c r="K25" s="8"/>
      <c r="L25" s="8"/>
      <c r="M25" s="8"/>
      <c r="N25" s="8"/>
      <c r="O25" s="8"/>
      <c r="P25" s="8"/>
      <c r="Q25" s="8"/>
      <c r="R25" s="8"/>
      <c r="S25" s="8"/>
      <c r="T25" s="8"/>
      <c r="U25" s="8"/>
      <c r="V25" s="8"/>
    </row>
    <row r="26" spans="1:26" s="20" customFormat="1" x14ac:dyDescent="0.25">
      <c r="A26" s="8"/>
      <c r="B26" s="8"/>
      <c r="C26" s="8"/>
      <c r="D26" s="8"/>
      <c r="E26" s="8"/>
      <c r="F26" s="8"/>
      <c r="G26" s="8"/>
      <c r="H26" s="8"/>
      <c r="I26" s="8"/>
      <c r="J26" s="8"/>
      <c r="K26" s="8"/>
      <c r="L26" s="8"/>
      <c r="M26" s="8"/>
      <c r="N26" s="8"/>
      <c r="O26" s="8"/>
      <c r="P26" s="8"/>
      <c r="Q26" s="8"/>
      <c r="R26" s="8"/>
      <c r="S26" s="8"/>
      <c r="T26" s="8"/>
      <c r="U26" s="8"/>
      <c r="V26" s="8"/>
    </row>
    <row r="27" spans="1:26" s="20" customFormat="1" x14ac:dyDescent="0.25">
      <c r="A27" s="8"/>
      <c r="B27" s="8"/>
      <c r="C27" s="8"/>
      <c r="D27" s="8"/>
      <c r="E27" s="8"/>
      <c r="F27" s="8"/>
      <c r="G27" s="8"/>
      <c r="H27" s="8"/>
      <c r="I27" s="8"/>
      <c r="J27" s="8"/>
      <c r="K27" s="8"/>
      <c r="L27" s="8"/>
      <c r="M27" s="8"/>
      <c r="N27" s="8"/>
      <c r="O27" s="8"/>
      <c r="P27" s="8"/>
      <c r="Q27" s="8"/>
      <c r="R27" s="8"/>
      <c r="S27" s="8"/>
      <c r="T27" s="8"/>
      <c r="U27" s="8"/>
      <c r="V27" s="8"/>
    </row>
    <row r="29" spans="1:26" ht="26.25" customHeight="1" x14ac:dyDescent="0.25">
      <c r="A29" s="559" t="s">
        <v>194</v>
      </c>
      <c r="B29" s="561" t="s">
        <v>6</v>
      </c>
      <c r="C29" s="577" t="s">
        <v>3</v>
      </c>
      <c r="D29" s="578"/>
      <c r="E29" s="577" t="s">
        <v>5</v>
      </c>
      <c r="F29" s="578"/>
      <c r="G29" s="577" t="s">
        <v>4</v>
      </c>
      <c r="H29" s="578"/>
      <c r="I29" s="577" t="s">
        <v>193</v>
      </c>
      <c r="J29" s="578"/>
      <c r="K29" s="575" t="s">
        <v>15</v>
      </c>
      <c r="W29" s="8"/>
      <c r="X29" s="8"/>
      <c r="Y29" s="8"/>
    </row>
    <row r="30" spans="1:26" s="20" customFormat="1" ht="15" customHeight="1" thickBot="1" x14ac:dyDescent="0.3">
      <c r="A30" s="560"/>
      <c r="B30" s="562"/>
      <c r="C30" s="98" t="s">
        <v>237</v>
      </c>
      <c r="D30" s="99" t="s">
        <v>238</v>
      </c>
      <c r="E30" s="98" t="s">
        <v>237</v>
      </c>
      <c r="F30" s="99" t="s">
        <v>238</v>
      </c>
      <c r="G30" s="98" t="s">
        <v>237</v>
      </c>
      <c r="H30" s="99" t="s">
        <v>238</v>
      </c>
      <c r="I30" s="98" t="s">
        <v>237</v>
      </c>
      <c r="J30" s="99" t="s">
        <v>238</v>
      </c>
      <c r="K30" s="576"/>
      <c r="L30" s="8"/>
      <c r="M30" s="8"/>
      <c r="N30" s="8"/>
      <c r="O30" s="8"/>
      <c r="P30" s="8"/>
      <c r="Q30" s="8"/>
      <c r="R30" s="8"/>
      <c r="S30" s="8"/>
      <c r="T30" s="8"/>
      <c r="U30" s="8"/>
      <c r="V30" s="8"/>
      <c r="W30" s="8"/>
      <c r="X30" s="8"/>
      <c r="Y30" s="8"/>
      <c r="Z30" s="8"/>
    </row>
    <row r="31" spans="1:26" ht="15" customHeight="1" x14ac:dyDescent="0.25">
      <c r="A31" s="274" t="s">
        <v>190</v>
      </c>
      <c r="B31" s="275">
        <v>2018</v>
      </c>
      <c r="C31" s="300">
        <v>728497</v>
      </c>
      <c r="D31" s="301">
        <f>C31/K31</f>
        <v>0.36346813391648131</v>
      </c>
      <c r="E31" s="300">
        <v>764810</v>
      </c>
      <c r="F31" s="301">
        <f>E31/K31</f>
        <v>0.3815857354260403</v>
      </c>
      <c r="G31" s="302">
        <v>310907</v>
      </c>
      <c r="H31" s="301">
        <f>G31/K31</f>
        <v>0.15512045638015182</v>
      </c>
      <c r="I31" s="302">
        <v>200080</v>
      </c>
      <c r="J31" s="303">
        <f>I31/K31</f>
        <v>9.9825674277326581E-2</v>
      </c>
      <c r="K31" s="304">
        <f>C31+E31+G31+I31</f>
        <v>2004294</v>
      </c>
      <c r="L31" s="100"/>
      <c r="M31" s="193"/>
      <c r="W31" s="8"/>
      <c r="X31" s="8"/>
      <c r="Y31" s="8"/>
      <c r="Z31" s="8"/>
    </row>
    <row r="32" spans="1:26" x14ac:dyDescent="0.25">
      <c r="A32" s="195"/>
      <c r="B32" s="95">
        <v>2020</v>
      </c>
      <c r="C32" s="197">
        <v>723310</v>
      </c>
      <c r="D32" s="198">
        <f>C32/K32</f>
        <v>0.35496114276964996</v>
      </c>
      <c r="E32" s="197">
        <v>780946</v>
      </c>
      <c r="F32" s="198">
        <f>E32/K32</f>
        <v>0.38324575161602498</v>
      </c>
      <c r="G32" s="199">
        <v>320236</v>
      </c>
      <c r="H32" s="198">
        <f>G32/K32</f>
        <v>0.15715438265194953</v>
      </c>
      <c r="I32" s="199">
        <v>213224</v>
      </c>
      <c r="J32" s="298">
        <f>I32/K32</f>
        <v>0.10463872296237552</v>
      </c>
      <c r="K32" s="200">
        <f>C32+E32+G32+I32</f>
        <v>2037716</v>
      </c>
      <c r="L32" s="100"/>
      <c r="M32" s="193"/>
      <c r="W32" s="8"/>
      <c r="X32" s="8"/>
      <c r="Y32" s="8"/>
      <c r="Z32" s="8"/>
    </row>
    <row r="33" spans="1:26" x14ac:dyDescent="0.25">
      <c r="A33" s="195"/>
      <c r="B33" s="96">
        <v>2025</v>
      </c>
      <c r="C33" s="102">
        <v>717736</v>
      </c>
      <c r="D33" s="103">
        <f>C33/K33</f>
        <v>0.33517247884904827</v>
      </c>
      <c r="E33" s="102">
        <v>826109</v>
      </c>
      <c r="F33" s="103">
        <f>E33/K33</f>
        <v>0.38578112471648129</v>
      </c>
      <c r="G33" s="101">
        <v>346410</v>
      </c>
      <c r="H33" s="103">
        <f>G33/K33</f>
        <v>0.16176853104497865</v>
      </c>
      <c r="I33" s="101">
        <v>251138</v>
      </c>
      <c r="J33" s="299">
        <f>I33/K33</f>
        <v>0.11727786538949179</v>
      </c>
      <c r="K33" s="104">
        <f>C33+E33+G33+I33</f>
        <v>2141393</v>
      </c>
      <c r="L33" s="100"/>
      <c r="M33" s="193"/>
      <c r="W33" s="8"/>
      <c r="X33" s="8"/>
      <c r="Y33" s="8"/>
      <c r="Z33" s="8"/>
    </row>
    <row r="34" spans="1:26" x14ac:dyDescent="0.25">
      <c r="A34" s="195"/>
      <c r="B34" s="96">
        <v>2030</v>
      </c>
      <c r="C34" s="197">
        <v>727475</v>
      </c>
      <c r="D34" s="198">
        <f>C34/K34</f>
        <v>0.31541826115535065</v>
      </c>
      <c r="E34" s="197">
        <v>893158</v>
      </c>
      <c r="F34" s="198">
        <f>E34/K34</f>
        <v>0.38725501673183366</v>
      </c>
      <c r="G34" s="199">
        <v>379233</v>
      </c>
      <c r="H34" s="198">
        <f>G34/K34</f>
        <v>0.16442766202649864</v>
      </c>
      <c r="I34" s="199">
        <v>306516</v>
      </c>
      <c r="J34" s="298">
        <f>I34/K34</f>
        <v>0.13289906008631702</v>
      </c>
      <c r="K34" s="200">
        <f>C34+E34+G34+I34</f>
        <v>2306382</v>
      </c>
      <c r="L34" s="100"/>
      <c r="M34" s="193"/>
      <c r="N34" s="76"/>
      <c r="W34" s="8"/>
      <c r="X34" s="8"/>
      <c r="Y34" s="8"/>
      <c r="Z34" s="8"/>
    </row>
    <row r="35" spans="1:26" x14ac:dyDescent="0.25">
      <c r="A35" s="195"/>
      <c r="B35" s="96"/>
      <c r="C35" s="102"/>
      <c r="D35" s="105"/>
      <c r="E35" s="102"/>
      <c r="F35" s="105"/>
      <c r="G35" s="101"/>
      <c r="H35" s="105"/>
      <c r="I35" s="101"/>
      <c r="J35" s="105"/>
      <c r="K35" s="104"/>
      <c r="L35" s="100"/>
      <c r="M35" s="193"/>
      <c r="W35" s="8"/>
      <c r="X35" s="8"/>
      <c r="Y35" s="8"/>
      <c r="Z35" s="8"/>
    </row>
    <row r="36" spans="1:26" x14ac:dyDescent="0.25">
      <c r="A36" s="195" t="s">
        <v>191</v>
      </c>
      <c r="B36" s="95">
        <v>2018</v>
      </c>
      <c r="C36" s="102">
        <v>308660</v>
      </c>
      <c r="D36" s="103">
        <f>C36/K36</f>
        <v>0.403303677242075</v>
      </c>
      <c r="E36" s="102">
        <v>257154</v>
      </c>
      <c r="F36" s="103">
        <f>E36/K36</f>
        <v>0.3360045157050105</v>
      </c>
      <c r="G36" s="101">
        <v>123958</v>
      </c>
      <c r="H36" s="103">
        <f>G36/K36</f>
        <v>0.16196694493479274</v>
      </c>
      <c r="I36" s="101">
        <v>75557</v>
      </c>
      <c r="J36" s="103">
        <f>I36/K36</f>
        <v>9.8724862118121745E-2</v>
      </c>
      <c r="K36" s="104">
        <f>C36+E36+G36+I36</f>
        <v>765329</v>
      </c>
      <c r="L36" s="100"/>
      <c r="M36" s="193"/>
      <c r="W36" s="8"/>
      <c r="X36" s="8"/>
      <c r="Y36" s="8"/>
      <c r="Z36" s="8"/>
    </row>
    <row r="37" spans="1:26" x14ac:dyDescent="0.25">
      <c r="A37" s="195"/>
      <c r="B37" s="95">
        <v>2020</v>
      </c>
      <c r="C37" s="197">
        <v>309278</v>
      </c>
      <c r="D37" s="198">
        <f>C37/K37</f>
        <v>0.39030441619279105</v>
      </c>
      <c r="E37" s="197">
        <v>273793</v>
      </c>
      <c r="F37" s="198">
        <f>E37/K37</f>
        <v>0.34552285329920923</v>
      </c>
      <c r="G37" s="199">
        <v>126217</v>
      </c>
      <c r="H37" s="198">
        <f>G37/K37</f>
        <v>0.15928405026741477</v>
      </c>
      <c r="I37" s="199">
        <v>83114</v>
      </c>
      <c r="J37" s="198">
        <f>I37/K37</f>
        <v>0.10488868024058495</v>
      </c>
      <c r="K37" s="200">
        <f>C37+E37+G37+I37</f>
        <v>792402</v>
      </c>
      <c r="L37" s="100"/>
      <c r="M37" s="193"/>
      <c r="W37" s="8"/>
      <c r="X37" s="8"/>
      <c r="Y37" s="8"/>
      <c r="Z37" s="8"/>
    </row>
    <row r="38" spans="1:26" x14ac:dyDescent="0.25">
      <c r="A38" s="195"/>
      <c r="B38" s="96">
        <v>2025</v>
      </c>
      <c r="C38" s="102">
        <v>305159</v>
      </c>
      <c r="D38" s="103">
        <f>C38/K38</f>
        <v>0.35544443512616947</v>
      </c>
      <c r="E38" s="102">
        <v>311413</v>
      </c>
      <c r="F38" s="103">
        <f>E38/K38</f>
        <v>0.36272899660814789</v>
      </c>
      <c r="G38" s="101">
        <v>136124</v>
      </c>
      <c r="H38" s="103">
        <f>G38/K38</f>
        <v>0.15855510827835551</v>
      </c>
      <c r="I38" s="101">
        <v>105832</v>
      </c>
      <c r="J38" s="103">
        <f>I38/K38</f>
        <v>0.12327145998732715</v>
      </c>
      <c r="K38" s="104">
        <f>C38+E38+G38+I38</f>
        <v>858528</v>
      </c>
      <c r="L38" s="100"/>
      <c r="M38" s="193"/>
      <c r="W38" s="8"/>
      <c r="X38" s="8"/>
      <c r="Y38" s="8"/>
      <c r="Z38" s="8"/>
    </row>
    <row r="39" spans="1:26" x14ac:dyDescent="0.25">
      <c r="A39" s="195"/>
      <c r="B39" s="96">
        <v>2030</v>
      </c>
      <c r="C39" s="197">
        <v>290657</v>
      </c>
      <c r="D39" s="198">
        <f>C39/K39</f>
        <v>0.32922207371497181</v>
      </c>
      <c r="E39" s="197">
        <v>324771</v>
      </c>
      <c r="F39" s="198">
        <f>E39/K39</f>
        <v>0.36786240173980017</v>
      </c>
      <c r="G39" s="199">
        <v>143800</v>
      </c>
      <c r="H39" s="198">
        <f>G39/K39</f>
        <v>0.16287973178080331</v>
      </c>
      <c r="I39" s="199">
        <v>123632</v>
      </c>
      <c r="J39" s="198">
        <f>I39/K39</f>
        <v>0.14003579276442471</v>
      </c>
      <c r="K39" s="200">
        <f>C39+E39+G39+I39</f>
        <v>882860</v>
      </c>
      <c r="L39" s="100"/>
      <c r="M39" s="193"/>
      <c r="W39" s="8"/>
      <c r="X39" s="8"/>
      <c r="Y39" s="8"/>
      <c r="Z39" s="8"/>
    </row>
    <row r="40" spans="1:26" x14ac:dyDescent="0.25">
      <c r="A40" s="195"/>
      <c r="B40" s="96"/>
      <c r="C40" s="102"/>
      <c r="D40" s="105"/>
      <c r="E40" s="102"/>
      <c r="F40" s="105"/>
      <c r="G40" s="101"/>
      <c r="H40" s="105"/>
      <c r="I40" s="101"/>
      <c r="J40" s="105"/>
      <c r="K40" s="104"/>
      <c r="L40" s="100"/>
      <c r="M40" s="193"/>
      <c r="W40" s="8"/>
      <c r="X40" s="8"/>
      <c r="Y40" s="8"/>
      <c r="Z40" s="8"/>
    </row>
    <row r="41" spans="1:26" x14ac:dyDescent="0.25">
      <c r="A41" s="195" t="s">
        <v>192</v>
      </c>
      <c r="B41" s="95">
        <v>2018</v>
      </c>
      <c r="C41" s="102">
        <v>467989</v>
      </c>
      <c r="D41" s="103">
        <f>C41/K41</f>
        <v>0.42629752805386051</v>
      </c>
      <c r="E41" s="102">
        <v>331203</v>
      </c>
      <c r="F41" s="103">
        <f>E41/K41</f>
        <v>0.30169730524440269</v>
      </c>
      <c r="G41" s="101">
        <v>186346</v>
      </c>
      <c r="H41" s="103">
        <f>G41/K41</f>
        <v>0.16974509905729554</v>
      </c>
      <c r="I41" s="101">
        <v>112261</v>
      </c>
      <c r="J41" s="103">
        <f>I41/K41</f>
        <v>0.10226006764444129</v>
      </c>
      <c r="K41" s="104">
        <f>C41+E41+G41+I41</f>
        <v>1097799</v>
      </c>
      <c r="L41" s="100"/>
      <c r="M41" s="193"/>
      <c r="W41" s="8"/>
      <c r="X41" s="8"/>
      <c r="Y41" s="8"/>
      <c r="Z41" s="8"/>
    </row>
    <row r="42" spans="1:26" x14ac:dyDescent="0.25">
      <c r="A42" s="195"/>
      <c r="B42" s="95">
        <v>2020</v>
      </c>
      <c r="C42" s="197">
        <v>477240</v>
      </c>
      <c r="D42" s="198">
        <f>C42/K42</f>
        <v>0.41576028010067317</v>
      </c>
      <c r="E42" s="197">
        <v>342265</v>
      </c>
      <c r="F42" s="198">
        <f>E42/K42</f>
        <v>0.29817322996533591</v>
      </c>
      <c r="G42" s="199">
        <v>201615</v>
      </c>
      <c r="H42" s="198">
        <f>G42/K42</f>
        <v>0.17564225310639767</v>
      </c>
      <c r="I42" s="199">
        <v>126753</v>
      </c>
      <c r="J42" s="198">
        <f>I42/K42</f>
        <v>0.11042423682759329</v>
      </c>
      <c r="K42" s="200">
        <f>C42+E42+G42+I42</f>
        <v>1147873</v>
      </c>
      <c r="L42" s="100"/>
      <c r="M42" s="193"/>
      <c r="W42" s="8"/>
      <c r="X42" s="8"/>
      <c r="Y42" s="8"/>
      <c r="Z42" s="8"/>
    </row>
    <row r="43" spans="1:26" x14ac:dyDescent="0.25">
      <c r="A43" s="195"/>
      <c r="B43" s="96">
        <v>2025</v>
      </c>
      <c r="C43" s="102">
        <v>504732</v>
      </c>
      <c r="D43" s="103">
        <f>C43/K43</f>
        <v>0.39024020634179379</v>
      </c>
      <c r="E43" s="102">
        <v>384310</v>
      </c>
      <c r="F43" s="103">
        <f>E43/K43</f>
        <v>0.29713434792962357</v>
      </c>
      <c r="G43" s="101">
        <v>231266</v>
      </c>
      <c r="H43" s="103">
        <f>G43/K43</f>
        <v>0.17880635973118661</v>
      </c>
      <c r="I43" s="101">
        <v>173080</v>
      </c>
      <c r="J43" s="103">
        <f>I43/K43</f>
        <v>0.13381908599739598</v>
      </c>
      <c r="K43" s="104">
        <f>C43+E43+G43+I43</f>
        <v>1293388</v>
      </c>
      <c r="L43" s="100"/>
      <c r="M43" s="193"/>
      <c r="W43" s="8"/>
      <c r="X43" s="8"/>
      <c r="Y43" s="8"/>
      <c r="Z43" s="8"/>
    </row>
    <row r="44" spans="1:26" ht="15.75" thickBot="1" x14ac:dyDescent="0.3">
      <c r="A44" s="196"/>
      <c r="B44" s="97">
        <v>2030</v>
      </c>
      <c r="C44" s="201">
        <v>511083</v>
      </c>
      <c r="D44" s="202">
        <f>C44/K44</f>
        <v>0.35909547929353292</v>
      </c>
      <c r="E44" s="201">
        <v>439044</v>
      </c>
      <c r="F44" s="202">
        <f>E44/K44</f>
        <v>0.30847967083810235</v>
      </c>
      <c r="G44" s="203">
        <v>244528</v>
      </c>
      <c r="H44" s="202">
        <f>G44/K44</f>
        <v>0.17180947000915509</v>
      </c>
      <c r="I44" s="203">
        <v>228596</v>
      </c>
      <c r="J44" s="202">
        <f>I44/K44</f>
        <v>0.16061537985920965</v>
      </c>
      <c r="K44" s="310">
        <f>C44+E44+G44+I44</f>
        <v>1423251</v>
      </c>
      <c r="L44" s="100"/>
      <c r="M44" s="193"/>
      <c r="W44" s="8"/>
      <c r="X44" s="8"/>
      <c r="Y44" s="8"/>
      <c r="Z44" s="8"/>
    </row>
    <row r="46" spans="1:26" x14ac:dyDescent="0.25">
      <c r="A46" s="8" t="s">
        <v>424</v>
      </c>
    </row>
    <row r="47" spans="1:26" x14ac:dyDescent="0.25">
      <c r="A47" s="8" t="s">
        <v>246</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sqref="A1:F1"/>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586" t="s">
        <v>21</v>
      </c>
      <c r="B1" s="586"/>
      <c r="C1" s="586"/>
      <c r="D1" s="586"/>
      <c r="E1" s="586"/>
      <c r="F1" s="586"/>
      <c r="H1" s="1"/>
      <c r="J1" s="1"/>
    </row>
    <row r="2" spans="1:10" ht="15" customHeight="1" x14ac:dyDescent="0.2">
      <c r="A2" s="587"/>
      <c r="B2" s="587"/>
      <c r="C2" s="587"/>
      <c r="D2" s="587"/>
      <c r="E2" s="587"/>
      <c r="F2" s="587"/>
      <c r="H2" s="1"/>
      <c r="J2" s="1"/>
    </row>
    <row r="3" spans="1:10" ht="15" customHeight="1" x14ac:dyDescent="0.2">
      <c r="A3" s="586" t="s">
        <v>231</v>
      </c>
      <c r="B3" s="586"/>
      <c r="C3" s="586"/>
      <c r="D3" s="586"/>
      <c r="E3" s="586"/>
      <c r="F3" s="586"/>
      <c r="H3" s="1"/>
      <c r="J3" s="1"/>
    </row>
    <row r="4" spans="1:10" ht="15" customHeight="1" x14ac:dyDescent="0.2">
      <c r="A4" s="588" t="s">
        <v>358</v>
      </c>
      <c r="B4" s="588"/>
      <c r="C4" s="588"/>
      <c r="D4" s="588"/>
      <c r="E4" s="588"/>
      <c r="F4" s="588"/>
      <c r="H4" s="1"/>
      <c r="J4" s="1"/>
    </row>
    <row r="5" spans="1:10" x14ac:dyDescent="0.2">
      <c r="A5" s="588"/>
      <c r="B5" s="588"/>
      <c r="C5" s="588"/>
      <c r="D5" s="588"/>
      <c r="E5" s="588"/>
      <c r="F5" s="588"/>
      <c r="H5" s="1"/>
      <c r="J5" s="1"/>
    </row>
    <row r="6" spans="1:10" x14ac:dyDescent="0.2">
      <c r="A6" s="588"/>
      <c r="B6" s="588"/>
      <c r="C6" s="588"/>
      <c r="D6" s="588"/>
      <c r="E6" s="588"/>
      <c r="F6" s="588"/>
      <c r="H6" s="1"/>
      <c r="J6" s="1"/>
    </row>
    <row r="7" spans="1:10" x14ac:dyDescent="0.2">
      <c r="A7" s="588"/>
      <c r="B7" s="588"/>
      <c r="C7" s="588"/>
      <c r="D7" s="588"/>
      <c r="E7" s="588"/>
      <c r="F7" s="588"/>
      <c r="H7" s="1"/>
      <c r="J7" s="1"/>
    </row>
    <row r="8" spans="1:10" x14ac:dyDescent="0.2">
      <c r="A8" s="588"/>
      <c r="B8" s="588"/>
      <c r="C8" s="588"/>
      <c r="D8" s="588"/>
      <c r="E8" s="588"/>
      <c r="F8" s="588"/>
      <c r="J8" s="1"/>
    </row>
    <row r="9" spans="1:10" x14ac:dyDescent="0.2">
      <c r="H9" s="1"/>
      <c r="I9" s="1"/>
      <c r="J9" s="1"/>
    </row>
    <row r="10" spans="1:10" x14ac:dyDescent="0.2">
      <c r="H10" s="1"/>
      <c r="I10" s="1"/>
      <c r="J10" s="1"/>
    </row>
    <row r="11" spans="1:10" ht="75" customHeight="1" x14ac:dyDescent="0.2">
      <c r="B11" s="589" t="s">
        <v>418</v>
      </c>
      <c r="C11" s="590"/>
      <c r="D11" s="590"/>
      <c r="E11" s="591"/>
      <c r="H11" s="1"/>
      <c r="I11" s="1"/>
      <c r="J11" s="1"/>
    </row>
    <row r="12" spans="1:10" x14ac:dyDescent="0.2">
      <c r="B12" s="592"/>
      <c r="C12" s="593"/>
      <c r="D12" s="333"/>
      <c r="E12" s="398" t="s">
        <v>162</v>
      </c>
      <c r="H12" s="1"/>
      <c r="I12" s="1"/>
      <c r="J12" s="1"/>
    </row>
    <row r="13" spans="1:10" ht="25.5" x14ac:dyDescent="0.2">
      <c r="B13" s="594"/>
      <c r="C13" s="595"/>
      <c r="D13" s="334" t="s">
        <v>11</v>
      </c>
      <c r="E13" s="399" t="s">
        <v>362</v>
      </c>
      <c r="H13" s="1"/>
      <c r="I13" s="1"/>
      <c r="J13" s="1"/>
    </row>
    <row r="14" spans="1:10" x14ac:dyDescent="0.2">
      <c r="B14" s="579">
        <v>2017</v>
      </c>
      <c r="C14" s="332" t="s">
        <v>163</v>
      </c>
      <c r="D14" s="78">
        <v>1792409.1708961008</v>
      </c>
      <c r="E14" s="78">
        <v>530307.13041296485</v>
      </c>
      <c r="H14" s="1"/>
      <c r="I14" s="1"/>
      <c r="J14" s="1"/>
    </row>
    <row r="15" spans="1:10" x14ac:dyDescent="0.2">
      <c r="B15" s="579"/>
      <c r="C15" s="77" t="s">
        <v>164</v>
      </c>
      <c r="D15" s="79">
        <v>4116522</v>
      </c>
      <c r="E15" s="79">
        <v>1110917</v>
      </c>
      <c r="H15" s="1"/>
      <c r="I15" s="1"/>
      <c r="J15" s="1"/>
    </row>
    <row r="16" spans="1:10" x14ac:dyDescent="0.2">
      <c r="B16" s="579"/>
      <c r="C16" s="77" t="s">
        <v>175</v>
      </c>
      <c r="D16" s="80">
        <v>0.43541833880545294</v>
      </c>
      <c r="E16" s="80">
        <v>0.4773598121308476</v>
      </c>
      <c r="H16" s="1"/>
      <c r="I16" s="1"/>
      <c r="J16" s="1"/>
    </row>
    <row r="17" spans="2:10" s="8" customFormat="1" ht="15" thickBot="1" x14ac:dyDescent="0.25">
      <c r="B17" s="579"/>
      <c r="C17" s="81"/>
      <c r="D17" s="82"/>
      <c r="E17" s="82"/>
      <c r="H17" s="1"/>
      <c r="I17" s="1"/>
      <c r="J17" s="1"/>
    </row>
    <row r="18" spans="2:10" s="8" customFormat="1" x14ac:dyDescent="0.2">
      <c r="B18" s="580">
        <v>2020</v>
      </c>
      <c r="C18" s="324" t="s">
        <v>252</v>
      </c>
      <c r="D18" s="325">
        <v>1897087.4171666331</v>
      </c>
      <c r="E18" s="326">
        <v>565146.32707309211</v>
      </c>
      <c r="H18" s="1"/>
      <c r="I18" s="1"/>
      <c r="J18" s="1"/>
    </row>
    <row r="19" spans="2:10" s="8" customFormat="1" x14ac:dyDescent="0.2">
      <c r="B19" s="581"/>
      <c r="C19" s="83" t="s">
        <v>195</v>
      </c>
      <c r="D19" s="84">
        <v>3976856</v>
      </c>
      <c r="E19" s="327">
        <v>1049420</v>
      </c>
      <c r="H19" s="1"/>
      <c r="I19" s="1"/>
      <c r="J19" s="1"/>
    </row>
    <row r="20" spans="2:10" s="8" customFormat="1" x14ac:dyDescent="0.2">
      <c r="B20" s="581"/>
      <c r="C20" s="83" t="s">
        <v>363</v>
      </c>
      <c r="D20" s="85">
        <v>0.47703196121927299</v>
      </c>
      <c r="E20" s="328">
        <v>0.53853207207132714</v>
      </c>
      <c r="H20" s="1"/>
      <c r="I20" s="1"/>
      <c r="J20" s="1"/>
    </row>
    <row r="21" spans="2:10" s="8" customFormat="1" x14ac:dyDescent="0.2">
      <c r="B21" s="582"/>
      <c r="C21" s="86"/>
      <c r="D21" s="85"/>
      <c r="E21" s="328"/>
      <c r="H21" s="1"/>
      <c r="I21" s="1"/>
      <c r="J21" s="1"/>
    </row>
    <row r="22" spans="2:10" s="8" customFormat="1" x14ac:dyDescent="0.2">
      <c r="B22" s="583">
        <v>2025</v>
      </c>
      <c r="C22" s="87" t="s">
        <v>253</v>
      </c>
      <c r="D22" s="84">
        <v>2262464.9595403941</v>
      </c>
      <c r="E22" s="327">
        <v>682273.90305094584</v>
      </c>
      <c r="H22" s="1"/>
      <c r="I22" s="1"/>
      <c r="J22" s="1"/>
    </row>
    <row r="23" spans="2:10" s="8" customFormat="1" x14ac:dyDescent="0.2">
      <c r="B23" s="581"/>
      <c r="C23" s="83" t="s">
        <v>195</v>
      </c>
      <c r="D23" s="84">
        <v>4225965</v>
      </c>
      <c r="E23" s="327">
        <v>1143443</v>
      </c>
      <c r="H23" s="1"/>
      <c r="I23" s="1"/>
      <c r="J23" s="1"/>
    </row>
    <row r="24" spans="2:10" s="8" customFormat="1" x14ac:dyDescent="0.2">
      <c r="B24" s="581"/>
      <c r="C24" s="83" t="s">
        <v>363</v>
      </c>
      <c r="D24" s="85">
        <v>0.53537238466016501</v>
      </c>
      <c r="E24" s="328">
        <v>0.59668379014165629</v>
      </c>
      <c r="H24" s="1"/>
      <c r="I24" s="1"/>
      <c r="J24" s="1"/>
    </row>
    <row r="25" spans="2:10" s="8" customFormat="1" x14ac:dyDescent="0.2">
      <c r="B25" s="582"/>
      <c r="C25" s="83"/>
      <c r="D25" s="85"/>
      <c r="E25" s="328"/>
      <c r="H25" s="1"/>
      <c r="I25" s="1"/>
      <c r="J25" s="1"/>
    </row>
    <row r="26" spans="2:10" s="8" customFormat="1" x14ac:dyDescent="0.2">
      <c r="B26" s="584">
        <v>2030</v>
      </c>
      <c r="C26" s="83" t="s">
        <v>196</v>
      </c>
      <c r="D26" s="84">
        <v>2690822.1421688553</v>
      </c>
      <c r="E26" s="327">
        <v>811740.97005942476</v>
      </c>
      <c r="H26" s="1"/>
      <c r="I26" s="1"/>
      <c r="J26" s="1"/>
    </row>
    <row r="27" spans="2:10" s="8" customFormat="1" x14ac:dyDescent="0.2">
      <c r="B27" s="584"/>
      <c r="C27" s="83" t="s">
        <v>195</v>
      </c>
      <c r="D27" s="88">
        <v>4484352</v>
      </c>
      <c r="E27" s="327">
        <v>1258373</v>
      </c>
      <c r="H27" s="1"/>
      <c r="I27" s="1"/>
      <c r="J27" s="1"/>
    </row>
    <row r="28" spans="2:10" s="8" customFormat="1" ht="15" thickBot="1" x14ac:dyDescent="0.25">
      <c r="B28" s="585"/>
      <c r="C28" s="329" t="s">
        <v>363</v>
      </c>
      <c r="D28" s="330">
        <v>0.600047039609927</v>
      </c>
      <c r="E28" s="331">
        <v>0.64507182692208487</v>
      </c>
      <c r="H28" s="1"/>
      <c r="I28" s="1"/>
      <c r="J28" s="1"/>
    </row>
    <row r="29" spans="2:10" s="8" customFormat="1" ht="12.75" x14ac:dyDescent="0.2">
      <c r="C29" s="75"/>
    </row>
    <row r="52" spans="3:9" s="8" customFormat="1" ht="12.75" x14ac:dyDescent="0.2">
      <c r="C52" s="8" t="s">
        <v>209</v>
      </c>
      <c r="I52" s="10" t="s">
        <v>31</v>
      </c>
    </row>
    <row r="53" spans="3:9" s="8" customFormat="1" ht="12.75" x14ac:dyDescent="0.2">
      <c r="C53" s="10" t="s">
        <v>386</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5"/>
  <sheetViews>
    <sheetView zoomScaleNormal="100" zoomScaleSheetLayoutView="100" workbookViewId="0">
      <selection sqref="A1:N1"/>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5703125" style="8" customWidth="1"/>
    <col min="15" max="15" width="9.140625" style="8"/>
    <col min="16" max="16384" width="9.140625" style="19"/>
  </cols>
  <sheetData>
    <row r="1" spans="1:14" ht="15" customHeight="1" x14ac:dyDescent="0.2">
      <c r="A1" s="570" t="s">
        <v>21</v>
      </c>
      <c r="B1" s="570"/>
      <c r="C1" s="570"/>
      <c r="D1" s="570"/>
      <c r="E1" s="570"/>
      <c r="F1" s="570"/>
      <c r="G1" s="570"/>
      <c r="H1" s="570"/>
      <c r="I1" s="570"/>
      <c r="J1" s="570"/>
      <c r="K1" s="570"/>
      <c r="L1" s="570"/>
      <c r="M1" s="570"/>
      <c r="N1" s="570"/>
    </row>
    <row r="2" spans="1:14" ht="15" customHeight="1" x14ac:dyDescent="0.2">
      <c r="A2" s="624"/>
      <c r="B2" s="624"/>
      <c r="C2" s="624"/>
      <c r="D2" s="624"/>
      <c r="E2" s="624"/>
      <c r="F2" s="624"/>
      <c r="G2" s="624"/>
      <c r="H2" s="624"/>
      <c r="I2" s="624"/>
      <c r="J2" s="624"/>
      <c r="K2" s="624"/>
      <c r="L2" s="624"/>
      <c r="M2" s="624"/>
      <c r="N2" s="624"/>
    </row>
    <row r="3" spans="1:14" ht="28.5" customHeight="1" x14ac:dyDescent="0.2">
      <c r="A3" s="570" t="s">
        <v>265</v>
      </c>
      <c r="B3" s="570"/>
      <c r="C3" s="570"/>
      <c r="D3" s="570"/>
      <c r="E3" s="570"/>
      <c r="F3" s="570"/>
      <c r="G3" s="570"/>
      <c r="H3" s="570"/>
      <c r="I3" s="570"/>
      <c r="J3" s="570"/>
      <c r="K3" s="570"/>
      <c r="L3" s="570"/>
      <c r="M3" s="570"/>
      <c r="N3" s="570"/>
    </row>
    <row r="4" spans="1:14" ht="15" customHeight="1" x14ac:dyDescent="0.2">
      <c r="A4" s="524" t="s">
        <v>398</v>
      </c>
      <c r="B4" s="524"/>
      <c r="C4" s="524"/>
      <c r="D4" s="524"/>
      <c r="E4" s="524"/>
      <c r="F4" s="524"/>
      <c r="G4" s="524"/>
      <c r="H4" s="524"/>
      <c r="I4" s="524"/>
      <c r="J4" s="524"/>
      <c r="K4" s="524"/>
      <c r="L4" s="524"/>
      <c r="M4" s="524"/>
      <c r="N4" s="524"/>
    </row>
    <row r="5" spans="1:14" x14ac:dyDescent="0.2">
      <c r="A5" s="524"/>
      <c r="B5" s="524"/>
      <c r="C5" s="524"/>
      <c r="D5" s="524"/>
      <c r="E5" s="524"/>
      <c r="F5" s="524"/>
      <c r="G5" s="524"/>
      <c r="H5" s="524"/>
      <c r="I5" s="524"/>
      <c r="J5" s="524"/>
      <c r="K5" s="524"/>
      <c r="L5" s="524"/>
      <c r="M5" s="524"/>
      <c r="N5" s="524"/>
    </row>
    <row r="6" spans="1:14" x14ac:dyDescent="0.2">
      <c r="A6" s="524"/>
      <c r="B6" s="524"/>
      <c r="C6" s="524"/>
      <c r="D6" s="524"/>
      <c r="E6" s="524"/>
      <c r="F6" s="524"/>
      <c r="G6" s="524"/>
      <c r="H6" s="524"/>
      <c r="I6" s="524"/>
      <c r="J6" s="524"/>
      <c r="K6" s="524"/>
      <c r="L6" s="524"/>
      <c r="M6" s="524"/>
      <c r="N6" s="524"/>
    </row>
    <row r="7" spans="1:14" x14ac:dyDescent="0.2">
      <c r="A7" s="524"/>
      <c r="B7" s="524"/>
      <c r="C7" s="524"/>
      <c r="D7" s="524"/>
      <c r="E7" s="524"/>
      <c r="F7" s="524"/>
      <c r="G7" s="524"/>
      <c r="H7" s="524"/>
      <c r="I7" s="524"/>
      <c r="J7" s="524"/>
      <c r="K7" s="524"/>
      <c r="L7" s="524"/>
      <c r="M7" s="524"/>
      <c r="N7" s="524"/>
    </row>
    <row r="8" spans="1:14" ht="51.75" customHeight="1" x14ac:dyDescent="0.2">
      <c r="A8" s="524"/>
      <c r="B8" s="524"/>
      <c r="C8" s="524"/>
      <c r="D8" s="524"/>
      <c r="E8" s="524"/>
      <c r="F8" s="524"/>
      <c r="G8" s="524"/>
      <c r="H8" s="524"/>
      <c r="I8" s="524"/>
      <c r="J8" s="524"/>
      <c r="K8" s="524"/>
      <c r="L8" s="524"/>
      <c r="M8" s="524"/>
      <c r="N8" s="524"/>
    </row>
    <row r="9" spans="1:14" x14ac:dyDescent="0.2">
      <c r="A9" s="457"/>
      <c r="B9" s="457"/>
      <c r="C9" s="457"/>
      <c r="D9" s="457"/>
      <c r="E9" s="457"/>
      <c r="F9" s="457"/>
      <c r="G9" s="457"/>
      <c r="H9" s="457"/>
      <c r="I9" s="457"/>
      <c r="L9" s="100"/>
    </row>
    <row r="10" spans="1:14" x14ac:dyDescent="0.2">
      <c r="A10" s="609" t="s">
        <v>266</v>
      </c>
      <c r="B10" s="610"/>
      <c r="C10" s="610"/>
      <c r="D10" s="610"/>
      <c r="E10" s="611"/>
      <c r="F10" s="457"/>
      <c r="G10" s="457"/>
      <c r="H10" s="457"/>
      <c r="I10" s="457"/>
      <c r="L10" s="100"/>
    </row>
    <row r="11" spans="1:14" x14ac:dyDescent="0.2">
      <c r="A11" s="601" t="s">
        <v>200</v>
      </c>
      <c r="B11" s="602"/>
      <c r="C11" s="602"/>
      <c r="D11" s="602"/>
      <c r="E11" s="603"/>
      <c r="F11" s="457"/>
      <c r="G11" s="457"/>
      <c r="H11" s="457"/>
      <c r="I11" s="457"/>
      <c r="L11" s="100"/>
    </row>
    <row r="12" spans="1:14" ht="13.5" thickBot="1" x14ac:dyDescent="0.25">
      <c r="A12" s="621"/>
      <c r="B12" s="622"/>
      <c r="C12" s="622"/>
      <c r="D12" s="622"/>
      <c r="E12" s="623"/>
      <c r="F12" s="457"/>
      <c r="G12" s="457"/>
      <c r="H12" s="457"/>
      <c r="I12" s="457"/>
      <c r="L12" s="100"/>
    </row>
    <row r="13" spans="1:14" ht="13.5" thickTop="1" x14ac:dyDescent="0.2">
      <c r="A13" s="106"/>
      <c r="B13" s="107">
        <v>2018</v>
      </c>
      <c r="C13" s="245">
        <v>2020</v>
      </c>
      <c r="D13" s="246">
        <v>2025</v>
      </c>
      <c r="E13" s="247">
        <v>2030</v>
      </c>
      <c r="F13" s="457"/>
      <c r="G13" s="457"/>
      <c r="H13" s="457"/>
      <c r="I13" s="457"/>
      <c r="J13" s="457"/>
      <c r="L13" s="100"/>
    </row>
    <row r="14" spans="1:14" ht="16.5" customHeight="1" x14ac:dyDescent="0.2">
      <c r="A14" s="112" t="s">
        <v>275</v>
      </c>
      <c r="B14" s="108">
        <f>B79</f>
        <v>80345</v>
      </c>
      <c r="C14" s="248">
        <v>93551.928407819927</v>
      </c>
      <c r="D14" s="109">
        <v>113213.38291988341</v>
      </c>
      <c r="E14" s="249">
        <v>136869.84354990823</v>
      </c>
      <c r="F14" s="457"/>
      <c r="G14" s="457"/>
      <c r="H14" s="457"/>
      <c r="I14" s="457"/>
      <c r="J14" s="457"/>
    </row>
    <row r="15" spans="1:14" ht="16.5" customHeight="1" x14ac:dyDescent="0.2">
      <c r="A15" s="112" t="s">
        <v>254</v>
      </c>
      <c r="B15" s="108">
        <v>341307</v>
      </c>
      <c r="C15" s="248">
        <v>376000</v>
      </c>
      <c r="D15" s="109">
        <v>455000</v>
      </c>
      <c r="E15" s="249">
        <v>550000</v>
      </c>
      <c r="F15" s="457"/>
      <c r="G15" s="457"/>
      <c r="H15" s="457"/>
      <c r="I15" s="457"/>
      <c r="J15" s="457"/>
    </row>
    <row r="16" spans="1:14" ht="16.5" customHeight="1" x14ac:dyDescent="0.2">
      <c r="A16" s="225" t="s">
        <v>240</v>
      </c>
      <c r="B16" s="108">
        <v>115735</v>
      </c>
      <c r="C16" s="248">
        <v>138000</v>
      </c>
      <c r="D16" s="109">
        <v>198000</v>
      </c>
      <c r="E16" s="249">
        <v>285000</v>
      </c>
      <c r="F16" s="457"/>
      <c r="G16" s="457"/>
      <c r="H16" s="457"/>
      <c r="I16" s="457"/>
      <c r="J16" s="457"/>
    </row>
    <row r="17" spans="1:15" ht="16.5" customHeight="1" x14ac:dyDescent="0.2">
      <c r="A17" s="225" t="s">
        <v>241</v>
      </c>
      <c r="B17" s="108">
        <v>41594</v>
      </c>
      <c r="C17" s="248">
        <v>48000</v>
      </c>
      <c r="D17" s="109">
        <v>59000</v>
      </c>
      <c r="E17" s="249">
        <v>76000</v>
      </c>
      <c r="F17" s="457"/>
      <c r="G17" s="457"/>
      <c r="H17" s="457"/>
      <c r="I17" s="457"/>
      <c r="J17" s="457"/>
    </row>
    <row r="18" spans="1:15" ht="16.5" customHeight="1" x14ac:dyDescent="0.2">
      <c r="A18" s="225" t="s">
        <v>243</v>
      </c>
      <c r="B18" s="108">
        <v>143981</v>
      </c>
      <c r="C18" s="248">
        <v>168000</v>
      </c>
      <c r="D18" s="109">
        <v>215000</v>
      </c>
      <c r="E18" s="249">
        <v>275000</v>
      </c>
      <c r="F18" s="457"/>
      <c r="G18" s="457"/>
      <c r="H18" s="457"/>
      <c r="I18" s="457"/>
      <c r="J18" s="457"/>
    </row>
    <row r="19" spans="1:15" ht="16.5" customHeight="1" thickBot="1" x14ac:dyDescent="0.25">
      <c r="A19" s="225" t="s">
        <v>242</v>
      </c>
      <c r="B19" s="108">
        <v>124424</v>
      </c>
      <c r="C19" s="250">
        <v>146000</v>
      </c>
      <c r="D19" s="251">
        <v>190000</v>
      </c>
      <c r="E19" s="252">
        <v>246000</v>
      </c>
      <c r="F19" s="457"/>
      <c r="G19" s="457"/>
      <c r="H19" s="457"/>
      <c r="I19" s="457"/>
      <c r="J19" s="457"/>
    </row>
    <row r="20" spans="1:15" ht="13.5" thickTop="1" x14ac:dyDescent="0.2">
      <c r="C20" s="119"/>
      <c r="D20" s="119"/>
    </row>
    <row r="21" spans="1:15" ht="15" customHeight="1" x14ac:dyDescent="0.2">
      <c r="A21" s="615" t="s">
        <v>399</v>
      </c>
      <c r="B21" s="616"/>
      <c r="C21" s="616"/>
      <c r="D21" s="616"/>
      <c r="E21" s="616"/>
      <c r="F21" s="616"/>
      <c r="G21" s="616"/>
      <c r="H21" s="617"/>
      <c r="I21" s="120"/>
      <c r="J21" s="120"/>
      <c r="L21" s="615" t="s">
        <v>383</v>
      </c>
      <c r="M21" s="616"/>
      <c r="N21" s="617"/>
    </row>
    <row r="22" spans="1:15" ht="12.75" customHeight="1" thickBot="1" x14ac:dyDescent="0.25">
      <c r="A22" s="618"/>
      <c r="B22" s="619"/>
      <c r="C22" s="619"/>
      <c r="D22" s="619"/>
      <c r="E22" s="619"/>
      <c r="F22" s="619"/>
      <c r="G22" s="619"/>
      <c r="H22" s="620"/>
      <c r="I22" s="120"/>
      <c r="J22" s="120"/>
      <c r="L22" s="618"/>
      <c r="M22" s="619"/>
      <c r="N22" s="620"/>
    </row>
    <row r="23" spans="1:15" ht="29.25" customHeight="1" thickTop="1" x14ac:dyDescent="0.2">
      <c r="A23" s="171" t="s">
        <v>171</v>
      </c>
      <c r="B23" s="337" t="s">
        <v>15</v>
      </c>
      <c r="C23" s="337" t="s">
        <v>168</v>
      </c>
      <c r="D23" s="337" t="s">
        <v>5</v>
      </c>
      <c r="E23" s="338" t="s">
        <v>4</v>
      </c>
      <c r="F23" s="337" t="s">
        <v>16</v>
      </c>
      <c r="G23" s="337" t="s">
        <v>169</v>
      </c>
      <c r="H23" s="337" t="s">
        <v>2</v>
      </c>
      <c r="I23" s="207"/>
      <c r="J23" s="283" t="s">
        <v>214</v>
      </c>
      <c r="L23" s="388">
        <v>2020</v>
      </c>
      <c r="M23" s="389">
        <v>2025</v>
      </c>
      <c r="N23" s="390">
        <v>2030</v>
      </c>
    </row>
    <row r="24" spans="1:15" ht="15" customHeight="1" x14ac:dyDescent="0.2">
      <c r="A24" s="477" t="s">
        <v>129</v>
      </c>
      <c r="B24" s="478">
        <v>3488</v>
      </c>
      <c r="C24" s="154">
        <v>1759</v>
      </c>
      <c r="D24" s="154">
        <v>641</v>
      </c>
      <c r="E24" s="154">
        <v>408</v>
      </c>
      <c r="F24" s="154">
        <v>680</v>
      </c>
      <c r="G24" s="154">
        <v>1428</v>
      </c>
      <c r="H24" s="479">
        <v>2060</v>
      </c>
      <c r="I24" s="122"/>
      <c r="J24" s="480">
        <v>1128</v>
      </c>
      <c r="L24" s="392">
        <v>4292</v>
      </c>
      <c r="M24" s="393">
        <v>5497</v>
      </c>
      <c r="N24" s="394">
        <v>6702</v>
      </c>
      <c r="O24" s="100"/>
    </row>
    <row r="25" spans="1:15" ht="15" customHeight="1" x14ac:dyDescent="0.2">
      <c r="A25" s="481" t="s">
        <v>384</v>
      </c>
      <c r="B25" s="236"/>
      <c r="C25" s="114"/>
      <c r="D25" s="114"/>
      <c r="E25" s="114"/>
      <c r="F25" s="114"/>
      <c r="G25" s="114"/>
      <c r="H25" s="189"/>
      <c r="I25" s="122"/>
      <c r="J25" s="482"/>
      <c r="L25" s="392">
        <v>18561</v>
      </c>
      <c r="M25" s="393">
        <v>25643</v>
      </c>
      <c r="N25" s="394">
        <v>32725</v>
      </c>
    </row>
    <row r="26" spans="1:15" x14ac:dyDescent="0.2">
      <c r="A26" s="121" t="s">
        <v>289</v>
      </c>
      <c r="B26" s="236">
        <v>1625</v>
      </c>
      <c r="C26" s="114">
        <v>448</v>
      </c>
      <c r="D26" s="114">
        <v>549</v>
      </c>
      <c r="E26" s="114">
        <v>218</v>
      </c>
      <c r="F26" s="114">
        <v>410</v>
      </c>
      <c r="G26" s="114">
        <v>802</v>
      </c>
      <c r="H26" s="189">
        <v>823</v>
      </c>
      <c r="I26" s="122"/>
      <c r="J26" s="482">
        <v>617</v>
      </c>
      <c r="L26" s="392"/>
      <c r="M26" s="393"/>
      <c r="N26" s="394"/>
    </row>
    <row r="27" spans="1:15" x14ac:dyDescent="0.2">
      <c r="A27" s="121" t="s">
        <v>130</v>
      </c>
      <c r="B27" s="236">
        <v>1653</v>
      </c>
      <c r="C27" s="114">
        <v>464</v>
      </c>
      <c r="D27" s="114">
        <v>419</v>
      </c>
      <c r="E27" s="114">
        <v>634</v>
      </c>
      <c r="F27" s="114">
        <v>136</v>
      </c>
      <c r="G27" s="114">
        <v>637</v>
      </c>
      <c r="H27" s="189">
        <v>1016</v>
      </c>
      <c r="I27" s="122"/>
      <c r="J27" s="482">
        <v>664</v>
      </c>
      <c r="L27" s="392"/>
      <c r="M27" s="393"/>
      <c r="N27" s="394"/>
    </row>
    <row r="28" spans="1:15" x14ac:dyDescent="0.2">
      <c r="A28" s="121" t="s">
        <v>159</v>
      </c>
      <c r="B28" s="236">
        <v>2344</v>
      </c>
      <c r="C28" s="114">
        <v>509</v>
      </c>
      <c r="D28" s="114">
        <v>1098</v>
      </c>
      <c r="E28" s="114">
        <v>400</v>
      </c>
      <c r="F28" s="114">
        <v>337</v>
      </c>
      <c r="G28" s="114">
        <v>1235</v>
      </c>
      <c r="H28" s="189">
        <v>1109</v>
      </c>
      <c r="I28" s="122"/>
      <c r="J28" s="482">
        <v>1082</v>
      </c>
      <c r="L28" s="392"/>
      <c r="M28" s="393"/>
      <c r="N28" s="394"/>
    </row>
    <row r="29" spans="1:15" x14ac:dyDescent="0.2">
      <c r="A29" s="121" t="s">
        <v>131</v>
      </c>
      <c r="B29" s="236">
        <v>1769</v>
      </c>
      <c r="C29" s="114">
        <v>449</v>
      </c>
      <c r="D29" s="114">
        <v>631</v>
      </c>
      <c r="E29" s="114">
        <v>329</v>
      </c>
      <c r="F29" s="114">
        <v>360</v>
      </c>
      <c r="G29" s="114">
        <v>711</v>
      </c>
      <c r="H29" s="189">
        <v>1058</v>
      </c>
      <c r="I29" s="122"/>
      <c r="J29" s="482">
        <v>769</v>
      </c>
      <c r="L29" s="392"/>
      <c r="M29" s="393"/>
      <c r="N29" s="394"/>
    </row>
    <row r="30" spans="1:15" x14ac:dyDescent="0.2">
      <c r="A30" s="121" t="s">
        <v>297</v>
      </c>
      <c r="B30" s="236">
        <v>1292</v>
      </c>
      <c r="C30" s="114">
        <v>127</v>
      </c>
      <c r="D30" s="114">
        <v>692</v>
      </c>
      <c r="E30" s="114">
        <v>242</v>
      </c>
      <c r="F30" s="114">
        <v>231</v>
      </c>
      <c r="G30" s="114">
        <v>593</v>
      </c>
      <c r="H30" s="189">
        <v>699</v>
      </c>
      <c r="I30" s="122"/>
      <c r="J30" s="482">
        <v>621</v>
      </c>
      <c r="L30" s="392"/>
      <c r="M30" s="393"/>
      <c r="N30" s="394"/>
    </row>
    <row r="31" spans="1:15" x14ac:dyDescent="0.2">
      <c r="A31" s="121" t="s">
        <v>132</v>
      </c>
      <c r="B31" s="236">
        <v>1732</v>
      </c>
      <c r="C31" s="114">
        <v>338</v>
      </c>
      <c r="D31" s="114">
        <v>482</v>
      </c>
      <c r="E31" s="114">
        <v>283</v>
      </c>
      <c r="F31" s="114">
        <v>629</v>
      </c>
      <c r="G31" s="114">
        <v>916</v>
      </c>
      <c r="H31" s="189">
        <v>816</v>
      </c>
      <c r="I31" s="122"/>
      <c r="J31" s="482">
        <v>650</v>
      </c>
      <c r="L31" s="392"/>
      <c r="M31" s="393"/>
      <c r="N31" s="394"/>
    </row>
    <row r="32" spans="1:15" x14ac:dyDescent="0.2">
      <c r="A32" s="121" t="s">
        <v>298</v>
      </c>
      <c r="B32" s="236">
        <v>2738</v>
      </c>
      <c r="C32" s="114">
        <v>636</v>
      </c>
      <c r="D32" s="114">
        <v>703</v>
      </c>
      <c r="E32" s="114">
        <v>483</v>
      </c>
      <c r="F32" s="114">
        <v>916</v>
      </c>
      <c r="G32" s="114">
        <v>1233</v>
      </c>
      <c r="H32" s="189">
        <v>1505</v>
      </c>
      <c r="I32" s="122"/>
      <c r="J32" s="482">
        <v>1149</v>
      </c>
      <c r="L32" s="392"/>
      <c r="M32" s="393"/>
      <c r="N32" s="394"/>
    </row>
    <row r="33" spans="1:14" x14ac:dyDescent="0.2">
      <c r="A33" s="121" t="s">
        <v>160</v>
      </c>
      <c r="B33" s="236">
        <v>901</v>
      </c>
      <c r="C33" s="114">
        <v>647</v>
      </c>
      <c r="D33" s="114">
        <v>105</v>
      </c>
      <c r="E33" s="114">
        <v>74</v>
      </c>
      <c r="F33" s="114">
        <v>75</v>
      </c>
      <c r="G33" s="114">
        <v>355</v>
      </c>
      <c r="H33" s="189">
        <v>546</v>
      </c>
      <c r="I33" s="122"/>
      <c r="J33" s="482">
        <v>460</v>
      </c>
      <c r="L33" s="392">
        <v>965</v>
      </c>
      <c r="M33" s="393">
        <v>1133</v>
      </c>
      <c r="N33" s="394">
        <v>1278</v>
      </c>
    </row>
    <row r="34" spans="1:14" x14ac:dyDescent="0.2">
      <c r="A34" s="121" t="s">
        <v>140</v>
      </c>
      <c r="B34" s="236">
        <v>1545</v>
      </c>
      <c r="C34" s="114">
        <v>945</v>
      </c>
      <c r="D34" s="114">
        <v>331</v>
      </c>
      <c r="E34" s="114">
        <v>211</v>
      </c>
      <c r="F34" s="114">
        <v>58</v>
      </c>
      <c r="G34" s="114">
        <v>686</v>
      </c>
      <c r="H34" s="189">
        <v>859</v>
      </c>
      <c r="I34" s="122"/>
      <c r="J34" s="482">
        <v>696</v>
      </c>
      <c r="L34" s="392">
        <v>1766</v>
      </c>
      <c r="M34" s="393">
        <v>2138</v>
      </c>
      <c r="N34" s="394">
        <v>2584</v>
      </c>
    </row>
    <row r="35" spans="1:14" x14ac:dyDescent="0.2">
      <c r="A35" s="121" t="s">
        <v>141</v>
      </c>
      <c r="B35" s="236">
        <v>1106</v>
      </c>
      <c r="C35" s="114">
        <v>734</v>
      </c>
      <c r="D35" s="114">
        <v>216</v>
      </c>
      <c r="E35" s="114">
        <v>93</v>
      </c>
      <c r="F35" s="114">
        <v>63</v>
      </c>
      <c r="G35" s="114">
        <v>451</v>
      </c>
      <c r="H35" s="189">
        <v>655</v>
      </c>
      <c r="I35" s="122"/>
      <c r="J35" s="482">
        <v>567</v>
      </c>
      <c r="L35" s="392">
        <v>1138</v>
      </c>
      <c r="M35" s="393">
        <v>1352</v>
      </c>
      <c r="N35" s="394">
        <v>1620</v>
      </c>
    </row>
    <row r="36" spans="1:14" x14ac:dyDescent="0.2">
      <c r="A36" s="121" t="s">
        <v>385</v>
      </c>
      <c r="B36" s="483"/>
      <c r="C36" s="131"/>
      <c r="D36" s="131"/>
      <c r="E36" s="131"/>
      <c r="F36" s="131"/>
      <c r="G36" s="131"/>
      <c r="H36" s="484"/>
      <c r="I36" s="122"/>
      <c r="J36" s="485"/>
      <c r="L36" s="392">
        <v>6550</v>
      </c>
      <c r="M36" s="393">
        <v>7350</v>
      </c>
      <c r="N36" s="394">
        <v>8050</v>
      </c>
    </row>
    <row r="37" spans="1:14" x14ac:dyDescent="0.2">
      <c r="A37" s="121" t="s">
        <v>341</v>
      </c>
      <c r="B37" s="236">
        <v>158</v>
      </c>
      <c r="C37" s="114">
        <v>63</v>
      </c>
      <c r="D37" s="114">
        <v>32</v>
      </c>
      <c r="E37" s="114">
        <v>34</v>
      </c>
      <c r="F37" s="114">
        <v>29</v>
      </c>
      <c r="G37" s="114">
        <v>36</v>
      </c>
      <c r="H37" s="189">
        <v>122</v>
      </c>
      <c r="I37" s="122"/>
      <c r="J37" s="482">
        <v>70</v>
      </c>
      <c r="L37" s="392"/>
      <c r="M37" s="393"/>
      <c r="N37" s="394"/>
    </row>
    <row r="38" spans="1:14" x14ac:dyDescent="0.2">
      <c r="A38" s="121" t="s">
        <v>146</v>
      </c>
      <c r="B38" s="236">
        <v>1765</v>
      </c>
      <c r="C38" s="114">
        <v>869</v>
      </c>
      <c r="D38" s="114">
        <v>362</v>
      </c>
      <c r="E38" s="114">
        <v>322</v>
      </c>
      <c r="F38" s="114">
        <v>212</v>
      </c>
      <c r="G38" s="114">
        <v>704</v>
      </c>
      <c r="H38" s="189">
        <v>1061</v>
      </c>
      <c r="I38" s="122"/>
      <c r="J38" s="482">
        <v>774</v>
      </c>
      <c r="L38" s="392"/>
      <c r="M38" s="393"/>
      <c r="N38" s="394"/>
    </row>
    <row r="39" spans="1:14" x14ac:dyDescent="0.2">
      <c r="A39" s="121" t="s">
        <v>147</v>
      </c>
      <c r="B39" s="236">
        <v>1354</v>
      </c>
      <c r="C39" s="114">
        <v>672</v>
      </c>
      <c r="D39" s="114">
        <v>433</v>
      </c>
      <c r="E39" s="114">
        <v>152</v>
      </c>
      <c r="F39" s="114">
        <v>97</v>
      </c>
      <c r="G39" s="114">
        <v>726</v>
      </c>
      <c r="H39" s="189">
        <v>628</v>
      </c>
      <c r="I39" s="122"/>
      <c r="J39" s="482">
        <v>585</v>
      </c>
      <c r="L39" s="392"/>
      <c r="M39" s="393"/>
      <c r="N39" s="394"/>
    </row>
    <row r="40" spans="1:14" x14ac:dyDescent="0.2">
      <c r="A40" s="121" t="s">
        <v>148</v>
      </c>
      <c r="B40" s="236">
        <v>1414</v>
      </c>
      <c r="C40" s="114">
        <v>507</v>
      </c>
      <c r="D40" s="114">
        <v>501</v>
      </c>
      <c r="E40" s="114">
        <v>268</v>
      </c>
      <c r="F40" s="114">
        <v>138</v>
      </c>
      <c r="G40" s="114">
        <v>812</v>
      </c>
      <c r="H40" s="189">
        <v>602</v>
      </c>
      <c r="I40" s="122"/>
      <c r="J40" s="482">
        <v>711</v>
      </c>
      <c r="L40" s="392"/>
      <c r="M40" s="393"/>
      <c r="N40" s="394"/>
    </row>
    <row r="41" spans="1:14" x14ac:dyDescent="0.2">
      <c r="A41" s="121" t="s">
        <v>278</v>
      </c>
      <c r="B41" s="236">
        <v>1705</v>
      </c>
      <c r="C41" s="114">
        <v>478</v>
      </c>
      <c r="D41" s="114">
        <v>485</v>
      </c>
      <c r="E41" s="114">
        <v>488</v>
      </c>
      <c r="F41" s="114">
        <v>254</v>
      </c>
      <c r="G41" s="114">
        <v>627</v>
      </c>
      <c r="H41" s="189">
        <v>1078</v>
      </c>
      <c r="I41" s="122"/>
      <c r="J41" s="482">
        <v>888</v>
      </c>
      <c r="L41" s="392"/>
      <c r="M41" s="393"/>
      <c r="N41" s="394"/>
    </row>
    <row r="42" spans="1:14" x14ac:dyDescent="0.2">
      <c r="A42" s="121" t="s">
        <v>149</v>
      </c>
      <c r="B42" s="236">
        <v>1310</v>
      </c>
      <c r="C42" s="114">
        <v>539</v>
      </c>
      <c r="D42" s="114">
        <v>445</v>
      </c>
      <c r="E42" s="114">
        <v>203</v>
      </c>
      <c r="F42" s="114">
        <v>123</v>
      </c>
      <c r="G42" s="114">
        <v>341</v>
      </c>
      <c r="H42" s="189">
        <v>969</v>
      </c>
      <c r="I42" s="122"/>
      <c r="J42" s="482">
        <v>733</v>
      </c>
      <c r="L42" s="392"/>
      <c r="M42" s="393"/>
      <c r="N42" s="394"/>
    </row>
    <row r="43" spans="1:14" x14ac:dyDescent="0.2">
      <c r="A43" s="75" t="s">
        <v>296</v>
      </c>
      <c r="B43" s="236">
        <v>85</v>
      </c>
      <c r="C43" s="114">
        <v>37</v>
      </c>
      <c r="D43" s="114">
        <v>39</v>
      </c>
      <c r="E43" s="114">
        <v>4</v>
      </c>
      <c r="F43" s="114">
        <v>5</v>
      </c>
      <c r="G43" s="114">
        <v>81</v>
      </c>
      <c r="H43" s="189">
        <v>4</v>
      </c>
      <c r="I43" s="122"/>
      <c r="J43" s="482">
        <v>32</v>
      </c>
      <c r="L43" s="392">
        <v>125</v>
      </c>
      <c r="M43" s="393">
        <v>176</v>
      </c>
      <c r="N43" s="394">
        <v>184</v>
      </c>
    </row>
    <row r="44" spans="1:14" x14ac:dyDescent="0.2">
      <c r="A44" s="121" t="s">
        <v>155</v>
      </c>
      <c r="B44" s="486">
        <v>995</v>
      </c>
      <c r="C44" s="487">
        <v>696</v>
      </c>
      <c r="D44" s="487">
        <v>184</v>
      </c>
      <c r="E44" s="487">
        <v>38</v>
      </c>
      <c r="F44" s="487">
        <v>77</v>
      </c>
      <c r="G44" s="487">
        <v>335</v>
      </c>
      <c r="H44" s="488">
        <v>660</v>
      </c>
      <c r="I44" s="122"/>
      <c r="J44" s="482">
        <v>471</v>
      </c>
      <c r="L44" s="392">
        <v>1085</v>
      </c>
      <c r="M44" s="393">
        <v>1170</v>
      </c>
      <c r="N44" s="394">
        <v>1256</v>
      </c>
    </row>
    <row r="45" spans="1:14" ht="15" customHeight="1" thickBot="1" x14ac:dyDescent="0.25">
      <c r="A45" s="433" t="s">
        <v>64</v>
      </c>
      <c r="B45" s="369">
        <f t="shared" ref="B45:H45" si="0">SUM(B24:B44)</f>
        <v>28979</v>
      </c>
      <c r="C45" s="126">
        <f t="shared" si="0"/>
        <v>10917</v>
      </c>
      <c r="D45" s="126">
        <f t="shared" si="0"/>
        <v>8348</v>
      </c>
      <c r="E45" s="126">
        <f t="shared" si="0"/>
        <v>4884</v>
      </c>
      <c r="F45" s="126">
        <f t="shared" si="0"/>
        <v>4830</v>
      </c>
      <c r="G45" s="126">
        <f t="shared" si="0"/>
        <v>12709</v>
      </c>
      <c r="H45" s="127">
        <f t="shared" si="0"/>
        <v>16270</v>
      </c>
      <c r="I45" s="122"/>
      <c r="J45" s="128">
        <f>SUM(J24:J44)</f>
        <v>12667</v>
      </c>
      <c r="L45" s="395">
        <f>SUM(L24:L44)</f>
        <v>34482</v>
      </c>
      <c r="M45" s="396">
        <f t="shared" ref="M45:N45" si="1">SUM(M24:M44)</f>
        <v>44459</v>
      </c>
      <c r="N45" s="397">
        <f t="shared" si="1"/>
        <v>54399</v>
      </c>
    </row>
    <row r="46" spans="1:14" ht="15" customHeight="1" thickTop="1" x14ac:dyDescent="0.2">
      <c r="B46" s="129"/>
      <c r="C46" s="129"/>
      <c r="D46" s="129"/>
      <c r="E46" s="129"/>
      <c r="F46" s="129"/>
      <c r="G46" s="129"/>
      <c r="H46" s="130"/>
      <c r="I46" s="130"/>
      <c r="J46" s="130"/>
    </row>
    <row r="47" spans="1:14" ht="15" customHeight="1" thickBot="1" x14ac:dyDescent="0.25">
      <c r="A47" s="131"/>
      <c r="B47" s="132"/>
      <c r="C47" s="132"/>
      <c r="D47" s="132"/>
      <c r="E47" s="132"/>
      <c r="F47" s="132"/>
      <c r="G47" s="132"/>
      <c r="H47" s="100"/>
      <c r="I47" s="130"/>
      <c r="J47" s="100"/>
    </row>
    <row r="48" spans="1:14" ht="26.25" thickTop="1" x14ac:dyDescent="0.2">
      <c r="A48" s="171" t="s">
        <v>172</v>
      </c>
      <c r="B48" s="337" t="s">
        <v>15</v>
      </c>
      <c r="C48" s="337" t="s">
        <v>168</v>
      </c>
      <c r="D48" s="337" t="s">
        <v>5</v>
      </c>
      <c r="E48" s="338" t="s">
        <v>4</v>
      </c>
      <c r="F48" s="337" t="s">
        <v>16</v>
      </c>
      <c r="G48" s="337" t="s">
        <v>169</v>
      </c>
      <c r="H48" s="337" t="s">
        <v>2</v>
      </c>
      <c r="I48" s="207"/>
      <c r="J48" s="283" t="s">
        <v>214</v>
      </c>
      <c r="L48" s="388">
        <v>2020</v>
      </c>
      <c r="M48" s="389">
        <v>2025</v>
      </c>
      <c r="N48" s="390">
        <v>2030</v>
      </c>
    </row>
    <row r="49" spans="1:15" x14ac:dyDescent="0.2">
      <c r="A49" s="477" t="s">
        <v>100</v>
      </c>
      <c r="B49" s="478">
        <v>3112</v>
      </c>
      <c r="C49" s="154">
        <v>2138</v>
      </c>
      <c r="D49" s="154">
        <v>547</v>
      </c>
      <c r="E49" s="154">
        <v>259</v>
      </c>
      <c r="F49" s="154">
        <v>168</v>
      </c>
      <c r="G49" s="154">
        <v>1190</v>
      </c>
      <c r="H49" s="479">
        <v>1922</v>
      </c>
      <c r="I49" s="122"/>
      <c r="J49" s="480">
        <v>1453</v>
      </c>
      <c r="L49" s="392">
        <v>3472</v>
      </c>
      <c r="M49" s="393">
        <v>4150</v>
      </c>
      <c r="N49" s="394">
        <v>4834</v>
      </c>
      <c r="O49" s="100"/>
    </row>
    <row r="50" spans="1:15" x14ac:dyDescent="0.2">
      <c r="A50" s="121" t="s">
        <v>104</v>
      </c>
      <c r="B50" s="236">
        <v>3314</v>
      </c>
      <c r="C50" s="114">
        <v>1668</v>
      </c>
      <c r="D50" s="114">
        <v>514</v>
      </c>
      <c r="E50" s="114">
        <v>544</v>
      </c>
      <c r="F50" s="114">
        <v>588</v>
      </c>
      <c r="G50" s="114">
        <v>1170</v>
      </c>
      <c r="H50" s="189">
        <v>2144</v>
      </c>
      <c r="I50" s="122"/>
      <c r="J50" s="482">
        <v>1132</v>
      </c>
      <c r="L50" s="392">
        <v>3454</v>
      </c>
      <c r="M50" s="393">
        <v>3925</v>
      </c>
      <c r="N50" s="394">
        <v>4397</v>
      </c>
      <c r="O50" s="100"/>
    </row>
    <row r="51" spans="1:15" x14ac:dyDescent="0.2">
      <c r="A51" s="121" t="s">
        <v>110</v>
      </c>
      <c r="B51" s="236">
        <v>3596</v>
      </c>
      <c r="C51" s="114">
        <v>1551</v>
      </c>
      <c r="D51" s="114">
        <v>760</v>
      </c>
      <c r="E51" s="114">
        <v>665</v>
      </c>
      <c r="F51" s="114">
        <v>620</v>
      </c>
      <c r="G51" s="114">
        <v>343</v>
      </c>
      <c r="H51" s="189">
        <v>3253</v>
      </c>
      <c r="I51" s="122"/>
      <c r="J51" s="482">
        <v>1249</v>
      </c>
      <c r="L51" s="392">
        <v>3982</v>
      </c>
      <c r="M51" s="393">
        <v>4933</v>
      </c>
      <c r="N51" s="394">
        <v>6505</v>
      </c>
      <c r="O51" s="100"/>
    </row>
    <row r="52" spans="1:15" x14ac:dyDescent="0.2">
      <c r="A52" s="121" t="s">
        <v>111</v>
      </c>
      <c r="B52" s="236">
        <v>13514</v>
      </c>
      <c r="C52" s="114">
        <v>5261</v>
      </c>
      <c r="D52" s="114">
        <v>2982</v>
      </c>
      <c r="E52" s="114">
        <v>1862</v>
      </c>
      <c r="F52" s="114">
        <v>3409</v>
      </c>
      <c r="G52" s="114">
        <v>4627</v>
      </c>
      <c r="H52" s="189">
        <v>8887</v>
      </c>
      <c r="I52" s="122"/>
      <c r="J52" s="482">
        <v>4443</v>
      </c>
      <c r="L52" s="392">
        <v>12500</v>
      </c>
      <c r="M52" s="393">
        <v>13500</v>
      </c>
      <c r="N52" s="394">
        <v>14500</v>
      </c>
      <c r="O52" s="100"/>
    </row>
    <row r="53" spans="1:15" x14ac:dyDescent="0.2">
      <c r="A53" s="121" t="s">
        <v>113</v>
      </c>
      <c r="B53" s="236">
        <v>7573</v>
      </c>
      <c r="C53" s="114">
        <v>2106</v>
      </c>
      <c r="D53" s="114">
        <v>856</v>
      </c>
      <c r="E53" s="114">
        <v>377</v>
      </c>
      <c r="F53" s="114">
        <v>4234</v>
      </c>
      <c r="G53" s="114">
        <v>4185</v>
      </c>
      <c r="H53" s="189">
        <v>3388</v>
      </c>
      <c r="I53" s="122"/>
      <c r="J53" s="482">
        <v>1773</v>
      </c>
      <c r="L53" s="392">
        <v>8257</v>
      </c>
      <c r="M53" s="393">
        <v>9949</v>
      </c>
      <c r="N53" s="394">
        <v>11093</v>
      </c>
      <c r="O53" s="100"/>
    </row>
    <row r="54" spans="1:15" x14ac:dyDescent="0.2">
      <c r="A54" s="121" t="s">
        <v>299</v>
      </c>
      <c r="B54" s="236">
        <v>663</v>
      </c>
      <c r="C54" s="114">
        <v>76</v>
      </c>
      <c r="D54" s="114">
        <v>323</v>
      </c>
      <c r="E54" s="114">
        <v>231</v>
      </c>
      <c r="F54" s="114">
        <v>33</v>
      </c>
      <c r="G54" s="114">
        <v>179</v>
      </c>
      <c r="H54" s="189">
        <v>484</v>
      </c>
      <c r="I54" s="122"/>
      <c r="J54" s="482">
        <v>415</v>
      </c>
      <c r="L54" s="392">
        <v>967</v>
      </c>
      <c r="M54" s="393">
        <v>1476</v>
      </c>
      <c r="N54" s="394">
        <v>2169</v>
      </c>
      <c r="O54" s="100"/>
    </row>
    <row r="55" spans="1:15" x14ac:dyDescent="0.2">
      <c r="A55" s="489" t="s">
        <v>119</v>
      </c>
      <c r="B55" s="486">
        <v>9020</v>
      </c>
      <c r="C55" s="487">
        <v>4611</v>
      </c>
      <c r="D55" s="487">
        <v>1879</v>
      </c>
      <c r="E55" s="487">
        <v>1185</v>
      </c>
      <c r="F55" s="487">
        <v>1345</v>
      </c>
      <c r="G55" s="487">
        <v>3888</v>
      </c>
      <c r="H55" s="488">
        <v>5132</v>
      </c>
      <c r="I55" s="122"/>
      <c r="J55" s="490">
        <v>3571</v>
      </c>
      <c r="L55" s="392">
        <v>9239</v>
      </c>
      <c r="M55" s="393">
        <v>9946</v>
      </c>
      <c r="N55" s="394">
        <v>10602</v>
      </c>
    </row>
    <row r="56" spans="1:15" ht="13.5" thickBot="1" x14ac:dyDescent="0.25">
      <c r="A56" s="342" t="s">
        <v>15</v>
      </c>
      <c r="B56" s="123">
        <f>SUM(B49:B55)</f>
        <v>40792</v>
      </c>
      <c r="C56" s="123">
        <f t="shared" ref="C56:H56" si="2">SUM(C49:C55)</f>
        <v>17411</v>
      </c>
      <c r="D56" s="123">
        <f t="shared" si="2"/>
        <v>7861</v>
      </c>
      <c r="E56" s="123">
        <f t="shared" si="2"/>
        <v>5123</v>
      </c>
      <c r="F56" s="123">
        <f t="shared" si="2"/>
        <v>10397</v>
      </c>
      <c r="G56" s="123">
        <f>SUM(G49:G55)</f>
        <v>15582</v>
      </c>
      <c r="H56" s="124">
        <f t="shared" si="2"/>
        <v>25210</v>
      </c>
      <c r="I56" s="122"/>
      <c r="J56" s="339">
        <f>SUM(J49:J55)</f>
        <v>14036</v>
      </c>
      <c r="L56" s="395">
        <f>SUM(L49:L55)</f>
        <v>41871</v>
      </c>
      <c r="M56" s="396">
        <f t="shared" ref="M56:N56" si="3">SUM(M49:M55)</f>
        <v>47879</v>
      </c>
      <c r="N56" s="397">
        <f t="shared" si="3"/>
        <v>54100</v>
      </c>
    </row>
    <row r="57" spans="1:15" ht="14.25" thickTop="1" thickBot="1" x14ac:dyDescent="0.25">
      <c r="I57" s="75"/>
    </row>
    <row r="58" spans="1:15" ht="26.25" thickTop="1" x14ac:dyDescent="0.2">
      <c r="A58" s="383" t="s">
        <v>170</v>
      </c>
      <c r="B58" s="434" t="s">
        <v>15</v>
      </c>
      <c r="C58" s="434" t="s">
        <v>168</v>
      </c>
      <c r="D58" s="434" t="s">
        <v>5</v>
      </c>
      <c r="E58" s="435" t="s">
        <v>4</v>
      </c>
      <c r="F58" s="434" t="s">
        <v>16</v>
      </c>
      <c r="G58" s="434" t="s">
        <v>169</v>
      </c>
      <c r="H58" s="436" t="s">
        <v>2</v>
      </c>
      <c r="I58" s="207"/>
      <c r="J58" s="208" t="s">
        <v>214</v>
      </c>
      <c r="L58" s="388">
        <v>2020</v>
      </c>
      <c r="M58" s="389">
        <v>2025</v>
      </c>
      <c r="N58" s="390">
        <v>2030</v>
      </c>
    </row>
    <row r="59" spans="1:15" x14ac:dyDescent="0.2">
      <c r="A59" s="391" t="s">
        <v>301</v>
      </c>
      <c r="B59" s="478">
        <v>90</v>
      </c>
      <c r="C59" s="154">
        <v>54</v>
      </c>
      <c r="D59" s="154">
        <v>13</v>
      </c>
      <c r="E59" s="154">
        <v>4</v>
      </c>
      <c r="F59" s="154">
        <v>19</v>
      </c>
      <c r="G59" s="154">
        <v>17</v>
      </c>
      <c r="H59" s="479">
        <v>73</v>
      </c>
      <c r="I59" s="134"/>
      <c r="J59" s="340">
        <v>0</v>
      </c>
      <c r="L59" s="392">
        <v>125</v>
      </c>
      <c r="M59" s="393">
        <v>125</v>
      </c>
      <c r="N59" s="394">
        <v>125</v>
      </c>
    </row>
    <row r="60" spans="1:15" x14ac:dyDescent="0.2">
      <c r="A60" s="442" t="s">
        <v>300</v>
      </c>
      <c r="B60" s="236">
        <v>421</v>
      </c>
      <c r="C60" s="114">
        <v>181</v>
      </c>
      <c r="D60" s="114">
        <v>50</v>
      </c>
      <c r="E60" s="114">
        <v>38</v>
      </c>
      <c r="F60" s="114">
        <v>152</v>
      </c>
      <c r="G60" s="114">
        <v>162</v>
      </c>
      <c r="H60" s="189">
        <v>259</v>
      </c>
      <c r="I60" s="133"/>
      <c r="J60" s="340">
        <v>0</v>
      </c>
      <c r="L60" s="392">
        <v>395</v>
      </c>
      <c r="M60" s="393">
        <v>550</v>
      </c>
      <c r="N60" s="394">
        <v>568</v>
      </c>
    </row>
    <row r="61" spans="1:15" ht="13.5" thickBot="1" x14ac:dyDescent="0.25">
      <c r="A61" s="433" t="s">
        <v>15</v>
      </c>
      <c r="B61" s="437">
        <f>SUM(B59:B60)</f>
        <v>511</v>
      </c>
      <c r="C61" s="438">
        <f t="shared" ref="C61:H61" si="4">SUM(C59:C60)</f>
        <v>235</v>
      </c>
      <c r="D61" s="438">
        <f t="shared" si="4"/>
        <v>63</v>
      </c>
      <c r="E61" s="438">
        <f t="shared" si="4"/>
        <v>42</v>
      </c>
      <c r="F61" s="438">
        <f t="shared" si="4"/>
        <v>171</v>
      </c>
      <c r="G61" s="438">
        <f t="shared" si="4"/>
        <v>179</v>
      </c>
      <c r="H61" s="439">
        <f t="shared" si="4"/>
        <v>332</v>
      </c>
      <c r="I61" s="133"/>
      <c r="J61" s="128">
        <f>SUM(J59:J60)</f>
        <v>0</v>
      </c>
      <c r="L61" s="395">
        <f>SUM(L59:L60)</f>
        <v>520</v>
      </c>
      <c r="M61" s="396">
        <f t="shared" ref="M61:N61" si="5">SUM(M59:M60)</f>
        <v>675</v>
      </c>
      <c r="N61" s="397">
        <f t="shared" si="5"/>
        <v>693</v>
      </c>
    </row>
    <row r="62" spans="1:15" ht="14.25" thickTop="1" thickBot="1" x14ac:dyDescent="0.25">
      <c r="I62" s="75"/>
    </row>
    <row r="63" spans="1:15" ht="26.25" thickTop="1" x14ac:dyDescent="0.2">
      <c r="A63" s="171" t="s">
        <v>29</v>
      </c>
      <c r="B63" s="337" t="s">
        <v>15</v>
      </c>
      <c r="C63" s="337" t="s">
        <v>168</v>
      </c>
      <c r="D63" s="337" t="s">
        <v>5</v>
      </c>
      <c r="E63" s="338" t="s">
        <v>4</v>
      </c>
      <c r="F63" s="337" t="s">
        <v>16</v>
      </c>
      <c r="G63" s="337" t="s">
        <v>169</v>
      </c>
      <c r="H63" s="337" t="s">
        <v>2</v>
      </c>
      <c r="I63" s="207"/>
      <c r="J63" s="283" t="s">
        <v>214</v>
      </c>
      <c r="L63" s="388">
        <v>2020</v>
      </c>
      <c r="M63" s="389">
        <v>2025</v>
      </c>
      <c r="N63" s="390">
        <v>2030</v>
      </c>
    </row>
    <row r="64" spans="1:15" x14ac:dyDescent="0.2">
      <c r="A64" s="477" t="s">
        <v>77</v>
      </c>
      <c r="B64" s="478">
        <v>294</v>
      </c>
      <c r="C64" s="154"/>
      <c r="D64" s="154"/>
      <c r="E64" s="154"/>
      <c r="F64" s="154"/>
      <c r="G64" s="154"/>
      <c r="H64" s="479"/>
      <c r="I64" s="137"/>
      <c r="J64" s="480"/>
      <c r="L64" s="392">
        <v>258</v>
      </c>
      <c r="M64" s="393">
        <v>334</v>
      </c>
      <c r="N64" s="394">
        <v>340</v>
      </c>
    </row>
    <row r="65" spans="1:14" x14ac:dyDescent="0.2">
      <c r="A65" s="121" t="s">
        <v>80</v>
      </c>
      <c r="B65" s="236">
        <v>1266</v>
      </c>
      <c r="C65" s="114"/>
      <c r="D65" s="114"/>
      <c r="E65" s="114"/>
      <c r="F65" s="114"/>
      <c r="G65" s="114"/>
      <c r="H65" s="189"/>
      <c r="I65" s="137"/>
      <c r="J65" s="482"/>
      <c r="L65" s="392">
        <v>1316</v>
      </c>
      <c r="M65" s="393">
        <v>1256</v>
      </c>
      <c r="N65" s="394">
        <v>1195</v>
      </c>
    </row>
    <row r="66" spans="1:14" x14ac:dyDescent="0.2">
      <c r="A66" s="121" t="s">
        <v>89</v>
      </c>
      <c r="B66" s="236">
        <v>182</v>
      </c>
      <c r="C66" s="114"/>
      <c r="D66" s="114"/>
      <c r="E66" s="114"/>
      <c r="F66" s="114"/>
      <c r="G66" s="114"/>
      <c r="H66" s="189"/>
      <c r="I66" s="137"/>
      <c r="J66" s="482"/>
      <c r="L66" s="392">
        <v>133</v>
      </c>
      <c r="M66" s="393">
        <v>133</v>
      </c>
      <c r="N66" s="394">
        <v>133</v>
      </c>
    </row>
    <row r="67" spans="1:14" x14ac:dyDescent="0.2">
      <c r="A67" s="121" t="s">
        <v>303</v>
      </c>
      <c r="B67" s="236">
        <v>37</v>
      </c>
      <c r="C67" s="114"/>
      <c r="D67" s="114"/>
      <c r="E67" s="114"/>
      <c r="F67" s="114"/>
      <c r="G67" s="114"/>
      <c r="H67" s="189"/>
      <c r="I67" s="137"/>
      <c r="J67" s="482"/>
      <c r="L67" s="392">
        <v>75</v>
      </c>
      <c r="M67" s="393">
        <v>175</v>
      </c>
      <c r="N67" s="394">
        <v>300</v>
      </c>
    </row>
    <row r="68" spans="1:14" x14ac:dyDescent="0.2">
      <c r="A68" s="121" t="s">
        <v>93</v>
      </c>
      <c r="B68" s="236">
        <v>3707</v>
      </c>
      <c r="C68" s="114"/>
      <c r="D68" s="114"/>
      <c r="E68" s="114"/>
      <c r="F68" s="114"/>
      <c r="G68" s="114"/>
      <c r="H68" s="189"/>
      <c r="I68" s="137"/>
      <c r="J68" s="482"/>
      <c r="L68" s="392">
        <v>3650</v>
      </c>
      <c r="M68" s="393">
        <v>3700</v>
      </c>
      <c r="N68" s="394">
        <v>3950</v>
      </c>
    </row>
    <row r="69" spans="1:14" x14ac:dyDescent="0.2">
      <c r="A69" s="121" t="s">
        <v>302</v>
      </c>
      <c r="B69" s="236">
        <v>170</v>
      </c>
      <c r="C69" s="114"/>
      <c r="D69" s="114"/>
      <c r="E69" s="114"/>
      <c r="F69" s="114"/>
      <c r="G69" s="114"/>
      <c r="H69" s="189"/>
      <c r="I69" s="137"/>
      <c r="J69" s="482"/>
      <c r="L69" s="392">
        <v>170</v>
      </c>
      <c r="M69" s="393">
        <v>185</v>
      </c>
      <c r="N69" s="394">
        <v>200</v>
      </c>
    </row>
    <row r="70" spans="1:14" x14ac:dyDescent="0.2">
      <c r="A70" s="121" t="s">
        <v>94</v>
      </c>
      <c r="B70" s="236">
        <v>733</v>
      </c>
      <c r="C70" s="114"/>
      <c r="D70" s="114"/>
      <c r="E70" s="114"/>
      <c r="F70" s="114"/>
      <c r="G70" s="114"/>
      <c r="H70" s="189"/>
      <c r="I70" s="137"/>
      <c r="J70" s="482"/>
      <c r="L70" s="392">
        <v>644</v>
      </c>
      <c r="M70" s="393">
        <v>708</v>
      </c>
      <c r="N70" s="394">
        <v>779</v>
      </c>
    </row>
    <row r="71" spans="1:14" x14ac:dyDescent="0.2">
      <c r="A71" s="121" t="s">
        <v>165</v>
      </c>
      <c r="B71" s="236">
        <v>26</v>
      </c>
      <c r="C71" s="114"/>
      <c r="D71" s="114"/>
      <c r="E71" s="114"/>
      <c r="F71" s="114"/>
      <c r="G71" s="114"/>
      <c r="H71" s="189"/>
      <c r="I71" s="137"/>
      <c r="J71" s="482"/>
      <c r="L71" s="392">
        <v>20</v>
      </c>
      <c r="M71" s="393">
        <v>20</v>
      </c>
      <c r="N71" s="394">
        <v>20</v>
      </c>
    </row>
    <row r="72" spans="1:14" x14ac:dyDescent="0.2">
      <c r="A72" s="121" t="s">
        <v>105</v>
      </c>
      <c r="B72" s="236">
        <v>2504</v>
      </c>
      <c r="C72" s="114"/>
      <c r="D72" s="114"/>
      <c r="E72" s="114"/>
      <c r="F72" s="114"/>
      <c r="G72" s="114"/>
      <c r="H72" s="189"/>
      <c r="I72" s="137"/>
      <c r="J72" s="482"/>
      <c r="L72" s="392">
        <v>2621</v>
      </c>
      <c r="M72" s="393">
        <v>2765</v>
      </c>
      <c r="N72" s="394">
        <v>2921</v>
      </c>
    </row>
    <row r="73" spans="1:14" x14ac:dyDescent="0.2">
      <c r="A73" s="121" t="s">
        <v>109</v>
      </c>
      <c r="B73" s="236">
        <v>550</v>
      </c>
      <c r="C73" s="114"/>
      <c r="D73" s="114"/>
      <c r="E73" s="114"/>
      <c r="F73" s="114"/>
      <c r="G73" s="114"/>
      <c r="H73" s="189"/>
      <c r="I73" s="137"/>
      <c r="J73" s="482"/>
      <c r="L73" s="392">
        <v>527</v>
      </c>
      <c r="M73" s="393">
        <v>557</v>
      </c>
      <c r="N73" s="394">
        <v>691</v>
      </c>
    </row>
    <row r="74" spans="1:14" x14ac:dyDescent="0.2">
      <c r="A74" s="121" t="s">
        <v>117</v>
      </c>
      <c r="B74" s="236">
        <v>594</v>
      </c>
      <c r="C74" s="114"/>
      <c r="D74" s="114"/>
      <c r="E74" s="114"/>
      <c r="F74" s="114"/>
      <c r="G74" s="114"/>
      <c r="H74" s="189"/>
      <c r="I74" s="137"/>
      <c r="J74" s="490"/>
      <c r="L74" s="392">
        <v>800</v>
      </c>
      <c r="M74" s="393">
        <v>850</v>
      </c>
      <c r="N74" s="394">
        <v>900</v>
      </c>
    </row>
    <row r="75" spans="1:14" ht="13.5" thickBot="1" x14ac:dyDescent="0.25">
      <c r="A75" s="433" t="s">
        <v>15</v>
      </c>
      <c r="B75" s="369">
        <f>SUM(B64:B74)</f>
        <v>10063</v>
      </c>
      <c r="C75" s="512">
        <v>5772</v>
      </c>
      <c r="D75" s="512">
        <v>1152</v>
      </c>
      <c r="E75" s="512">
        <v>798</v>
      </c>
      <c r="F75" s="512">
        <v>1837</v>
      </c>
      <c r="G75" s="512">
        <v>4262</v>
      </c>
      <c r="H75" s="513">
        <v>5297</v>
      </c>
      <c r="I75" s="133"/>
      <c r="J75" s="339">
        <v>1793</v>
      </c>
      <c r="L75" s="395">
        <f>SUM(L64:L74)</f>
        <v>10214</v>
      </c>
      <c r="M75" s="396">
        <f t="shared" ref="M75:N75" si="6">SUM(M64:M74)</f>
        <v>10683</v>
      </c>
      <c r="N75" s="397">
        <f t="shared" si="6"/>
        <v>11429</v>
      </c>
    </row>
    <row r="76" spans="1:14" ht="14.25" thickTop="1" thickBot="1" x14ac:dyDescent="0.25">
      <c r="A76" s="139"/>
      <c r="B76" s="138"/>
      <c r="C76" s="138"/>
      <c r="D76" s="138"/>
      <c r="E76" s="138"/>
      <c r="F76" s="138"/>
      <c r="G76" s="138"/>
      <c r="H76" s="138"/>
      <c r="I76" s="133"/>
      <c r="J76" s="124"/>
    </row>
    <row r="77" spans="1:14" ht="26.25" thickTop="1" x14ac:dyDescent="0.2">
      <c r="A77" s="30" t="s">
        <v>21</v>
      </c>
      <c r="B77" s="204" t="s">
        <v>15</v>
      </c>
      <c r="C77" s="204" t="s">
        <v>168</v>
      </c>
      <c r="D77" s="204" t="s">
        <v>5</v>
      </c>
      <c r="E77" s="205" t="s">
        <v>4</v>
      </c>
      <c r="F77" s="204" t="s">
        <v>16</v>
      </c>
      <c r="G77" s="204" t="s">
        <v>169</v>
      </c>
      <c r="H77" s="206" t="s">
        <v>2</v>
      </c>
      <c r="I77" s="207"/>
      <c r="J77" s="208" t="s">
        <v>214</v>
      </c>
      <c r="L77" s="388">
        <v>2020</v>
      </c>
      <c r="M77" s="389">
        <v>2025</v>
      </c>
      <c r="N77" s="390">
        <v>2030</v>
      </c>
    </row>
    <row r="78" spans="1:14" x14ac:dyDescent="0.2">
      <c r="A78" s="140" t="s">
        <v>199</v>
      </c>
      <c r="B78" s="135">
        <f t="shared" ref="B78:H78" si="7">B45+B56+B61</f>
        <v>70282</v>
      </c>
      <c r="C78" s="135">
        <f t="shared" si="7"/>
        <v>28563</v>
      </c>
      <c r="D78" s="135">
        <f t="shared" si="7"/>
        <v>16272</v>
      </c>
      <c r="E78" s="135">
        <f t="shared" si="7"/>
        <v>10049</v>
      </c>
      <c r="F78" s="135">
        <f t="shared" si="7"/>
        <v>15398</v>
      </c>
      <c r="G78" s="135">
        <f t="shared" si="7"/>
        <v>28470</v>
      </c>
      <c r="H78" s="136">
        <f t="shared" si="7"/>
        <v>41812</v>
      </c>
      <c r="I78" s="133"/>
      <c r="J78" s="79">
        <f>J45+J56+J61</f>
        <v>26703</v>
      </c>
      <c r="K78" s="100"/>
      <c r="L78" s="392">
        <f>L45+L56+L61</f>
        <v>76873</v>
      </c>
      <c r="M78" s="393">
        <f t="shared" ref="M78:N78" si="8">M45+M56+M61</f>
        <v>93013</v>
      </c>
      <c r="N78" s="394">
        <f t="shared" si="8"/>
        <v>109192</v>
      </c>
    </row>
    <row r="79" spans="1:14" ht="13.5" thickBot="1" x14ac:dyDescent="0.25">
      <c r="A79" s="140" t="s">
        <v>198</v>
      </c>
      <c r="B79" s="135">
        <f t="shared" ref="B79:H79" si="9">B78+B75</f>
        <v>80345</v>
      </c>
      <c r="C79" s="135">
        <f t="shared" si="9"/>
        <v>34335</v>
      </c>
      <c r="D79" s="135">
        <f t="shared" si="9"/>
        <v>17424</v>
      </c>
      <c r="E79" s="135">
        <f t="shared" si="9"/>
        <v>10847</v>
      </c>
      <c r="F79" s="135">
        <f t="shared" si="9"/>
        <v>17235</v>
      </c>
      <c r="G79" s="135">
        <f t="shared" si="9"/>
        <v>32732</v>
      </c>
      <c r="H79" s="135">
        <f t="shared" si="9"/>
        <v>47109</v>
      </c>
      <c r="I79" s="133"/>
      <c r="J79" s="79">
        <f>J78+J75</f>
        <v>28496</v>
      </c>
      <c r="L79" s="395">
        <f>L45+L56+L61+L75</f>
        <v>87087</v>
      </c>
      <c r="M79" s="396">
        <f t="shared" ref="M79:N79" si="10">M45+M56+M61+M75</f>
        <v>103696</v>
      </c>
      <c r="N79" s="397">
        <f t="shared" si="10"/>
        <v>120621</v>
      </c>
    </row>
    <row r="80" spans="1:14" ht="13.5" thickTop="1" x14ac:dyDescent="0.2">
      <c r="A80" s="141"/>
      <c r="B80" s="133"/>
      <c r="C80" s="133"/>
      <c r="D80" s="133"/>
      <c r="E80" s="133"/>
      <c r="F80" s="133"/>
      <c r="G80" s="133"/>
      <c r="H80" s="133"/>
      <c r="I80" s="133"/>
      <c r="J80" s="133"/>
      <c r="M80" s="294"/>
    </row>
    <row r="81" spans="1:15" x14ac:dyDescent="0.2">
      <c r="A81" s="612"/>
      <c r="B81" s="613"/>
      <c r="C81" s="613"/>
      <c r="D81" s="613"/>
      <c r="E81" s="613"/>
      <c r="F81" s="613"/>
      <c r="G81" s="613"/>
      <c r="H81" s="613"/>
      <c r="I81" s="613"/>
      <c r="J81" s="613"/>
      <c r="K81" s="614"/>
    </row>
    <row r="83" spans="1:15" x14ac:dyDescent="0.2">
      <c r="A83" s="606" t="s">
        <v>400</v>
      </c>
      <c r="B83" s="607"/>
      <c r="C83" s="607"/>
      <c r="D83" s="607"/>
      <c r="E83" s="607"/>
      <c r="F83" s="607"/>
      <c r="G83" s="607"/>
      <c r="H83" s="608"/>
    </row>
    <row r="84" spans="1:15" x14ac:dyDescent="0.2">
      <c r="A84" s="606" t="s">
        <v>267</v>
      </c>
      <c r="B84" s="607"/>
      <c r="C84" s="607"/>
      <c r="D84" s="607"/>
      <c r="E84" s="607"/>
      <c r="F84" s="607"/>
      <c r="G84" s="607"/>
      <c r="H84" s="608"/>
      <c r="I84" s="111"/>
    </row>
    <row r="85" spans="1:15" x14ac:dyDescent="0.2">
      <c r="A85" s="218"/>
      <c r="B85" s="156"/>
      <c r="C85" s="156"/>
      <c r="D85" s="156"/>
      <c r="E85" s="156"/>
      <c r="F85" s="219"/>
      <c r="G85" s="156"/>
      <c r="H85" s="220"/>
      <c r="I85" s="75"/>
      <c r="O85" s="100"/>
    </row>
    <row r="86" spans="1:15" ht="25.5" x14ac:dyDescent="0.2">
      <c r="A86" s="106"/>
      <c r="B86" s="210" t="s">
        <v>15</v>
      </c>
      <c r="C86" s="210" t="s">
        <v>3</v>
      </c>
      <c r="D86" s="210" t="s">
        <v>5</v>
      </c>
      <c r="E86" s="209" t="s">
        <v>4</v>
      </c>
      <c r="F86" s="210" t="s">
        <v>16</v>
      </c>
      <c r="G86" s="210" t="s">
        <v>1</v>
      </c>
      <c r="H86" s="211" t="s">
        <v>2</v>
      </c>
      <c r="I86" s="67"/>
      <c r="J86" s="208" t="s">
        <v>176</v>
      </c>
    </row>
    <row r="87" spans="1:15" x14ac:dyDescent="0.2">
      <c r="A87" s="112" t="s">
        <v>39</v>
      </c>
      <c r="B87" s="295">
        <v>9091</v>
      </c>
      <c r="C87" s="295">
        <v>3538</v>
      </c>
      <c r="D87" s="295">
        <v>2523</v>
      </c>
      <c r="E87" s="295">
        <v>1708</v>
      </c>
      <c r="F87" s="295">
        <v>1322</v>
      </c>
      <c r="G87" s="295">
        <v>5028</v>
      </c>
      <c r="H87" s="295">
        <v>4063</v>
      </c>
      <c r="I87" s="114"/>
      <c r="J87" s="113">
        <v>2738</v>
      </c>
      <c r="L87" s="100"/>
    </row>
    <row r="88" spans="1:15" x14ac:dyDescent="0.2">
      <c r="A88" s="112" t="s">
        <v>173</v>
      </c>
      <c r="B88" s="169">
        <v>20357</v>
      </c>
      <c r="C88" s="169">
        <v>7613</v>
      </c>
      <c r="D88" s="169">
        <v>5929</v>
      </c>
      <c r="E88" s="169">
        <v>3257</v>
      </c>
      <c r="F88" s="169">
        <v>3558</v>
      </c>
      <c r="G88" s="169">
        <v>7863</v>
      </c>
      <c r="H88" s="169">
        <v>12494</v>
      </c>
      <c r="I88" s="114"/>
      <c r="J88" s="115">
        <v>10038</v>
      </c>
      <c r="L88" s="100"/>
    </row>
    <row r="89" spans="1:15" x14ac:dyDescent="0.2">
      <c r="A89" s="112" t="s">
        <v>40</v>
      </c>
      <c r="B89" s="169">
        <v>32881</v>
      </c>
      <c r="C89" s="169">
        <v>16151</v>
      </c>
      <c r="D89" s="169">
        <v>7253</v>
      </c>
      <c r="E89" s="169">
        <v>4026</v>
      </c>
      <c r="F89" s="169">
        <v>5451</v>
      </c>
      <c r="G89" s="169">
        <v>12685</v>
      </c>
      <c r="H89" s="169">
        <v>20196</v>
      </c>
      <c r="I89" s="114"/>
      <c r="J89" s="113">
        <v>15720</v>
      </c>
      <c r="L89" s="100"/>
    </row>
    <row r="90" spans="1:15" x14ac:dyDescent="0.2">
      <c r="A90" s="112" t="s">
        <v>174</v>
      </c>
      <c r="B90" s="169">
        <v>18016</v>
      </c>
      <c r="C90" s="169">
        <v>7062</v>
      </c>
      <c r="D90" s="169">
        <v>1968</v>
      </c>
      <c r="E90" s="169">
        <v>1905</v>
      </c>
      <c r="F90" s="169">
        <v>7081</v>
      </c>
      <c r="G90" s="169">
        <v>7371</v>
      </c>
      <c r="H90" s="169">
        <v>10645</v>
      </c>
      <c r="I90" s="114"/>
      <c r="J90" s="116" t="s">
        <v>178</v>
      </c>
      <c r="L90" s="100"/>
    </row>
    <row r="91" spans="1:15" x14ac:dyDescent="0.2">
      <c r="A91" s="221" t="s">
        <v>15</v>
      </c>
      <c r="B91" s="296">
        <f>SUM(B87:B90)</f>
        <v>80345</v>
      </c>
      <c r="C91" s="296">
        <f t="shared" ref="C91:H91" si="11">SUM(C87:C90)</f>
        <v>34364</v>
      </c>
      <c r="D91" s="296">
        <f t="shared" si="11"/>
        <v>17673</v>
      </c>
      <c r="E91" s="296">
        <f t="shared" si="11"/>
        <v>10896</v>
      </c>
      <c r="F91" s="296">
        <f t="shared" si="11"/>
        <v>17412</v>
      </c>
      <c r="G91" s="296">
        <f t="shared" si="11"/>
        <v>32947</v>
      </c>
      <c r="H91" s="296">
        <f t="shared" si="11"/>
        <v>47398</v>
      </c>
      <c r="I91" s="117"/>
      <c r="J91" s="296">
        <f>SUM(J87:J90)</f>
        <v>28496</v>
      </c>
      <c r="L91" s="100"/>
    </row>
    <row r="92" spans="1:15" x14ac:dyDescent="0.2">
      <c r="A92" s="118"/>
      <c r="B92" s="117"/>
      <c r="C92" s="117"/>
      <c r="D92" s="117"/>
      <c r="E92" s="117"/>
      <c r="F92" s="117"/>
      <c r="G92" s="117"/>
      <c r="H92" s="117"/>
      <c r="I92" s="117"/>
      <c r="J92" s="117"/>
    </row>
    <row r="93" spans="1:15" x14ac:dyDescent="0.2">
      <c r="A93" s="609" t="s">
        <v>401</v>
      </c>
      <c r="B93" s="610"/>
      <c r="C93" s="610"/>
      <c r="D93" s="610"/>
      <c r="E93" s="611"/>
      <c r="F93" s="110"/>
      <c r="G93" s="111"/>
    </row>
    <row r="94" spans="1:15" x14ac:dyDescent="0.2">
      <c r="A94" s="598" t="s">
        <v>268</v>
      </c>
      <c r="B94" s="599"/>
      <c r="C94" s="599"/>
      <c r="D94" s="599"/>
      <c r="E94" s="600"/>
      <c r="F94" s="110"/>
      <c r="G94" s="74"/>
      <c r="J94" s="100"/>
    </row>
    <row r="95" spans="1:15" x14ac:dyDescent="0.2">
      <c r="A95" s="601" t="s">
        <v>269</v>
      </c>
      <c r="B95" s="602"/>
      <c r="C95" s="602"/>
      <c r="D95" s="602"/>
      <c r="E95" s="603"/>
      <c r="F95" s="110"/>
      <c r="G95" s="111"/>
      <c r="H95" s="111"/>
    </row>
    <row r="96" spans="1:15" x14ac:dyDescent="0.2">
      <c r="A96" s="172"/>
      <c r="B96" s="222"/>
      <c r="C96" s="223"/>
      <c r="D96" s="223"/>
      <c r="E96" s="224"/>
      <c r="F96" s="111"/>
      <c r="G96" s="111"/>
      <c r="H96" s="111"/>
    </row>
    <row r="97" spans="1:11" x14ac:dyDescent="0.2">
      <c r="A97" s="604"/>
      <c r="B97" s="605"/>
      <c r="C97" s="209" t="s">
        <v>15</v>
      </c>
      <c r="D97" s="210" t="s">
        <v>177</v>
      </c>
      <c r="E97" s="210" t="s">
        <v>37</v>
      </c>
    </row>
    <row r="98" spans="1:11" x14ac:dyDescent="0.2">
      <c r="A98" s="276" t="s">
        <v>11</v>
      </c>
      <c r="B98" s="277"/>
      <c r="C98" s="384">
        <v>240521</v>
      </c>
      <c r="D98" s="341">
        <f>B19</f>
        <v>124424</v>
      </c>
      <c r="E98" s="345">
        <f>D98/C98</f>
        <v>0.51731033880617494</v>
      </c>
      <c r="F98" s="506"/>
    </row>
    <row r="99" spans="1:11" x14ac:dyDescent="0.2">
      <c r="A99" s="278" t="s">
        <v>281</v>
      </c>
      <c r="B99" s="279"/>
      <c r="C99" s="491">
        <v>58081</v>
      </c>
      <c r="D99" s="491">
        <v>29022</v>
      </c>
      <c r="E99" s="345">
        <f>D99/C99</f>
        <v>0.4996814793133727</v>
      </c>
      <c r="F99" s="506"/>
      <c r="G99" s="160"/>
    </row>
    <row r="100" spans="1:11" x14ac:dyDescent="0.2">
      <c r="A100" s="596" t="s">
        <v>270</v>
      </c>
      <c r="B100" s="597"/>
      <c r="C100" s="341">
        <f>B91</f>
        <v>80345</v>
      </c>
      <c r="D100" s="322">
        <f>J91</f>
        <v>28496</v>
      </c>
      <c r="E100" s="346">
        <f>D100/C100</f>
        <v>0.3546704835397349</v>
      </c>
      <c r="F100" s="506"/>
      <c r="G100" s="160"/>
    </row>
    <row r="101" spans="1:11" x14ac:dyDescent="0.2">
      <c r="A101" s="141"/>
      <c r="B101" s="133"/>
      <c r="C101" s="133"/>
      <c r="D101" s="133"/>
      <c r="E101" s="133"/>
      <c r="F101" s="133"/>
      <c r="G101" s="133"/>
      <c r="H101" s="133"/>
      <c r="I101" s="133"/>
      <c r="J101" s="133"/>
    </row>
    <row r="102" spans="1:11" x14ac:dyDescent="0.2">
      <c r="A102" s="142" t="s">
        <v>239</v>
      </c>
      <c r="G102" s="131"/>
      <c r="H102" s="131"/>
      <c r="I102" s="131"/>
      <c r="J102" s="143"/>
    </row>
    <row r="103" spans="1:11" x14ac:dyDescent="0.2">
      <c r="A103" s="142" t="s">
        <v>247</v>
      </c>
      <c r="G103" s="131"/>
      <c r="H103" s="131"/>
      <c r="I103" s="131"/>
      <c r="J103" s="143"/>
    </row>
    <row r="104" spans="1:11" x14ac:dyDescent="0.2">
      <c r="A104" s="8" t="s">
        <v>210</v>
      </c>
      <c r="G104" s="131"/>
      <c r="H104" s="131"/>
      <c r="I104" s="131"/>
      <c r="J104" s="131"/>
    </row>
    <row r="105" spans="1:11" x14ac:dyDescent="0.2">
      <c r="A105" s="8" t="s">
        <v>255</v>
      </c>
      <c r="K105" s="10" t="s">
        <v>31</v>
      </c>
    </row>
  </sheetData>
  <sortState ref="A24:N44">
    <sortCondition ref="A24"/>
  </sortState>
  <mergeCells count="17">
    <mergeCell ref="A1:N1"/>
    <mergeCell ref="A2:N2"/>
    <mergeCell ref="A3:N3"/>
    <mergeCell ref="A4:N8"/>
    <mergeCell ref="L21:N22"/>
    <mergeCell ref="A81:K81"/>
    <mergeCell ref="A21:H22"/>
    <mergeCell ref="A10:E10"/>
    <mergeCell ref="A11:E11"/>
    <mergeCell ref="A12:E12"/>
    <mergeCell ref="A100:B100"/>
    <mergeCell ref="A94:E94"/>
    <mergeCell ref="A95:E95"/>
    <mergeCell ref="A97:B97"/>
    <mergeCell ref="A83:H83"/>
    <mergeCell ref="A84:H84"/>
    <mergeCell ref="A93:E93"/>
  </mergeCells>
  <hyperlinks>
    <hyperlink ref="K105" location="Contents!A1" display="Back to Contents"/>
  </hyperlinks>
  <pageMargins left="0.25" right="0.25" top="0.75" bottom="0.75" header="0.3" footer="0.3"/>
  <pageSetup scale="44" orientation="portrait" r:id="rId1"/>
  <ignoredErrors>
    <ignoredError sqref="L45:N45 L56:N56 L61:N61 L75:N7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8"/>
  <sheetViews>
    <sheetView topLeftCell="A46" zoomScaleNormal="100" zoomScaleSheetLayoutView="100" workbookViewId="0">
      <selection activeCell="L8" sqref="L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3" width="10.7109375" style="8" customWidth="1"/>
    <col min="14"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14" t="s">
        <v>21</v>
      </c>
      <c r="B1" s="515"/>
      <c r="C1" s="515"/>
      <c r="D1" s="515"/>
      <c r="E1" s="515"/>
      <c r="F1" s="515"/>
      <c r="G1" s="515"/>
      <c r="H1" s="515"/>
      <c r="I1" s="515"/>
      <c r="J1" s="515"/>
      <c r="K1" s="516"/>
      <c r="L1" s="318"/>
      <c r="M1" s="318"/>
      <c r="N1" s="73"/>
      <c r="O1" s="73"/>
      <c r="P1" s="73"/>
      <c r="Q1" s="73"/>
      <c r="R1" s="73"/>
      <c r="S1" s="73"/>
      <c r="T1" s="73"/>
      <c r="U1" s="73"/>
      <c r="V1" s="73"/>
      <c r="W1" s="73"/>
    </row>
    <row r="2" spans="1:23" x14ac:dyDescent="0.2">
      <c r="A2" s="612"/>
      <c r="B2" s="613"/>
      <c r="C2" s="613"/>
      <c r="D2" s="613"/>
      <c r="E2" s="613"/>
      <c r="F2" s="613"/>
      <c r="G2" s="613"/>
      <c r="H2" s="613"/>
      <c r="I2" s="613"/>
      <c r="J2" s="613"/>
      <c r="K2" s="614"/>
      <c r="L2" s="74"/>
      <c r="M2" s="74"/>
      <c r="N2" s="5"/>
      <c r="O2" s="5"/>
      <c r="P2" s="5"/>
      <c r="Q2" s="5"/>
      <c r="R2" s="5"/>
      <c r="S2" s="5"/>
      <c r="T2" s="5"/>
      <c r="U2" s="5"/>
      <c r="V2" s="5"/>
      <c r="W2" s="73"/>
    </row>
    <row r="3" spans="1:23" s="73" customFormat="1" ht="15" customHeight="1" x14ac:dyDescent="0.2">
      <c r="A3" s="514" t="s">
        <v>271</v>
      </c>
      <c r="B3" s="515"/>
      <c r="C3" s="515"/>
      <c r="D3" s="515"/>
      <c r="E3" s="515"/>
      <c r="F3" s="515"/>
      <c r="G3" s="515"/>
      <c r="H3" s="515"/>
      <c r="I3" s="515"/>
      <c r="J3" s="515"/>
      <c r="K3" s="516"/>
      <c r="L3" s="74"/>
      <c r="M3" s="74"/>
      <c r="N3" s="5"/>
      <c r="O3" s="5"/>
      <c r="P3" s="5"/>
      <c r="Q3" s="5"/>
      <c r="R3" s="5"/>
      <c r="S3" s="5"/>
      <c r="T3" s="5"/>
    </row>
    <row r="4" spans="1:23" s="73" customFormat="1" ht="15" customHeight="1" x14ac:dyDescent="0.2">
      <c r="A4" s="631" t="s">
        <v>429</v>
      </c>
      <c r="B4" s="632"/>
      <c r="C4" s="632"/>
      <c r="D4" s="632"/>
      <c r="E4" s="632"/>
      <c r="F4" s="632"/>
      <c r="G4" s="632"/>
      <c r="H4" s="632"/>
      <c r="I4" s="632"/>
      <c r="J4" s="632"/>
      <c r="K4" s="633"/>
      <c r="L4" s="74"/>
      <c r="M4" s="74"/>
      <c r="N4" s="5"/>
      <c r="O4" s="5"/>
      <c r="P4" s="5"/>
      <c r="Q4" s="5"/>
      <c r="R4" s="5"/>
      <c r="S4" s="5"/>
      <c r="T4" s="5"/>
    </row>
    <row r="5" spans="1:23" s="73" customFormat="1" x14ac:dyDescent="0.2">
      <c r="A5" s="634"/>
      <c r="B5" s="635"/>
      <c r="C5" s="635"/>
      <c r="D5" s="635"/>
      <c r="E5" s="635"/>
      <c r="F5" s="635"/>
      <c r="G5" s="635"/>
      <c r="H5" s="635"/>
      <c r="I5" s="635"/>
      <c r="J5" s="635"/>
      <c r="K5" s="636"/>
      <c r="L5" s="74"/>
      <c r="M5" s="74"/>
      <c r="N5" s="5"/>
      <c r="O5" s="5"/>
      <c r="P5" s="5"/>
      <c r="Q5" s="5"/>
      <c r="R5" s="5"/>
      <c r="S5" s="5"/>
      <c r="T5" s="5"/>
    </row>
    <row r="6" spans="1:23" s="73" customFormat="1" x14ac:dyDescent="0.2">
      <c r="A6" s="634"/>
      <c r="B6" s="635"/>
      <c r="C6" s="635"/>
      <c r="D6" s="635"/>
      <c r="E6" s="635"/>
      <c r="F6" s="635"/>
      <c r="G6" s="635"/>
      <c r="H6" s="635"/>
      <c r="I6" s="635"/>
      <c r="J6" s="635"/>
      <c r="K6" s="636"/>
      <c r="L6" s="74"/>
      <c r="M6" s="74"/>
      <c r="N6" s="5"/>
      <c r="O6" s="5"/>
      <c r="P6" s="5"/>
      <c r="Q6" s="5"/>
      <c r="R6" s="5"/>
      <c r="S6" s="5"/>
      <c r="T6" s="5"/>
    </row>
    <row r="7" spans="1:23" s="73" customFormat="1" x14ac:dyDescent="0.2">
      <c r="A7" s="634"/>
      <c r="B7" s="635"/>
      <c r="C7" s="635"/>
      <c r="D7" s="635"/>
      <c r="E7" s="635"/>
      <c r="F7" s="635"/>
      <c r="G7" s="635"/>
      <c r="H7" s="635"/>
      <c r="I7" s="635"/>
      <c r="J7" s="635"/>
      <c r="K7" s="636"/>
      <c r="L7" s="74"/>
      <c r="M7" s="74"/>
      <c r="N7" s="5"/>
      <c r="O7" s="5"/>
      <c r="P7" s="5"/>
      <c r="Q7" s="5"/>
      <c r="R7" s="5"/>
      <c r="S7" s="5"/>
      <c r="T7" s="5"/>
    </row>
    <row r="8" spans="1:23" s="73" customFormat="1" ht="31.15" customHeight="1" x14ac:dyDescent="0.2">
      <c r="A8" s="637"/>
      <c r="B8" s="638"/>
      <c r="C8" s="638"/>
      <c r="D8" s="638"/>
      <c r="E8" s="638"/>
      <c r="F8" s="638"/>
      <c r="G8" s="638"/>
      <c r="H8" s="638"/>
      <c r="I8" s="638"/>
      <c r="J8" s="638"/>
      <c r="K8" s="639"/>
      <c r="L8" s="74"/>
      <c r="M8" s="74"/>
      <c r="N8" s="5"/>
      <c r="O8" s="5"/>
      <c r="P8" s="5"/>
      <c r="Q8" s="5"/>
      <c r="R8" s="5"/>
    </row>
    <row r="9" spans="1:23" s="73" customFormat="1" x14ac:dyDescent="0.2">
      <c r="A9" s="457"/>
      <c r="B9" s="457"/>
      <c r="C9" s="457"/>
      <c r="D9" s="457"/>
      <c r="E9" s="457"/>
      <c r="F9" s="457"/>
      <c r="G9" s="457"/>
      <c r="H9" s="457"/>
      <c r="I9" s="457"/>
      <c r="J9" s="74"/>
      <c r="K9" s="111"/>
      <c r="L9" s="74"/>
      <c r="M9" s="74"/>
      <c r="N9" s="5"/>
      <c r="O9" s="5"/>
      <c r="P9" s="5"/>
      <c r="Q9" s="5"/>
      <c r="R9" s="5"/>
    </row>
    <row r="10" spans="1:23" s="73" customFormat="1" ht="14.25" customHeight="1" x14ac:dyDescent="0.2">
      <c r="A10" s="615" t="s">
        <v>399</v>
      </c>
      <c r="B10" s="616"/>
      <c r="C10" s="616"/>
      <c r="D10" s="616"/>
      <c r="E10" s="616"/>
      <c r="F10" s="616"/>
      <c r="G10" s="616"/>
      <c r="H10" s="617"/>
      <c r="I10" s="120"/>
      <c r="J10" s="120"/>
      <c r="K10" s="8"/>
      <c r="L10" s="74"/>
      <c r="M10" s="74"/>
      <c r="N10" s="5"/>
      <c r="O10" s="5"/>
      <c r="P10" s="5"/>
      <c r="Q10" s="5"/>
    </row>
    <row r="11" spans="1:23" s="73" customFormat="1" x14ac:dyDescent="0.2">
      <c r="A11" s="618"/>
      <c r="B11" s="619"/>
      <c r="C11" s="619"/>
      <c r="D11" s="619"/>
      <c r="E11" s="619"/>
      <c r="F11" s="619"/>
      <c r="G11" s="619"/>
      <c r="H11" s="620"/>
      <c r="I11" s="120"/>
      <c r="J11" s="120"/>
      <c r="K11" s="8"/>
      <c r="L11" s="74"/>
      <c r="M11" s="74"/>
      <c r="N11" s="5"/>
      <c r="O11" s="5"/>
      <c r="P11" s="5"/>
      <c r="Q11" s="5"/>
    </row>
    <row r="12" spans="1:23" s="73" customFormat="1" ht="25.5" x14ac:dyDescent="0.2">
      <c r="A12" s="305" t="s">
        <v>171</v>
      </c>
      <c r="B12" s="280" t="s">
        <v>15</v>
      </c>
      <c r="C12" s="280" t="s">
        <v>168</v>
      </c>
      <c r="D12" s="280" t="s">
        <v>5</v>
      </c>
      <c r="E12" s="281" t="s">
        <v>4</v>
      </c>
      <c r="F12" s="280" t="s">
        <v>16</v>
      </c>
      <c r="G12" s="280" t="s">
        <v>169</v>
      </c>
      <c r="H12" s="282" t="s">
        <v>2</v>
      </c>
      <c r="I12" s="207"/>
      <c r="J12" s="283" t="s">
        <v>214</v>
      </c>
      <c r="K12" s="74"/>
      <c r="L12" s="74"/>
      <c r="M12" s="74"/>
      <c r="N12" s="5"/>
      <c r="O12" s="5"/>
    </row>
    <row r="13" spans="1:23" s="73" customFormat="1" x14ac:dyDescent="0.2">
      <c r="A13" s="477" t="str">
        <f>'Comp by Inst Reg-counts'!A24</f>
        <v>COLLIN CO COMM COLL DISTRICT</v>
      </c>
      <c r="B13" s="115">
        <f>'Comp by Inst Reg-counts'!B24</f>
        <v>3488</v>
      </c>
      <c r="C13" s="149">
        <f>'Comp by Inst Reg-counts'!C24/'Comp by Inst Reg-percent'!$B13</f>
        <v>0.50430045871559637</v>
      </c>
      <c r="D13" s="149">
        <f>'Comp by Inst Reg-counts'!D24/'Comp by Inst Reg-percent'!$B13</f>
        <v>0.18377293577981652</v>
      </c>
      <c r="E13" s="149">
        <f>'Comp by Inst Reg-counts'!E24/'Comp by Inst Reg-percent'!$B13</f>
        <v>0.11697247706422019</v>
      </c>
      <c r="F13" s="149">
        <f>'Comp by Inst Reg-counts'!F24/'Comp by Inst Reg-percent'!$B13</f>
        <v>0.19495412844036697</v>
      </c>
      <c r="G13" s="149">
        <f>'Comp by Inst Reg-counts'!G24/'Comp by Inst Reg-percent'!$B13</f>
        <v>0.40940366972477066</v>
      </c>
      <c r="H13" s="149">
        <f>'Comp by Inst Reg-counts'!H24/'Comp by Inst Reg-percent'!$B13</f>
        <v>0.5905963302752294</v>
      </c>
      <c r="I13" s="122"/>
      <c r="J13" s="149">
        <f>'Comp by Inst Reg-counts'!J24/'Comp by Inst Reg-percent'!$B13</f>
        <v>0.32339449541284404</v>
      </c>
      <c r="K13" s="492"/>
      <c r="L13" s="74"/>
      <c r="M13" s="74"/>
      <c r="N13" s="5"/>
      <c r="O13" s="5"/>
    </row>
    <row r="14" spans="1:23" s="73" customFormat="1" x14ac:dyDescent="0.2">
      <c r="A14" s="121" t="str">
        <f>'Comp by Inst Reg-counts'!A25</f>
        <v>DALLAS COUNTY COMM. COLL. DIST.</v>
      </c>
      <c r="B14" s="115"/>
      <c r="C14" s="149"/>
      <c r="D14" s="149"/>
      <c r="E14" s="149"/>
      <c r="F14" s="149"/>
      <c r="G14" s="149"/>
      <c r="H14" s="149"/>
      <c r="I14" s="122"/>
      <c r="J14" s="149"/>
      <c r="K14" s="492"/>
      <c r="L14" s="74"/>
      <c r="M14" s="74"/>
      <c r="N14" s="5"/>
      <c r="O14" s="5"/>
    </row>
    <row r="15" spans="1:23" s="73" customFormat="1" x14ac:dyDescent="0.2">
      <c r="A15" s="121" t="str">
        <f>'Comp by Inst Reg-counts'!A26</f>
        <v>DCCCD BROOKHAVEN COLLEGE</v>
      </c>
      <c r="B15" s="115">
        <f>'Comp by Inst Reg-counts'!B26</f>
        <v>1625</v>
      </c>
      <c r="C15" s="149">
        <f>'Comp by Inst Reg-counts'!C26/'Comp by Inst Reg-percent'!$B15</f>
        <v>0.27569230769230768</v>
      </c>
      <c r="D15" s="149">
        <f>'Comp by Inst Reg-counts'!D26/'Comp by Inst Reg-percent'!$B15</f>
        <v>0.33784615384615385</v>
      </c>
      <c r="E15" s="149">
        <f>'Comp by Inst Reg-counts'!E26/'Comp by Inst Reg-percent'!$B15</f>
        <v>0.13415384615384615</v>
      </c>
      <c r="F15" s="149">
        <f>'Comp by Inst Reg-counts'!F26/'Comp by Inst Reg-percent'!$B15</f>
        <v>0.25230769230769229</v>
      </c>
      <c r="G15" s="149">
        <f>'Comp by Inst Reg-counts'!G26/'Comp by Inst Reg-percent'!$B15</f>
        <v>0.49353846153846154</v>
      </c>
      <c r="H15" s="149">
        <f>'Comp by Inst Reg-counts'!H26/'Comp by Inst Reg-percent'!$B15</f>
        <v>0.50646153846153841</v>
      </c>
      <c r="I15" s="122"/>
      <c r="J15" s="149">
        <f>'Comp by Inst Reg-counts'!J26/'Comp by Inst Reg-percent'!$B15</f>
        <v>0.37969230769230772</v>
      </c>
      <c r="K15" s="492"/>
      <c r="L15" s="74"/>
      <c r="M15" s="74"/>
      <c r="N15" s="5"/>
      <c r="O15" s="5"/>
    </row>
    <row r="16" spans="1:23" s="73" customFormat="1" x14ac:dyDescent="0.2">
      <c r="A16" s="121" t="str">
        <f>'Comp by Inst Reg-counts'!A27</f>
        <v>DCCCD CEDAR VALLEY COLLEGE</v>
      </c>
      <c r="B16" s="115">
        <f>'Comp by Inst Reg-counts'!B27</f>
        <v>1653</v>
      </c>
      <c r="C16" s="149">
        <f>'Comp by Inst Reg-counts'!C27/'Comp by Inst Reg-percent'!$B16</f>
        <v>0.2807017543859649</v>
      </c>
      <c r="D16" s="149">
        <f>'Comp by Inst Reg-counts'!D27/'Comp by Inst Reg-percent'!$B16</f>
        <v>0.25347852389594677</v>
      </c>
      <c r="E16" s="149">
        <f>'Comp by Inst Reg-counts'!E27/'Comp by Inst Reg-percent'!$B16</f>
        <v>0.3835450695704779</v>
      </c>
      <c r="F16" s="149">
        <f>'Comp by Inst Reg-counts'!F27/'Comp by Inst Reg-percent'!$B16</f>
        <v>8.22746521476104E-2</v>
      </c>
      <c r="G16" s="149">
        <f>'Comp by Inst Reg-counts'!G27/'Comp by Inst Reg-percent'!$B16</f>
        <v>0.38535995160314579</v>
      </c>
      <c r="H16" s="149">
        <f>'Comp by Inst Reg-counts'!H27/'Comp by Inst Reg-percent'!$B16</f>
        <v>0.61464004839685416</v>
      </c>
      <c r="I16" s="122"/>
      <c r="J16" s="149">
        <f>'Comp by Inst Reg-counts'!J27/'Comp by Inst Reg-percent'!$B16</f>
        <v>0.40169388989715671</v>
      </c>
      <c r="K16" s="492"/>
      <c r="L16" s="74"/>
      <c r="M16" s="74"/>
      <c r="N16" s="5"/>
      <c r="O16" s="5"/>
    </row>
    <row r="17" spans="1:15" s="73" customFormat="1" x14ac:dyDescent="0.2">
      <c r="A17" s="121" t="str">
        <f>'Comp by Inst Reg-counts'!A28</f>
        <v>DCCCD EASTFIELD COLLEGE</v>
      </c>
      <c r="B17" s="115">
        <f>'Comp by Inst Reg-counts'!B28</f>
        <v>2344</v>
      </c>
      <c r="C17" s="149">
        <f>'Comp by Inst Reg-counts'!C28/'Comp by Inst Reg-percent'!$B17</f>
        <v>0.21715017064846417</v>
      </c>
      <c r="D17" s="149">
        <f>'Comp by Inst Reg-counts'!D28/'Comp by Inst Reg-percent'!$B17</f>
        <v>0.46843003412969281</v>
      </c>
      <c r="E17" s="149">
        <f>'Comp by Inst Reg-counts'!E28/'Comp by Inst Reg-percent'!$B17</f>
        <v>0.17064846416382254</v>
      </c>
      <c r="F17" s="149">
        <f>'Comp by Inst Reg-counts'!F28/'Comp by Inst Reg-percent'!$B17</f>
        <v>0.14377133105802048</v>
      </c>
      <c r="G17" s="149">
        <f>'Comp by Inst Reg-counts'!G28/'Comp by Inst Reg-percent'!$B17</f>
        <v>0.52687713310580209</v>
      </c>
      <c r="H17" s="149">
        <f>'Comp by Inst Reg-counts'!H28/'Comp by Inst Reg-percent'!$B17</f>
        <v>0.47312286689419797</v>
      </c>
      <c r="I17" s="122"/>
      <c r="J17" s="149">
        <f>'Comp by Inst Reg-counts'!J28/'Comp by Inst Reg-percent'!$B17</f>
        <v>0.46160409556313992</v>
      </c>
      <c r="K17" s="492"/>
      <c r="L17" s="74"/>
      <c r="M17" s="74"/>
      <c r="N17" s="5"/>
      <c r="O17" s="5"/>
    </row>
    <row r="18" spans="1:15" s="73" customFormat="1" x14ac:dyDescent="0.2">
      <c r="A18" s="121" t="str">
        <f>'Comp by Inst Reg-counts'!A29</f>
        <v>DCCCD EL CENTRO COLLEGE</v>
      </c>
      <c r="B18" s="115">
        <f>'Comp by Inst Reg-counts'!B29</f>
        <v>1769</v>
      </c>
      <c r="C18" s="149">
        <f>'Comp by Inst Reg-counts'!C29/'Comp by Inst Reg-percent'!$B18</f>
        <v>0.25381571509327305</v>
      </c>
      <c r="D18" s="149">
        <f>'Comp by Inst Reg-counts'!D29/'Comp by Inst Reg-percent'!$B18</f>
        <v>0.35669869983041264</v>
      </c>
      <c r="E18" s="149">
        <f>'Comp by Inst Reg-counts'!E29/'Comp by Inst Reg-percent'!$B18</f>
        <v>0.1859807801017524</v>
      </c>
      <c r="F18" s="149">
        <f>'Comp by Inst Reg-counts'!F29/'Comp by Inst Reg-percent'!$B18</f>
        <v>0.20350480497456189</v>
      </c>
      <c r="G18" s="149">
        <f>'Comp by Inst Reg-counts'!G29/'Comp by Inst Reg-percent'!$B18</f>
        <v>0.40192198982475974</v>
      </c>
      <c r="H18" s="149">
        <f>'Comp by Inst Reg-counts'!H29/'Comp by Inst Reg-percent'!$B18</f>
        <v>0.5980780101752402</v>
      </c>
      <c r="I18" s="122"/>
      <c r="J18" s="149">
        <f>'Comp by Inst Reg-counts'!J29/'Comp by Inst Reg-percent'!$B18</f>
        <v>0.43470887507066142</v>
      </c>
      <c r="K18" s="492"/>
      <c r="L18" s="74"/>
      <c r="M18" s="74"/>
      <c r="N18" s="5"/>
      <c r="O18" s="5"/>
    </row>
    <row r="19" spans="1:15" s="73" customFormat="1" x14ac:dyDescent="0.2">
      <c r="A19" s="121" t="str">
        <f>'Comp by Inst Reg-counts'!A30</f>
        <v>DCCCD MOUNTAIN VIEW COLLEGE</v>
      </c>
      <c r="B19" s="115">
        <f>'Comp by Inst Reg-counts'!B30</f>
        <v>1292</v>
      </c>
      <c r="C19" s="149">
        <f>'Comp by Inst Reg-counts'!C30/'Comp by Inst Reg-percent'!$B19</f>
        <v>9.8297213622291019E-2</v>
      </c>
      <c r="D19" s="149">
        <f>'Comp by Inst Reg-counts'!D30/'Comp by Inst Reg-percent'!$B19</f>
        <v>0.5356037151702786</v>
      </c>
      <c r="E19" s="149">
        <f>'Comp by Inst Reg-counts'!E30/'Comp by Inst Reg-percent'!$B19</f>
        <v>0.18730650154798761</v>
      </c>
      <c r="F19" s="149">
        <f>'Comp by Inst Reg-counts'!F30/'Comp by Inst Reg-percent'!$B19</f>
        <v>0.17879256965944273</v>
      </c>
      <c r="G19" s="149">
        <f>'Comp by Inst Reg-counts'!G30/'Comp by Inst Reg-percent'!$B19</f>
        <v>0.45897832817337464</v>
      </c>
      <c r="H19" s="149">
        <f>'Comp by Inst Reg-counts'!H30/'Comp by Inst Reg-percent'!$B19</f>
        <v>0.54102167182662542</v>
      </c>
      <c r="I19" s="122"/>
      <c r="J19" s="149">
        <f>'Comp by Inst Reg-counts'!J30/'Comp by Inst Reg-percent'!$B19</f>
        <v>0.48065015479876161</v>
      </c>
      <c r="K19" s="492"/>
      <c r="L19" s="74"/>
      <c r="M19" s="74"/>
      <c r="N19" s="5"/>
      <c r="O19" s="5"/>
    </row>
    <row r="20" spans="1:15" s="73" customFormat="1" x14ac:dyDescent="0.2">
      <c r="A20" s="121" t="str">
        <f>'Comp by Inst Reg-counts'!A31</f>
        <v>DCCCD NORTH LAKE COLLEGE</v>
      </c>
      <c r="B20" s="115">
        <f>'Comp by Inst Reg-counts'!B31</f>
        <v>1732</v>
      </c>
      <c r="C20" s="149">
        <f>'Comp by Inst Reg-counts'!C31/'Comp by Inst Reg-percent'!$B20</f>
        <v>0.1951501154734411</v>
      </c>
      <c r="D20" s="149">
        <f>'Comp by Inst Reg-counts'!D31/'Comp by Inst Reg-percent'!$B20</f>
        <v>0.27829099307159355</v>
      </c>
      <c r="E20" s="149">
        <f>'Comp by Inst Reg-counts'!E31/'Comp by Inst Reg-percent'!$B20</f>
        <v>0.16339491916859122</v>
      </c>
      <c r="F20" s="149">
        <f>'Comp by Inst Reg-counts'!F31/'Comp by Inst Reg-percent'!$B20</f>
        <v>0.36316397228637415</v>
      </c>
      <c r="G20" s="149">
        <f>'Comp by Inst Reg-counts'!G31/'Comp by Inst Reg-percent'!$B20</f>
        <v>0.52886836027713624</v>
      </c>
      <c r="H20" s="149">
        <f>'Comp by Inst Reg-counts'!H31/'Comp by Inst Reg-percent'!$B20</f>
        <v>0.47113163972286376</v>
      </c>
      <c r="I20" s="122"/>
      <c r="J20" s="149">
        <f>'Comp by Inst Reg-counts'!J31/'Comp by Inst Reg-percent'!$B20</f>
        <v>0.37528868360277134</v>
      </c>
      <c r="K20" s="492"/>
      <c r="L20" s="74"/>
      <c r="M20" s="74"/>
      <c r="N20" s="5"/>
      <c r="O20" s="5"/>
    </row>
    <row r="21" spans="1:15" s="73" customFormat="1" x14ac:dyDescent="0.2">
      <c r="A21" s="121" t="str">
        <f>'Comp by Inst Reg-counts'!A32</f>
        <v>DCCCD RICHLAND COLLEGE</v>
      </c>
      <c r="B21" s="115">
        <f>'Comp by Inst Reg-counts'!B32</f>
        <v>2738</v>
      </c>
      <c r="C21" s="149">
        <f>'Comp by Inst Reg-counts'!C32/'Comp by Inst Reg-percent'!$B21</f>
        <v>0.23228634039444851</v>
      </c>
      <c r="D21" s="149">
        <f>'Comp by Inst Reg-counts'!D32/'Comp by Inst Reg-percent'!$B21</f>
        <v>0.25675675675675674</v>
      </c>
      <c r="E21" s="149">
        <f>'Comp by Inst Reg-counts'!E32/'Comp by Inst Reg-percent'!$B21</f>
        <v>0.17640613586559534</v>
      </c>
      <c r="F21" s="149">
        <f>'Comp by Inst Reg-counts'!F32/'Comp by Inst Reg-percent'!$B21</f>
        <v>0.33455076698319941</v>
      </c>
      <c r="G21" s="149">
        <f>'Comp by Inst Reg-counts'!G32/'Comp by Inst Reg-percent'!$B21</f>
        <v>0.45032870708546385</v>
      </c>
      <c r="H21" s="149">
        <f>'Comp by Inst Reg-counts'!H32/'Comp by Inst Reg-percent'!$B21</f>
        <v>0.5496712929145362</v>
      </c>
      <c r="I21" s="122"/>
      <c r="J21" s="149">
        <f>'Comp by Inst Reg-counts'!J32/'Comp by Inst Reg-percent'!$B21</f>
        <v>0.41964937910883859</v>
      </c>
      <c r="K21" s="492"/>
      <c r="L21" s="74"/>
      <c r="M21" s="74"/>
      <c r="N21" s="5"/>
      <c r="O21" s="5"/>
    </row>
    <row r="22" spans="1:15" s="73" customFormat="1" x14ac:dyDescent="0.2">
      <c r="A22" s="121" t="str">
        <f>'Comp by Inst Reg-counts'!A33</f>
        <v>GRAYSON COLLEGE</v>
      </c>
      <c r="B22" s="115">
        <f>'Comp by Inst Reg-counts'!B33</f>
        <v>901</v>
      </c>
      <c r="C22" s="149">
        <f>'Comp by Inst Reg-counts'!C33/'Comp by Inst Reg-percent'!$B22</f>
        <v>0.71809100998890119</v>
      </c>
      <c r="D22" s="149">
        <f>'Comp by Inst Reg-counts'!D33/'Comp by Inst Reg-percent'!$B22</f>
        <v>0.11653718091009989</v>
      </c>
      <c r="E22" s="149">
        <f>'Comp by Inst Reg-counts'!E33/'Comp by Inst Reg-percent'!$B22</f>
        <v>8.2130965593784688E-2</v>
      </c>
      <c r="F22" s="149">
        <f>'Comp by Inst Reg-counts'!F33/'Comp by Inst Reg-percent'!$B22</f>
        <v>8.324084350721421E-2</v>
      </c>
      <c r="G22" s="149">
        <f>'Comp by Inst Reg-counts'!G33/'Comp by Inst Reg-percent'!$B22</f>
        <v>0.39400665926748057</v>
      </c>
      <c r="H22" s="149">
        <f>'Comp by Inst Reg-counts'!H33/'Comp by Inst Reg-percent'!$B22</f>
        <v>0.60599334073251943</v>
      </c>
      <c r="I22" s="122"/>
      <c r="J22" s="149">
        <f>'Comp by Inst Reg-counts'!J33/'Comp by Inst Reg-percent'!$B22</f>
        <v>0.51054384017758048</v>
      </c>
      <c r="K22" s="492"/>
      <c r="L22" s="74"/>
      <c r="M22" s="74"/>
      <c r="N22" s="5"/>
      <c r="O22" s="5"/>
    </row>
    <row r="23" spans="1:15" s="73" customFormat="1" x14ac:dyDescent="0.2">
      <c r="A23" s="121" t="str">
        <f>'Comp by Inst Reg-counts'!A34</f>
        <v>NAVARRO COLLEGE</v>
      </c>
      <c r="B23" s="115">
        <f>'Comp by Inst Reg-counts'!B34</f>
        <v>1545</v>
      </c>
      <c r="C23" s="149">
        <f>'Comp by Inst Reg-counts'!C34/'Comp by Inst Reg-percent'!$B23</f>
        <v>0.61165048543689315</v>
      </c>
      <c r="D23" s="149">
        <f>'Comp by Inst Reg-counts'!D34/'Comp by Inst Reg-percent'!$B23</f>
        <v>0.21423948220064726</v>
      </c>
      <c r="E23" s="149">
        <f>'Comp by Inst Reg-counts'!E34/'Comp by Inst Reg-percent'!$B23</f>
        <v>0.13656957928802588</v>
      </c>
      <c r="F23" s="149">
        <f>'Comp by Inst Reg-counts'!F34/'Comp by Inst Reg-percent'!$B23</f>
        <v>3.7540453074433655E-2</v>
      </c>
      <c r="G23" s="149">
        <f>'Comp by Inst Reg-counts'!G34/'Comp by Inst Reg-percent'!$B23</f>
        <v>0.44401294498381877</v>
      </c>
      <c r="H23" s="149">
        <f>'Comp by Inst Reg-counts'!H34/'Comp by Inst Reg-percent'!$B23</f>
        <v>0.55598705501618118</v>
      </c>
      <c r="I23" s="122"/>
      <c r="J23" s="149">
        <f>'Comp by Inst Reg-counts'!J34/'Comp by Inst Reg-percent'!$B23</f>
        <v>0.45048543689320386</v>
      </c>
      <c r="K23" s="492"/>
      <c r="L23" s="74"/>
      <c r="M23" s="74"/>
      <c r="N23" s="5"/>
      <c r="O23" s="5"/>
    </row>
    <row r="24" spans="1:15" s="73" customFormat="1" x14ac:dyDescent="0.2">
      <c r="A24" s="121" t="str">
        <f>'Comp by Inst Reg-counts'!A35</f>
        <v>NORTH CENTRAL TEXAS COLLEGE</v>
      </c>
      <c r="B24" s="115">
        <f>'Comp by Inst Reg-counts'!B35</f>
        <v>1106</v>
      </c>
      <c r="C24" s="149">
        <f>'Comp by Inst Reg-counts'!C35/'Comp by Inst Reg-percent'!$B24</f>
        <v>0.66365280289330919</v>
      </c>
      <c r="D24" s="149">
        <f>'Comp by Inst Reg-counts'!D35/'Comp by Inst Reg-percent'!$B24</f>
        <v>0.19529837251356238</v>
      </c>
      <c r="E24" s="149">
        <f>'Comp by Inst Reg-counts'!E35/'Comp by Inst Reg-percent'!$B24</f>
        <v>8.4086799276672688E-2</v>
      </c>
      <c r="F24" s="149">
        <f>'Comp by Inst Reg-counts'!F35/'Comp by Inst Reg-percent'!$B24</f>
        <v>5.6962025316455694E-2</v>
      </c>
      <c r="G24" s="149">
        <f>'Comp by Inst Reg-counts'!G35/'Comp by Inst Reg-percent'!$B24</f>
        <v>0.40777576853526221</v>
      </c>
      <c r="H24" s="149">
        <f>'Comp by Inst Reg-counts'!H35/'Comp by Inst Reg-percent'!$B24</f>
        <v>0.59222423146473779</v>
      </c>
      <c r="I24" s="122"/>
      <c r="J24" s="149">
        <f>'Comp by Inst Reg-counts'!J35/'Comp by Inst Reg-percent'!$B24</f>
        <v>0.51265822784810122</v>
      </c>
      <c r="K24" s="492"/>
      <c r="L24" s="74"/>
      <c r="M24" s="74"/>
      <c r="N24" s="5"/>
      <c r="O24" s="5"/>
    </row>
    <row r="25" spans="1:15" s="73" customFormat="1" x14ac:dyDescent="0.2">
      <c r="A25" s="121" t="str">
        <f>'Comp by Inst Reg-counts'!A36</f>
        <v>TARRANT CO COLLEGE DISTRICT</v>
      </c>
      <c r="B25" s="115"/>
      <c r="C25" s="149"/>
      <c r="D25" s="149"/>
      <c r="E25" s="149"/>
      <c r="F25" s="149"/>
      <c r="G25" s="149"/>
      <c r="H25" s="149"/>
      <c r="I25" s="122"/>
      <c r="J25" s="149"/>
      <c r="K25" s="492"/>
      <c r="L25" s="74"/>
      <c r="M25" s="74"/>
      <c r="N25" s="5"/>
      <c r="O25" s="5"/>
    </row>
    <row r="26" spans="1:15" s="73" customFormat="1" x14ac:dyDescent="0.2">
      <c r="A26" s="121" t="str">
        <f>'Comp by Inst Reg-counts'!A37</f>
        <v>TARRANT CO CONNECT CAMPUS</v>
      </c>
      <c r="B26" s="115">
        <f>'Comp by Inst Reg-counts'!B37</f>
        <v>158</v>
      </c>
      <c r="C26" s="149">
        <f>'Comp by Inst Reg-counts'!C37/'Comp by Inst Reg-percent'!$B26</f>
        <v>0.39873417721518989</v>
      </c>
      <c r="D26" s="149">
        <f>'Comp by Inst Reg-counts'!D37/'Comp by Inst Reg-percent'!$B26</f>
        <v>0.20253164556962025</v>
      </c>
      <c r="E26" s="149">
        <f>'Comp by Inst Reg-counts'!E37/'Comp by Inst Reg-percent'!$B26</f>
        <v>0.21518987341772153</v>
      </c>
      <c r="F26" s="149">
        <f>'Comp by Inst Reg-counts'!F37/'Comp by Inst Reg-percent'!$B26</f>
        <v>0.18354430379746836</v>
      </c>
      <c r="G26" s="149">
        <f>'Comp by Inst Reg-counts'!G37/'Comp by Inst Reg-percent'!$B26</f>
        <v>0.22784810126582278</v>
      </c>
      <c r="H26" s="149">
        <f>'Comp by Inst Reg-counts'!H37/'Comp by Inst Reg-percent'!$B26</f>
        <v>0.77215189873417722</v>
      </c>
      <c r="I26" s="122"/>
      <c r="J26" s="149">
        <f>'Comp by Inst Reg-counts'!J37/'Comp by Inst Reg-percent'!$B26</f>
        <v>0.44303797468354428</v>
      </c>
      <c r="K26" s="492"/>
      <c r="L26" s="74"/>
      <c r="M26" s="74"/>
      <c r="N26" s="5"/>
      <c r="O26" s="5"/>
    </row>
    <row r="27" spans="1:15" s="73" customFormat="1" x14ac:dyDescent="0.2">
      <c r="A27" s="121" t="str">
        <f>'Comp by Inst Reg-counts'!A38</f>
        <v>TARRANT CO NORTHEAST CAMPUS</v>
      </c>
      <c r="B27" s="115">
        <f>'Comp by Inst Reg-counts'!B38</f>
        <v>1765</v>
      </c>
      <c r="C27" s="149">
        <f>'Comp by Inst Reg-counts'!C38/'Comp by Inst Reg-percent'!$B27</f>
        <v>0.49235127478753543</v>
      </c>
      <c r="D27" s="149">
        <f>'Comp by Inst Reg-counts'!D38/'Comp by Inst Reg-percent'!$B27</f>
        <v>0.20509915014164307</v>
      </c>
      <c r="E27" s="149">
        <f>'Comp by Inst Reg-counts'!E38/'Comp by Inst Reg-percent'!$B27</f>
        <v>0.18243626062322946</v>
      </c>
      <c r="F27" s="149">
        <f>'Comp by Inst Reg-counts'!F38/'Comp by Inst Reg-percent'!$B27</f>
        <v>0.12011331444759207</v>
      </c>
      <c r="G27" s="149">
        <f>'Comp by Inst Reg-counts'!G38/'Comp by Inst Reg-percent'!$B27</f>
        <v>0.3988668555240793</v>
      </c>
      <c r="H27" s="149">
        <f>'Comp by Inst Reg-counts'!H38/'Comp by Inst Reg-percent'!$B27</f>
        <v>0.6011331444759207</v>
      </c>
      <c r="I27" s="122"/>
      <c r="J27" s="149">
        <f>'Comp by Inst Reg-counts'!J38/'Comp by Inst Reg-percent'!$B27</f>
        <v>0.43852691218130313</v>
      </c>
      <c r="K27" s="492"/>
      <c r="L27" s="74"/>
      <c r="M27" s="74"/>
      <c r="N27" s="5"/>
      <c r="O27" s="5"/>
    </row>
    <row r="28" spans="1:15" s="73" customFormat="1" x14ac:dyDescent="0.2">
      <c r="A28" s="121" t="str">
        <f>'Comp by Inst Reg-counts'!A39</f>
        <v>TARRANT CO NORTHWEST CAMPUS</v>
      </c>
      <c r="B28" s="115">
        <f>'Comp by Inst Reg-counts'!B39</f>
        <v>1354</v>
      </c>
      <c r="C28" s="149">
        <f>'Comp by Inst Reg-counts'!C39/'Comp by Inst Reg-percent'!$B28</f>
        <v>0.49630723781388481</v>
      </c>
      <c r="D28" s="149">
        <f>'Comp by Inst Reg-counts'!D39/'Comp by Inst Reg-percent'!$B28</f>
        <v>0.31979320531757754</v>
      </c>
      <c r="E28" s="149">
        <f>'Comp by Inst Reg-counts'!E39/'Comp by Inst Reg-percent'!$B28</f>
        <v>0.11225997045790251</v>
      </c>
      <c r="F28" s="149">
        <f>'Comp by Inst Reg-counts'!F39/'Comp by Inst Reg-percent'!$B28</f>
        <v>7.1639586410635156E-2</v>
      </c>
      <c r="G28" s="149">
        <f>'Comp by Inst Reg-counts'!G39/'Comp by Inst Reg-percent'!$B28</f>
        <v>0.53618906942392908</v>
      </c>
      <c r="H28" s="149">
        <f>'Comp by Inst Reg-counts'!H39/'Comp by Inst Reg-percent'!$B28</f>
        <v>0.46381093057607092</v>
      </c>
      <c r="I28" s="122"/>
      <c r="J28" s="149">
        <f>'Comp by Inst Reg-counts'!J39/'Comp by Inst Reg-percent'!$B28</f>
        <v>0.43205317577548008</v>
      </c>
      <c r="K28" s="492"/>
      <c r="L28" s="74"/>
      <c r="M28" s="74"/>
      <c r="N28" s="5"/>
      <c r="O28" s="5"/>
    </row>
    <row r="29" spans="1:15" s="73" customFormat="1" x14ac:dyDescent="0.2">
      <c r="A29" s="121" t="str">
        <f>'Comp by Inst Reg-counts'!A40</f>
        <v>TARRANT CO SOUTH CAMPUS</v>
      </c>
      <c r="B29" s="115">
        <f>'Comp by Inst Reg-counts'!B40</f>
        <v>1414</v>
      </c>
      <c r="C29" s="149">
        <f>'Comp by Inst Reg-counts'!C40/'Comp by Inst Reg-percent'!$B29</f>
        <v>0.35855728429985856</v>
      </c>
      <c r="D29" s="149">
        <f>'Comp by Inst Reg-counts'!D40/'Comp by Inst Reg-percent'!$B29</f>
        <v>0.35431400282885434</v>
      </c>
      <c r="E29" s="149">
        <f>'Comp by Inst Reg-counts'!E40/'Comp by Inst Reg-percent'!$B29</f>
        <v>0.18953323903818953</v>
      </c>
      <c r="F29" s="149">
        <f>'Comp by Inst Reg-counts'!F40/'Comp by Inst Reg-percent'!$B29</f>
        <v>9.7595473833097593E-2</v>
      </c>
      <c r="G29" s="149">
        <f>'Comp by Inst Reg-counts'!G40/'Comp by Inst Reg-percent'!$B29</f>
        <v>0.57425742574257421</v>
      </c>
      <c r="H29" s="149">
        <f>'Comp by Inst Reg-counts'!H40/'Comp by Inst Reg-percent'!$B29</f>
        <v>0.42574257425742573</v>
      </c>
      <c r="I29" s="122"/>
      <c r="J29" s="149">
        <f>'Comp by Inst Reg-counts'!J40/'Comp by Inst Reg-percent'!$B29</f>
        <v>0.50282885431400282</v>
      </c>
      <c r="K29" s="492"/>
      <c r="L29" s="74"/>
      <c r="M29" s="74"/>
      <c r="N29" s="5"/>
      <c r="O29" s="5"/>
    </row>
    <row r="30" spans="1:15" s="73" customFormat="1" x14ac:dyDescent="0.2">
      <c r="A30" s="121" t="str">
        <f>'Comp by Inst Reg-counts'!A41</f>
        <v>TARRANT CO SOUTHEAST CAMPUS</v>
      </c>
      <c r="B30" s="115">
        <f>'Comp by Inst Reg-counts'!B41</f>
        <v>1705</v>
      </c>
      <c r="C30" s="149">
        <f>'Comp by Inst Reg-counts'!C41/'Comp by Inst Reg-percent'!$B30</f>
        <v>0.28035190615835776</v>
      </c>
      <c r="D30" s="149">
        <f>'Comp by Inst Reg-counts'!D41/'Comp by Inst Reg-percent'!$B30</f>
        <v>0.28445747800586513</v>
      </c>
      <c r="E30" s="149">
        <f>'Comp by Inst Reg-counts'!E41/'Comp by Inst Reg-percent'!$B30</f>
        <v>0.28621700879765394</v>
      </c>
      <c r="F30" s="149">
        <f>'Comp by Inst Reg-counts'!F41/'Comp by Inst Reg-percent'!$B30</f>
        <v>0.14897360703812318</v>
      </c>
      <c r="G30" s="149">
        <f>'Comp by Inst Reg-counts'!G41/'Comp by Inst Reg-percent'!$B30</f>
        <v>0.36774193548387096</v>
      </c>
      <c r="H30" s="149">
        <f>'Comp by Inst Reg-counts'!H41/'Comp by Inst Reg-percent'!$B30</f>
        <v>0.63225806451612898</v>
      </c>
      <c r="I30" s="122"/>
      <c r="J30" s="149">
        <f>'Comp by Inst Reg-counts'!J41/'Comp by Inst Reg-percent'!$B30</f>
        <v>0.52082111436950151</v>
      </c>
      <c r="K30" s="492"/>
      <c r="L30" s="74"/>
      <c r="M30" s="74"/>
      <c r="N30" s="5"/>
      <c r="O30" s="5"/>
    </row>
    <row r="31" spans="1:15" s="73" customFormat="1" x14ac:dyDescent="0.2">
      <c r="A31" s="121" t="s">
        <v>341</v>
      </c>
      <c r="B31" s="493">
        <f>'Comp by Inst Reg-counts'!B44</f>
        <v>995</v>
      </c>
      <c r="C31" s="494">
        <f>'Comp by Inst Reg-counts'!C44/'Comp by Inst Reg-percent'!$B31</f>
        <v>0.69949748743718598</v>
      </c>
      <c r="D31" s="494">
        <f>'Comp by Inst Reg-counts'!D44/'Comp by Inst Reg-percent'!$B31</f>
        <v>0.18492462311557789</v>
      </c>
      <c r="E31" s="494">
        <f>'Comp by Inst Reg-counts'!E44/'Comp by Inst Reg-percent'!$B31</f>
        <v>3.819095477386935E-2</v>
      </c>
      <c r="F31" s="494">
        <f>'Comp by Inst Reg-counts'!F44/'Comp by Inst Reg-percent'!$B31</f>
        <v>7.7386934673366839E-2</v>
      </c>
      <c r="G31" s="494">
        <f>'Comp by Inst Reg-counts'!G44/'Comp by Inst Reg-percent'!$B31</f>
        <v>0.33668341708542715</v>
      </c>
      <c r="H31" s="494">
        <f>'Comp by Inst Reg-counts'!H44/'Comp by Inst Reg-percent'!$B31</f>
        <v>0.66331658291457285</v>
      </c>
      <c r="I31" s="122"/>
      <c r="J31" s="149">
        <f>'Comp by Inst Reg-counts'!J44/'Comp by Inst Reg-percent'!$B31</f>
        <v>0.47336683417085429</v>
      </c>
      <c r="K31" s="492"/>
      <c r="L31" s="74"/>
      <c r="M31" s="74"/>
      <c r="N31" s="5"/>
      <c r="O31" s="5"/>
    </row>
    <row r="32" spans="1:15" s="73" customFormat="1" x14ac:dyDescent="0.2">
      <c r="A32" s="125" t="s">
        <v>64</v>
      </c>
      <c r="B32" s="115">
        <f>'Comp by Inst Reg-counts'!B45</f>
        <v>28979</v>
      </c>
      <c r="C32" s="149">
        <f>'Comp by Inst Reg-counts'!C45/'Comp by Inst Reg-percent'!$B32</f>
        <v>0.37672107388108628</v>
      </c>
      <c r="D32" s="149">
        <f>'Comp by Inst Reg-counts'!D45/'Comp by Inst Reg-percent'!$B32</f>
        <v>0.2880706718658339</v>
      </c>
      <c r="E32" s="149">
        <f>'Comp by Inst Reg-counts'!E45/'Comp by Inst Reg-percent'!$B32</f>
        <v>0.16853583629524829</v>
      </c>
      <c r="F32" s="149">
        <f>'Comp by Inst Reg-counts'!F45/'Comp by Inst Reg-percent'!$B32</f>
        <v>0.16667241795783153</v>
      </c>
      <c r="G32" s="149">
        <f>'Comp by Inst Reg-counts'!G45/'Comp by Inst Reg-percent'!$B32</f>
        <v>0.43855895648573107</v>
      </c>
      <c r="H32" s="149">
        <f>'Comp by Inst Reg-counts'!H45/'Comp by Inst Reg-percent'!$B32</f>
        <v>0.56144104351426893</v>
      </c>
      <c r="I32" s="122"/>
      <c r="J32" s="149">
        <f>'Comp by Inst Reg-counts'!J45/'Comp by Inst Reg-percent'!$B32</f>
        <v>0.4371096311121847</v>
      </c>
      <c r="K32" s="492"/>
      <c r="L32" s="111"/>
      <c r="M32" s="111"/>
    </row>
    <row r="33" spans="1:21" s="73" customFormat="1" x14ac:dyDescent="0.2">
      <c r="A33" s="8"/>
      <c r="B33" s="129"/>
      <c r="C33" s="129"/>
      <c r="D33" s="129"/>
      <c r="E33" s="129"/>
      <c r="F33" s="129"/>
      <c r="G33" s="129"/>
      <c r="H33" s="130"/>
      <c r="I33" s="130"/>
      <c r="J33" s="130"/>
      <c r="K33" s="492"/>
      <c r="L33" s="111"/>
      <c r="M33" s="111"/>
    </row>
    <row r="34" spans="1:21" s="73" customFormat="1" x14ac:dyDescent="0.2">
      <c r="A34" s="131"/>
      <c r="B34" s="132"/>
      <c r="C34" s="132"/>
      <c r="D34" s="132"/>
      <c r="E34" s="132"/>
      <c r="F34" s="132"/>
      <c r="G34" s="132"/>
      <c r="H34" s="100"/>
      <c r="I34" s="130"/>
      <c r="J34" s="100"/>
      <c r="K34" s="492"/>
      <c r="L34" s="111"/>
      <c r="M34" s="111"/>
    </row>
    <row r="35" spans="1:21" s="73" customFormat="1" ht="25.5" x14ac:dyDescent="0.2">
      <c r="A35" s="305" t="s">
        <v>172</v>
      </c>
      <c r="B35" s="368" t="s">
        <v>15</v>
      </c>
      <c r="C35" s="280" t="s">
        <v>168</v>
      </c>
      <c r="D35" s="280" t="s">
        <v>5</v>
      </c>
      <c r="E35" s="281" t="s">
        <v>4</v>
      </c>
      <c r="F35" s="280" t="s">
        <v>16</v>
      </c>
      <c r="G35" s="280" t="s">
        <v>169</v>
      </c>
      <c r="H35" s="282" t="s">
        <v>2</v>
      </c>
      <c r="I35" s="207"/>
      <c r="J35" s="283" t="s">
        <v>214</v>
      </c>
      <c r="K35" s="492"/>
      <c r="L35" s="111"/>
      <c r="M35" s="111"/>
    </row>
    <row r="36" spans="1:21" ht="15" customHeight="1" x14ac:dyDescent="0.2">
      <c r="A36" s="477" t="str">
        <f>'Comp by Inst Reg-counts'!A49</f>
        <v>TARLETON STATE UNIVERSITY</v>
      </c>
      <c r="B36" s="115">
        <f>'Comp by Inst Reg-counts'!B49</f>
        <v>3112</v>
      </c>
      <c r="C36" s="149">
        <f>'Comp by Inst Reg-counts'!C49/'Comp by Inst Reg-percent'!$B36</f>
        <v>0.68701799485861181</v>
      </c>
      <c r="D36" s="149">
        <f>'Comp by Inst Reg-counts'!D49/'Comp by Inst Reg-percent'!$B36</f>
        <v>0.17577120822622108</v>
      </c>
      <c r="E36" s="149">
        <f>'Comp by Inst Reg-counts'!E49/'Comp by Inst Reg-percent'!$B36</f>
        <v>8.322622107969152E-2</v>
      </c>
      <c r="F36" s="149">
        <f>'Comp by Inst Reg-counts'!F49/'Comp by Inst Reg-percent'!$B36</f>
        <v>5.3984575835475578E-2</v>
      </c>
      <c r="G36" s="149">
        <f>'Comp by Inst Reg-counts'!G49/'Comp by Inst Reg-percent'!$B36</f>
        <v>0.38239074550128532</v>
      </c>
      <c r="H36" s="149">
        <f>'Comp by Inst Reg-counts'!H49/'Comp by Inst Reg-percent'!$B36</f>
        <v>0.61760925449871462</v>
      </c>
      <c r="I36" s="122"/>
      <c r="J36" s="149">
        <f>'Comp by Inst Reg-counts'!J49/'Comp by Inst Reg-percent'!$B36</f>
        <v>0.46690231362467866</v>
      </c>
      <c r="K36" s="492"/>
    </row>
    <row r="37" spans="1:21" ht="15" customHeight="1" x14ac:dyDescent="0.2">
      <c r="A37" s="121" t="str">
        <f>'Comp by Inst Reg-counts'!A50</f>
        <v>TEXAS A&amp;M UNIVERSITY-COMMERCE</v>
      </c>
      <c r="B37" s="115">
        <f>'Comp by Inst Reg-counts'!B50</f>
        <v>3314</v>
      </c>
      <c r="C37" s="149">
        <f>'Comp by Inst Reg-counts'!C50/'Comp by Inst Reg-percent'!$B37</f>
        <v>0.50331925165962588</v>
      </c>
      <c r="D37" s="149">
        <f>'Comp by Inst Reg-counts'!D50/'Comp by Inst Reg-percent'!$B37</f>
        <v>0.15509957754978879</v>
      </c>
      <c r="E37" s="149">
        <f>'Comp by Inst Reg-counts'!E50/'Comp by Inst Reg-percent'!$B37</f>
        <v>0.16415208207604104</v>
      </c>
      <c r="F37" s="149">
        <f>'Comp by Inst Reg-counts'!F50/'Comp by Inst Reg-percent'!$B37</f>
        <v>0.17742908871454435</v>
      </c>
      <c r="G37" s="149">
        <f>'Comp by Inst Reg-counts'!G50/'Comp by Inst Reg-percent'!$B37</f>
        <v>0.35304767652383828</v>
      </c>
      <c r="H37" s="149">
        <f>'Comp by Inst Reg-counts'!H50/'Comp by Inst Reg-percent'!$B37</f>
        <v>0.64695232347616172</v>
      </c>
      <c r="I37" s="122"/>
      <c r="J37" s="149">
        <f>'Comp by Inst Reg-counts'!J50/'Comp by Inst Reg-percent'!$B37</f>
        <v>0.34158117079058542</v>
      </c>
      <c r="K37" s="492"/>
    </row>
    <row r="38" spans="1:21" ht="15" customHeight="1" x14ac:dyDescent="0.2">
      <c r="A38" s="121" t="str">
        <f>'Comp by Inst Reg-counts'!A51</f>
        <v>TEXAS WOMAN'S UNIVERSITY</v>
      </c>
      <c r="B38" s="115">
        <f>'Comp by Inst Reg-counts'!B51</f>
        <v>3596</v>
      </c>
      <c r="C38" s="149">
        <f>'Comp by Inst Reg-counts'!C51/'Comp by Inst Reg-percent'!$B38</f>
        <v>0.43131256952169078</v>
      </c>
      <c r="D38" s="149">
        <f>'Comp by Inst Reg-counts'!D51/'Comp by Inst Reg-percent'!$B38</f>
        <v>0.21134593993325917</v>
      </c>
      <c r="E38" s="149">
        <f>'Comp by Inst Reg-counts'!E51/'Comp by Inst Reg-percent'!$B38</f>
        <v>0.18492769744160178</v>
      </c>
      <c r="F38" s="149">
        <f>'Comp by Inst Reg-counts'!F51/'Comp by Inst Reg-percent'!$B38</f>
        <v>0.17241379310344829</v>
      </c>
      <c r="G38" s="149">
        <f>'Comp by Inst Reg-counts'!G51/'Comp by Inst Reg-percent'!$B38</f>
        <v>9.5383759733036713E-2</v>
      </c>
      <c r="H38" s="149">
        <f>'Comp by Inst Reg-counts'!H51/'Comp by Inst Reg-percent'!$B38</f>
        <v>0.9046162402669633</v>
      </c>
      <c r="I38" s="122"/>
      <c r="J38" s="149">
        <f>'Comp by Inst Reg-counts'!J51/'Comp by Inst Reg-percent'!$B38</f>
        <v>0.34733036707452725</v>
      </c>
      <c r="K38" s="492"/>
    </row>
    <row r="39" spans="1:21" ht="15" customHeight="1" x14ac:dyDescent="0.2">
      <c r="A39" s="121" t="str">
        <f>'Comp by Inst Reg-counts'!A52</f>
        <v>U. OF TEXAS AT ARLINGTON</v>
      </c>
      <c r="B39" s="115">
        <f>'Comp by Inst Reg-counts'!B52</f>
        <v>13514</v>
      </c>
      <c r="C39" s="149">
        <f>'Comp by Inst Reg-counts'!C52/'Comp by Inst Reg-percent'!$B39</f>
        <v>0.38929998520053277</v>
      </c>
      <c r="D39" s="149">
        <f>'Comp by Inst Reg-counts'!D52/'Comp by Inst Reg-percent'!$B39</f>
        <v>0.22066005623797544</v>
      </c>
      <c r="E39" s="149">
        <f>'Comp by Inst Reg-counts'!E52/'Comp by Inst Reg-percent'!$B39</f>
        <v>0.13778303981056683</v>
      </c>
      <c r="F39" s="149">
        <f>'Comp by Inst Reg-counts'!F52/'Comp by Inst Reg-percent'!$B39</f>
        <v>0.25225691875092499</v>
      </c>
      <c r="G39" s="149">
        <f>'Comp by Inst Reg-counts'!G52/'Comp by Inst Reg-percent'!$B39</f>
        <v>0.34238567411573184</v>
      </c>
      <c r="H39" s="149">
        <f>'Comp by Inst Reg-counts'!H52/'Comp by Inst Reg-percent'!$B39</f>
        <v>0.65761432588426816</v>
      </c>
      <c r="I39" s="122"/>
      <c r="J39" s="149">
        <f>'Comp by Inst Reg-counts'!J52/'Comp by Inst Reg-percent'!$B39</f>
        <v>0.32877016427408612</v>
      </c>
      <c r="K39" s="492"/>
    </row>
    <row r="40" spans="1:21" ht="15" customHeight="1" x14ac:dyDescent="0.2">
      <c r="A40" s="121" t="str">
        <f>'Comp by Inst Reg-counts'!A53</f>
        <v>U. OF TEXAS AT DALLAS</v>
      </c>
      <c r="B40" s="115">
        <f>'Comp by Inst Reg-counts'!B53</f>
        <v>7573</v>
      </c>
      <c r="C40" s="149">
        <f>'Comp by Inst Reg-counts'!C53/'Comp by Inst Reg-percent'!$B40</f>
        <v>0.27809322593424007</v>
      </c>
      <c r="D40" s="149">
        <f>'Comp by Inst Reg-counts'!D53/'Comp by Inst Reg-percent'!$B40</f>
        <v>0.11303314406443946</v>
      </c>
      <c r="E40" s="149">
        <f>'Comp by Inst Reg-counts'!E53/'Comp by Inst Reg-percent'!$B40</f>
        <v>4.9782120691931865E-2</v>
      </c>
      <c r="F40" s="149">
        <f>'Comp by Inst Reg-counts'!F53/'Comp by Inst Reg-percent'!$B40</f>
        <v>0.55909150930938867</v>
      </c>
      <c r="G40" s="149">
        <f>'Comp by Inst Reg-counts'!G53/'Comp by Inst Reg-percent'!$B40</f>
        <v>0.55262115410009238</v>
      </c>
      <c r="H40" s="149">
        <f>'Comp by Inst Reg-counts'!H53/'Comp by Inst Reg-percent'!$B40</f>
        <v>0.44737884589990756</v>
      </c>
      <c r="I40" s="122"/>
      <c r="J40" s="149">
        <f>'Comp by Inst Reg-counts'!J53/'Comp by Inst Reg-percent'!$B40</f>
        <v>0.23412122012412517</v>
      </c>
      <c r="K40" s="492"/>
    </row>
    <row r="41" spans="1:21" ht="15" customHeight="1" x14ac:dyDescent="0.2">
      <c r="A41" s="121" t="str">
        <f>'Comp by Inst Reg-counts'!A54</f>
        <v>UNIV. OF NORTH TEXAS AT DALLAS</v>
      </c>
      <c r="B41" s="115">
        <f>'Comp by Inst Reg-counts'!B54</f>
        <v>663</v>
      </c>
      <c r="C41" s="149">
        <f>'Comp by Inst Reg-counts'!C54/'Comp by Inst Reg-percent'!$B41</f>
        <v>0.11463046757164404</v>
      </c>
      <c r="D41" s="149">
        <f>'Comp by Inst Reg-counts'!D54/'Comp by Inst Reg-percent'!$B41</f>
        <v>0.48717948717948717</v>
      </c>
      <c r="E41" s="149">
        <f>'Comp by Inst Reg-counts'!E54/'Comp by Inst Reg-percent'!$B41</f>
        <v>0.34841628959276016</v>
      </c>
      <c r="F41" s="149">
        <f>'Comp by Inst Reg-counts'!F54/'Comp by Inst Reg-percent'!$B41</f>
        <v>4.9773755656108594E-2</v>
      </c>
      <c r="G41" s="149">
        <f>'Comp by Inst Reg-counts'!G54/'Comp by Inst Reg-percent'!$B41</f>
        <v>0.26998491704374056</v>
      </c>
      <c r="H41" s="149">
        <f>'Comp by Inst Reg-counts'!H54/'Comp by Inst Reg-percent'!$B41</f>
        <v>0.73001508295625939</v>
      </c>
      <c r="I41" s="122"/>
      <c r="J41" s="149">
        <f>'Comp by Inst Reg-counts'!J54/'Comp by Inst Reg-percent'!$B41</f>
        <v>0.62594268476621417</v>
      </c>
      <c r="K41" s="492"/>
    </row>
    <row r="42" spans="1:21" ht="15" customHeight="1" x14ac:dyDescent="0.2">
      <c r="A42" s="121" t="str">
        <f>'Comp by Inst Reg-counts'!A55</f>
        <v>UNIVERSITY OF NORTH TEXAS</v>
      </c>
      <c r="B42" s="115">
        <f>'Comp by Inst Reg-counts'!B55</f>
        <v>9020</v>
      </c>
      <c r="C42" s="149">
        <f>'Comp by Inst Reg-counts'!C55/'Comp by Inst Reg-percent'!$B42</f>
        <v>0.51119733924611976</v>
      </c>
      <c r="D42" s="149">
        <f>'Comp by Inst Reg-counts'!D55/'Comp by Inst Reg-percent'!$B42</f>
        <v>0.20831485587583148</v>
      </c>
      <c r="E42" s="149">
        <f>'Comp by Inst Reg-counts'!E55/'Comp by Inst Reg-percent'!$B42</f>
        <v>0.13137472283813748</v>
      </c>
      <c r="F42" s="149">
        <f>'Comp by Inst Reg-counts'!F55/'Comp by Inst Reg-percent'!$B42</f>
        <v>0.1491130820399113</v>
      </c>
      <c r="G42" s="149">
        <f>'Comp by Inst Reg-counts'!G55/'Comp by Inst Reg-percent'!$B42</f>
        <v>0.4310421286031042</v>
      </c>
      <c r="H42" s="149">
        <f>'Comp by Inst Reg-counts'!H55/'Comp by Inst Reg-percent'!$B42</f>
        <v>0.5689578713968958</v>
      </c>
      <c r="I42" s="122"/>
      <c r="J42" s="149">
        <f>'Comp by Inst Reg-counts'!J55/'Comp by Inst Reg-percent'!$B42</f>
        <v>0.39589800443458978</v>
      </c>
      <c r="K42" s="492"/>
    </row>
    <row r="43" spans="1:21" x14ac:dyDescent="0.2">
      <c r="A43" s="489"/>
      <c r="B43" s="106"/>
      <c r="C43" s="149"/>
      <c r="D43" s="149"/>
      <c r="E43" s="149"/>
      <c r="F43" s="149"/>
      <c r="G43" s="149"/>
      <c r="H43" s="149"/>
      <c r="I43" s="122"/>
      <c r="J43" s="149"/>
      <c r="K43" s="492"/>
    </row>
    <row r="44" spans="1:21" ht="14.25" customHeight="1" x14ac:dyDescent="0.2">
      <c r="A44" s="125" t="s">
        <v>15</v>
      </c>
      <c r="B44" s="369">
        <f>SUM(B36:B42)</f>
        <v>40792</v>
      </c>
      <c r="C44" s="495">
        <f>'Comp by Inst Reg-counts'!C56/'Comp by Inst Reg-percent'!$B44</f>
        <v>0.42682388703667384</v>
      </c>
      <c r="D44" s="495">
        <f>'Comp by Inst Reg-counts'!D56/'Comp by Inst Reg-percent'!$B44</f>
        <v>0.19270935477544618</v>
      </c>
      <c r="E44" s="495">
        <f>'Comp by Inst Reg-counts'!E56/'Comp by Inst Reg-percent'!$B44</f>
        <v>0.12558835065699156</v>
      </c>
      <c r="F44" s="495">
        <f>'Comp by Inst Reg-counts'!F56/'Comp by Inst Reg-percent'!$B44</f>
        <v>0.25487840753088842</v>
      </c>
      <c r="G44" s="495">
        <f>'Comp by Inst Reg-counts'!G56/'Comp by Inst Reg-percent'!$B44</f>
        <v>0.38198666405177484</v>
      </c>
      <c r="H44" s="496">
        <f>'Comp by Inst Reg-counts'!H56/'Comp by Inst Reg-percent'!$B44</f>
        <v>0.61801333594822516</v>
      </c>
      <c r="I44" s="122"/>
      <c r="J44" s="149">
        <f>'Comp by Inst Reg-counts'!J56/'Comp by Inst Reg-percent'!$B44</f>
        <v>0.34408707589723475</v>
      </c>
      <c r="K44" s="492"/>
    </row>
    <row r="45" spans="1:21" ht="15" customHeight="1" x14ac:dyDescent="0.2">
      <c r="I45" s="75"/>
      <c r="K45" s="492"/>
    </row>
    <row r="46" spans="1:21" ht="25.5" x14ac:dyDescent="0.2">
      <c r="A46" s="171" t="s">
        <v>170</v>
      </c>
      <c r="B46" s="280" t="s">
        <v>15</v>
      </c>
      <c r="C46" s="280" t="s">
        <v>168</v>
      </c>
      <c r="D46" s="280" t="s">
        <v>5</v>
      </c>
      <c r="E46" s="281" t="s">
        <v>4</v>
      </c>
      <c r="F46" s="280" t="s">
        <v>16</v>
      </c>
      <c r="G46" s="280" t="s">
        <v>169</v>
      </c>
      <c r="H46" s="282" t="s">
        <v>2</v>
      </c>
      <c r="I46" s="207"/>
      <c r="J46" s="283" t="s">
        <v>214</v>
      </c>
      <c r="K46" s="492"/>
    </row>
    <row r="47" spans="1:21" x14ac:dyDescent="0.2">
      <c r="A47" s="121" t="str">
        <f>'Comp by Inst Reg-counts'!A59</f>
        <v>THE UT SOUTHWESTRN MED CTR</v>
      </c>
      <c r="B47" s="106">
        <f>'Comp by Inst Reg-counts'!B59</f>
        <v>90</v>
      </c>
      <c r="C47" s="497">
        <f>'Comp by Inst Reg-counts'!C59/'Comp by Inst Reg-percent'!B47</f>
        <v>0.6</v>
      </c>
      <c r="D47" s="497">
        <f>'Comp by Inst Reg-counts'!D59/'Comp by Inst Reg-percent'!B47</f>
        <v>0.14444444444444443</v>
      </c>
      <c r="E47" s="497">
        <f>'Comp by Inst Reg-counts'!E59/'Comp by Inst Reg-percent'!B47</f>
        <v>4.4444444444444446E-2</v>
      </c>
      <c r="F47" s="497">
        <f>'Comp by Inst Reg-counts'!F59/'Comp by Inst Reg-percent'!B47</f>
        <v>0.21111111111111111</v>
      </c>
      <c r="G47" s="497">
        <f>'Comp by Inst Reg-counts'!G59/'Comp by Inst Reg-percent'!B47</f>
        <v>0.18888888888888888</v>
      </c>
      <c r="H47" s="497">
        <f>'Comp by Inst Reg-counts'!H59/'Comp by Inst Reg-percent'!B47</f>
        <v>0.81111111111111112</v>
      </c>
      <c r="I47" s="133"/>
      <c r="J47" s="149">
        <f>'Comp by Inst Reg-counts'!J60/'Comp by Inst Reg-percent'!$B47</f>
        <v>0</v>
      </c>
      <c r="K47" s="492"/>
      <c r="R47" s="145"/>
      <c r="U47" s="90"/>
    </row>
    <row r="48" spans="1:21" x14ac:dyDescent="0.2">
      <c r="A48" s="121" t="str">
        <f>'Comp by Inst Reg-counts'!A60</f>
        <v>UNT HEALTH SCIENCE CENTER</v>
      </c>
      <c r="B48" s="106">
        <f>'Comp by Inst Reg-counts'!B60</f>
        <v>421</v>
      </c>
      <c r="C48" s="497">
        <f>'Comp by Inst Reg-counts'!C60/'Comp by Inst Reg-percent'!B48</f>
        <v>0.42992874109263657</v>
      </c>
      <c r="D48" s="497">
        <f>'Comp by Inst Reg-counts'!D60/'Comp by Inst Reg-percent'!B48</f>
        <v>0.11876484560570071</v>
      </c>
      <c r="E48" s="497">
        <f>'Comp by Inst Reg-counts'!E60/'Comp by Inst Reg-percent'!B48</f>
        <v>9.0261282660332537E-2</v>
      </c>
      <c r="F48" s="497">
        <f>'Comp by Inst Reg-counts'!F60/'Comp by Inst Reg-percent'!B48</f>
        <v>0.36104513064133015</v>
      </c>
      <c r="G48" s="497">
        <f>'Comp by Inst Reg-counts'!G60/'Comp by Inst Reg-percent'!B48</f>
        <v>0.38479809976247031</v>
      </c>
      <c r="H48" s="497">
        <f>'Comp by Inst Reg-counts'!H60/'Comp by Inst Reg-percent'!B48</f>
        <v>0.61520190023752974</v>
      </c>
      <c r="I48" s="134"/>
      <c r="J48" s="149">
        <f>'Comp by Inst Reg-counts'!J61/'Comp by Inst Reg-percent'!$B48</f>
        <v>0</v>
      </c>
      <c r="K48" s="492"/>
      <c r="R48" s="145"/>
      <c r="U48" s="90"/>
    </row>
    <row r="49" spans="1:24" x14ac:dyDescent="0.2">
      <c r="A49" s="125" t="s">
        <v>15</v>
      </c>
      <c r="B49" s="128">
        <f>SUM(B47:B48)</f>
        <v>511</v>
      </c>
      <c r="C49" s="497">
        <f>'Comp by Inst Reg-counts'!C61/'Comp by Inst Reg-percent'!B49</f>
        <v>0.45988258317025438</v>
      </c>
      <c r="D49" s="497">
        <f>'Comp by Inst Reg-counts'!D61/'Comp by Inst Reg-percent'!B49</f>
        <v>0.12328767123287671</v>
      </c>
      <c r="E49" s="497">
        <f>'Comp by Inst Reg-counts'!E61/'Comp by Inst Reg-percent'!B49</f>
        <v>8.2191780821917804E-2</v>
      </c>
      <c r="F49" s="497">
        <f>'Comp by Inst Reg-counts'!F61/'Comp by Inst Reg-percent'!B49</f>
        <v>0.33463796477495106</v>
      </c>
      <c r="G49" s="497">
        <f>'Comp by Inst Reg-counts'!G61/'Comp by Inst Reg-percent'!B49</f>
        <v>0.35029354207436397</v>
      </c>
      <c r="H49" s="497">
        <f>'Comp by Inst Reg-counts'!H61/'Comp by Inst Reg-percent'!B49</f>
        <v>0.64970645792563597</v>
      </c>
      <c r="I49" s="133"/>
      <c r="J49" s="149">
        <f>'Comp by Inst Reg-counts'!J62/'Comp by Inst Reg-percent'!$B49</f>
        <v>0</v>
      </c>
      <c r="K49" s="492"/>
      <c r="R49" s="92"/>
      <c r="T49" s="89"/>
      <c r="U49" s="90"/>
    </row>
    <row r="50" spans="1:24" x14ac:dyDescent="0.2">
      <c r="I50" s="75"/>
      <c r="K50" s="492"/>
      <c r="L50" s="152"/>
      <c r="M50" s="131"/>
      <c r="N50" s="93"/>
      <c r="O50" s="93"/>
      <c r="P50" s="93"/>
      <c r="Q50" s="93"/>
      <c r="R50" s="93"/>
      <c r="S50" s="91"/>
      <c r="T50" s="93"/>
      <c r="U50" s="93"/>
      <c r="V50" s="93"/>
    </row>
    <row r="51" spans="1:24" ht="25.5" x14ac:dyDescent="0.2">
      <c r="A51" s="305" t="s">
        <v>29</v>
      </c>
      <c r="B51" s="280" t="s">
        <v>15</v>
      </c>
      <c r="C51" s="280" t="s">
        <v>168</v>
      </c>
      <c r="D51" s="280" t="s">
        <v>5</v>
      </c>
      <c r="E51" s="281" t="s">
        <v>4</v>
      </c>
      <c r="F51" s="280" t="s">
        <v>16</v>
      </c>
      <c r="G51" s="280" t="s">
        <v>169</v>
      </c>
      <c r="H51" s="282" t="s">
        <v>2</v>
      </c>
      <c r="I51" s="207"/>
      <c r="J51" s="283" t="s">
        <v>214</v>
      </c>
      <c r="K51" s="492"/>
      <c r="L51" s="131"/>
      <c r="M51" s="131"/>
      <c r="N51" s="93"/>
      <c r="O51" s="93"/>
      <c r="P51" s="93"/>
      <c r="Q51" s="93"/>
      <c r="R51" s="93"/>
      <c r="S51" s="93"/>
      <c r="T51" s="93"/>
      <c r="U51" s="93"/>
      <c r="V51" s="93"/>
    </row>
    <row r="52" spans="1:24" x14ac:dyDescent="0.2">
      <c r="A52" s="498" t="str">
        <f>'Comp by Inst Reg-counts'!A64</f>
        <v>AUSTIN COLLEGE</v>
      </c>
      <c r="B52" s="154">
        <f>'Comp by Inst Reg-counts'!B64</f>
        <v>294</v>
      </c>
      <c r="C52" s="234"/>
      <c r="D52" s="234"/>
      <c r="E52" s="234"/>
      <c r="F52" s="234"/>
      <c r="G52" s="234"/>
      <c r="H52" s="235"/>
      <c r="I52" s="137"/>
      <c r="J52" s="494"/>
      <c r="K52" s="492"/>
      <c r="L52" s="74"/>
      <c r="M52" s="74"/>
      <c r="N52" s="5"/>
      <c r="O52" s="5"/>
      <c r="P52" s="5"/>
      <c r="Q52" s="5"/>
      <c r="R52" s="5"/>
      <c r="S52" s="93"/>
      <c r="T52" s="93"/>
      <c r="U52" s="93"/>
      <c r="V52" s="93"/>
    </row>
    <row r="53" spans="1:24" x14ac:dyDescent="0.2">
      <c r="A53" s="499" t="str">
        <f>'Comp by Inst Reg-counts'!A65</f>
        <v>DALLAS BAPTIST UNIVERSITY</v>
      </c>
      <c r="B53" s="114">
        <f>'Comp by Inst Reg-counts'!B65</f>
        <v>1266</v>
      </c>
      <c r="C53" s="75"/>
      <c r="D53" s="75"/>
      <c r="E53" s="75"/>
      <c r="F53" s="75"/>
      <c r="G53" s="75"/>
      <c r="H53" s="148"/>
      <c r="I53" s="137"/>
      <c r="J53" s="500"/>
      <c r="K53" s="492"/>
      <c r="L53" s="74"/>
      <c r="M53" s="74"/>
      <c r="N53" s="5"/>
      <c r="O53" s="5"/>
      <c r="P53" s="5"/>
      <c r="Q53" s="5"/>
      <c r="R53" s="5"/>
      <c r="S53" s="93"/>
      <c r="T53" s="93"/>
      <c r="U53" s="93"/>
      <c r="V53" s="93"/>
    </row>
    <row r="54" spans="1:24" x14ac:dyDescent="0.2">
      <c r="A54" s="499" t="str">
        <f>'Comp by Inst Reg-counts'!A66</f>
        <v>PARKER UNIVERSITY</v>
      </c>
      <c r="B54" s="114">
        <f>'Comp by Inst Reg-counts'!B66</f>
        <v>182</v>
      </c>
      <c r="C54" s="75"/>
      <c r="D54" s="75"/>
      <c r="E54" s="75"/>
      <c r="F54" s="75"/>
      <c r="G54" s="75"/>
      <c r="H54" s="148"/>
      <c r="I54" s="137"/>
      <c r="J54" s="500"/>
      <c r="K54" s="492"/>
      <c r="L54" s="74"/>
      <c r="M54" s="74"/>
      <c r="N54" s="5"/>
      <c r="O54" s="5"/>
      <c r="P54" s="5"/>
      <c r="Q54" s="5"/>
      <c r="R54" s="5"/>
      <c r="S54" s="93"/>
      <c r="T54" s="93"/>
      <c r="U54" s="93"/>
      <c r="V54" s="93"/>
    </row>
    <row r="55" spans="1:24" x14ac:dyDescent="0.2">
      <c r="A55" s="499" t="str">
        <f>'Comp by Inst Reg-counts'!A67</f>
        <v>PAUL QUINN COLLEGE</v>
      </c>
      <c r="B55" s="114">
        <f>'Comp by Inst Reg-counts'!B67</f>
        <v>37</v>
      </c>
      <c r="C55" s="75"/>
      <c r="D55" s="75"/>
      <c r="E55" s="75"/>
      <c r="F55" s="75"/>
      <c r="G55" s="75"/>
      <c r="H55" s="148"/>
      <c r="I55" s="137"/>
      <c r="J55" s="500"/>
      <c r="K55" s="492"/>
      <c r="L55" s="74"/>
      <c r="M55" s="74"/>
      <c r="N55" s="5"/>
      <c r="O55" s="5"/>
      <c r="P55" s="5"/>
      <c r="Q55" s="5"/>
      <c r="R55" s="5"/>
      <c r="S55" s="93"/>
      <c r="T55" s="93"/>
      <c r="U55" s="93"/>
      <c r="V55" s="93"/>
    </row>
    <row r="56" spans="1:24" x14ac:dyDescent="0.2">
      <c r="A56" s="499" t="str">
        <f>'Comp by Inst Reg-counts'!A68</f>
        <v>SOUTHERN METHODIST UNIVERSITY</v>
      </c>
      <c r="B56" s="114">
        <f>'Comp by Inst Reg-counts'!B68</f>
        <v>3707</v>
      </c>
      <c r="C56" s="75"/>
      <c r="D56" s="75"/>
      <c r="E56" s="75"/>
      <c r="F56" s="75"/>
      <c r="G56" s="75"/>
      <c r="H56" s="148"/>
      <c r="I56" s="137"/>
      <c r="J56" s="500"/>
      <c r="K56" s="492"/>
      <c r="L56" s="74"/>
      <c r="M56" s="74"/>
      <c r="N56" s="5"/>
      <c r="O56" s="5"/>
      <c r="P56" s="5"/>
      <c r="Q56" s="5"/>
      <c r="R56" s="5"/>
      <c r="S56" s="93"/>
      <c r="T56" s="93"/>
      <c r="U56" s="93"/>
      <c r="V56" s="93"/>
    </row>
    <row r="57" spans="1:24" x14ac:dyDescent="0.2">
      <c r="A57" s="499" t="str">
        <f>'Comp by Inst Reg-counts'!A69</f>
        <v>SOUTHWESTERN ADVENTIST UNIV</v>
      </c>
      <c r="B57" s="114">
        <f>'Comp by Inst Reg-counts'!B69</f>
        <v>170</v>
      </c>
      <c r="C57" s="75"/>
      <c r="D57" s="75"/>
      <c r="E57" s="75"/>
      <c r="F57" s="75"/>
      <c r="G57" s="75"/>
      <c r="H57" s="148"/>
      <c r="I57" s="137"/>
      <c r="J57" s="500"/>
      <c r="K57" s="492"/>
      <c r="L57" s="74"/>
      <c r="M57" s="74"/>
      <c r="N57" s="5"/>
      <c r="O57" s="5"/>
      <c r="P57" s="5"/>
      <c r="Q57" s="5"/>
      <c r="R57" s="5"/>
      <c r="S57" s="93"/>
      <c r="T57" s="93"/>
      <c r="U57" s="93"/>
      <c r="V57" s="93"/>
    </row>
    <row r="58" spans="1:24" x14ac:dyDescent="0.2">
      <c r="A58" s="499" t="str">
        <f>'Comp by Inst Reg-counts'!A70</f>
        <v>SOUTHWESTERN ASSEM OF GOD UNIV</v>
      </c>
      <c r="B58" s="114">
        <f>'Comp by Inst Reg-counts'!B70</f>
        <v>733</v>
      </c>
      <c r="C58" s="75"/>
      <c r="D58" s="75"/>
      <c r="E58" s="75"/>
      <c r="F58" s="75"/>
      <c r="G58" s="75"/>
      <c r="H58" s="148"/>
      <c r="I58" s="137"/>
      <c r="J58" s="500"/>
      <c r="K58" s="492"/>
      <c r="L58" s="74"/>
      <c r="M58" s="74"/>
      <c r="N58" s="5"/>
      <c r="O58" s="5"/>
      <c r="P58" s="5"/>
      <c r="Q58" s="5"/>
      <c r="R58" s="5"/>
      <c r="S58" s="93"/>
      <c r="T58" s="93"/>
      <c r="U58" s="93"/>
      <c r="V58" s="93"/>
    </row>
    <row r="59" spans="1:24" x14ac:dyDescent="0.2">
      <c r="A59" s="499" t="str">
        <f>'Comp by Inst Reg-counts'!A71</f>
        <v>SOUTHWESTERN CHRISTIAN COLLEGE</v>
      </c>
      <c r="B59" s="114">
        <f>'Comp by Inst Reg-counts'!B71</f>
        <v>26</v>
      </c>
      <c r="C59" s="75"/>
      <c r="D59" s="75"/>
      <c r="E59" s="75"/>
      <c r="F59" s="75"/>
      <c r="G59" s="75"/>
      <c r="H59" s="148"/>
      <c r="I59" s="137"/>
      <c r="J59" s="500"/>
      <c r="K59" s="492"/>
      <c r="L59" s="74"/>
      <c r="M59" s="74"/>
      <c r="N59" s="5"/>
      <c r="O59" s="5"/>
      <c r="P59" s="5"/>
      <c r="Q59" s="5"/>
      <c r="R59" s="5"/>
      <c r="S59" s="93"/>
      <c r="T59" s="93"/>
      <c r="U59" s="93"/>
      <c r="V59" s="93"/>
    </row>
    <row r="60" spans="1:24" x14ac:dyDescent="0.2">
      <c r="A60" s="499" t="str">
        <f>'Comp by Inst Reg-counts'!A72</f>
        <v>TEXAS CHRISTIAN UNIVERSITY</v>
      </c>
      <c r="B60" s="114">
        <f>'Comp by Inst Reg-counts'!B72</f>
        <v>2504</v>
      </c>
      <c r="C60" s="75"/>
      <c r="D60" s="75"/>
      <c r="E60" s="75"/>
      <c r="F60" s="75"/>
      <c r="G60" s="75"/>
      <c r="H60" s="148"/>
      <c r="I60" s="137"/>
      <c r="J60" s="500"/>
      <c r="K60" s="492"/>
      <c r="L60" s="74"/>
      <c r="M60" s="74"/>
      <c r="N60" s="5"/>
      <c r="O60" s="5"/>
      <c r="P60" s="5"/>
      <c r="Q60" s="5"/>
      <c r="R60" s="5"/>
      <c r="S60" s="93"/>
      <c r="T60" s="93"/>
      <c r="U60" s="93"/>
      <c r="V60" s="93"/>
    </row>
    <row r="61" spans="1:24" x14ac:dyDescent="0.2">
      <c r="A61" s="499" t="str">
        <f>'Comp by Inst Reg-counts'!A73</f>
        <v>TEXAS WESLEYAN UNIVERSITY</v>
      </c>
      <c r="B61" s="114">
        <f>'Comp by Inst Reg-counts'!B73</f>
        <v>550</v>
      </c>
      <c r="C61" s="75"/>
      <c r="D61" s="75"/>
      <c r="E61" s="75"/>
      <c r="F61" s="75"/>
      <c r="G61" s="75"/>
      <c r="H61" s="148"/>
      <c r="I61" s="137"/>
      <c r="J61" s="500"/>
      <c r="K61" s="492"/>
      <c r="L61" s="74"/>
      <c r="M61" s="74"/>
      <c r="N61" s="5"/>
      <c r="O61" s="5"/>
      <c r="P61" s="5"/>
      <c r="Q61" s="5"/>
      <c r="R61" s="5"/>
      <c r="S61" s="93"/>
      <c r="T61" s="93"/>
      <c r="U61" s="93"/>
      <c r="V61" s="93"/>
    </row>
    <row r="62" spans="1:24" x14ac:dyDescent="0.2">
      <c r="A62" s="499" t="str">
        <f>'Comp by Inst Reg-counts'!A74</f>
        <v>UNIVERSITY OF DALLAS</v>
      </c>
      <c r="B62" s="114">
        <f>'Comp by Inst Reg-counts'!B74</f>
        <v>594</v>
      </c>
      <c r="C62" s="75"/>
      <c r="D62" s="75"/>
      <c r="E62" s="75"/>
      <c r="F62" s="75"/>
      <c r="G62" s="75"/>
      <c r="H62" s="148"/>
      <c r="I62" s="137"/>
      <c r="J62" s="500"/>
      <c r="K62" s="492"/>
      <c r="L62" s="74"/>
      <c r="M62" s="74"/>
      <c r="N62" s="5"/>
      <c r="O62" s="5"/>
      <c r="P62" s="5"/>
      <c r="Q62" s="5"/>
      <c r="R62" s="5"/>
      <c r="S62" s="93"/>
      <c r="T62" s="93"/>
      <c r="U62" s="93"/>
      <c r="V62" s="93"/>
    </row>
    <row r="63" spans="1:24" x14ac:dyDescent="0.2">
      <c r="A63" s="499"/>
      <c r="B63" s="75"/>
      <c r="C63" s="75"/>
      <c r="D63" s="75"/>
      <c r="E63" s="75"/>
      <c r="F63" s="75"/>
      <c r="G63" s="75"/>
      <c r="H63" s="148"/>
      <c r="I63" s="137"/>
      <c r="J63" s="501"/>
      <c r="K63" s="492"/>
      <c r="L63" s="74"/>
      <c r="M63" s="74"/>
      <c r="N63" s="5"/>
      <c r="O63" s="5"/>
      <c r="P63" s="5"/>
      <c r="Q63" s="5"/>
      <c r="R63" s="5"/>
      <c r="S63" s="93"/>
      <c r="T63" s="93"/>
      <c r="U63" s="93"/>
      <c r="V63" s="93"/>
    </row>
    <row r="64" spans="1:24" x14ac:dyDescent="0.2">
      <c r="A64" s="370" t="s">
        <v>15</v>
      </c>
      <c r="B64" s="126">
        <f>SUM(B52:B62)</f>
        <v>10063</v>
      </c>
      <c r="C64" s="495">
        <f>'Comp by Inst Reg-counts'!C75/'Comp by Inst Reg-percent'!$B64</f>
        <v>0.57358640564444008</v>
      </c>
      <c r="D64" s="495">
        <f>'Comp by Inst Reg-counts'!D75/'Comp by Inst Reg-percent'!$B64</f>
        <v>0.11447878366292358</v>
      </c>
      <c r="E64" s="495">
        <f>'Comp by Inst Reg-counts'!E75/'Comp by Inst Reg-percent'!$B64</f>
        <v>7.9300407433171016E-2</v>
      </c>
      <c r="F64" s="495">
        <f>'Comp by Inst Reg-counts'!F75/'Comp by Inst Reg-percent'!$B64</f>
        <v>0.18254993540693631</v>
      </c>
      <c r="G64" s="495">
        <f>'Comp by Inst Reg-counts'!G75/'Comp by Inst Reg-percent'!$B64</f>
        <v>0.42353174997515652</v>
      </c>
      <c r="H64" s="496">
        <f>'Comp by Inst Reg-counts'!H75/'Comp by Inst Reg-percent'!$B64</f>
        <v>0.52638378217231441</v>
      </c>
      <c r="I64" s="133"/>
      <c r="J64" s="149">
        <f>'Comp by Inst Reg-counts'!J75/'Comp by Inst Reg-percent'!$B64</f>
        <v>0.17817748186425519</v>
      </c>
      <c r="K64" s="492"/>
      <c r="L64" s="122"/>
      <c r="M64" s="122"/>
      <c r="N64" s="122"/>
      <c r="O64" s="122"/>
      <c r="P64" s="122"/>
      <c r="Q64" s="122"/>
      <c r="R64" s="93"/>
      <c r="S64" s="146"/>
      <c r="T64" s="146"/>
      <c r="U64" s="93"/>
      <c r="V64" s="93"/>
      <c r="W64" s="93"/>
      <c r="X64" s="93"/>
    </row>
    <row r="65" spans="1:24" x14ac:dyDescent="0.2">
      <c r="A65" s="139"/>
      <c r="B65" s="138"/>
      <c r="C65" s="138"/>
      <c r="D65" s="138"/>
      <c r="E65" s="138"/>
      <c r="F65" s="138"/>
      <c r="G65" s="138"/>
      <c r="H65" s="138"/>
      <c r="I65" s="133"/>
      <c r="J65" s="123"/>
      <c r="K65" s="492"/>
      <c r="L65" s="131"/>
      <c r="M65" s="131"/>
    </row>
    <row r="66" spans="1:24" ht="25.5" x14ac:dyDescent="0.2">
      <c r="A66" s="30" t="s">
        <v>304</v>
      </c>
      <c r="B66" s="204" t="s">
        <v>15</v>
      </c>
      <c r="C66" s="204" t="s">
        <v>168</v>
      </c>
      <c r="D66" s="204" t="s">
        <v>5</v>
      </c>
      <c r="E66" s="205" t="s">
        <v>4</v>
      </c>
      <c r="F66" s="204" t="s">
        <v>16</v>
      </c>
      <c r="G66" s="204" t="s">
        <v>169</v>
      </c>
      <c r="H66" s="206" t="s">
        <v>2</v>
      </c>
      <c r="I66" s="207"/>
      <c r="J66" s="208" t="s">
        <v>214</v>
      </c>
      <c r="K66" s="492"/>
      <c r="L66" s="131"/>
      <c r="M66" s="131"/>
    </row>
    <row r="67" spans="1:24" x14ac:dyDescent="0.2">
      <c r="A67" s="140" t="s">
        <v>199</v>
      </c>
      <c r="B67" s="79">
        <f>B32+B44+B49</f>
        <v>70282</v>
      </c>
      <c r="C67" s="149">
        <f>'Comp by Inst Reg-counts'!C78/'Comp by Inst Reg-percent'!$B67</f>
        <v>0.40640562306138128</v>
      </c>
      <c r="D67" s="149">
        <f>'Comp by Inst Reg-counts'!D78/'Comp by Inst Reg-percent'!$B67</f>
        <v>0.23152443015281296</v>
      </c>
      <c r="E67" s="149">
        <f>'Comp by Inst Reg-counts'!E78/'Comp by Inst Reg-percent'!$B67</f>
        <v>0.14298113314931277</v>
      </c>
      <c r="F67" s="149">
        <f>'Comp by Inst Reg-counts'!F78/'Comp by Inst Reg-percent'!$B67</f>
        <v>0.21908881363649299</v>
      </c>
      <c r="G67" s="149">
        <f>'Comp by Inst Reg-counts'!G78/'Comp by Inst Reg-percent'!$B67</f>
        <v>0.40508238240232208</v>
      </c>
      <c r="H67" s="149">
        <f>'Comp by Inst Reg-counts'!H78/'Comp by Inst Reg-percent'!$B67</f>
        <v>0.59491761759767792</v>
      </c>
      <c r="I67" s="133"/>
      <c r="J67" s="149">
        <f>'Comp by Inst Reg-counts'!J78/'Comp by Inst Reg-percent'!$B67</f>
        <v>0.37994080988019691</v>
      </c>
      <c r="K67" s="492"/>
      <c r="L67" s="131"/>
      <c r="M67" s="131"/>
    </row>
    <row r="68" spans="1:24" x14ac:dyDescent="0.2">
      <c r="A68" s="140" t="s">
        <v>198</v>
      </c>
      <c r="B68" s="79">
        <f>B67+B64</f>
        <v>80345</v>
      </c>
      <c r="C68" s="149">
        <f>'Comp by Inst Reg-counts'!C79/'Comp by Inst Reg-percent'!$B68</f>
        <v>0.42734457651378432</v>
      </c>
      <c r="D68" s="149">
        <f>'Comp by Inst Reg-counts'!D79/'Comp by Inst Reg-percent'!$B68</f>
        <v>0.21686477067645776</v>
      </c>
      <c r="E68" s="149">
        <f>'Comp by Inst Reg-counts'!E79/'Comp by Inst Reg-percent'!$B68</f>
        <v>0.13500528968821957</v>
      </c>
      <c r="F68" s="149">
        <f>'Comp by Inst Reg-counts'!F79/'Comp by Inst Reg-percent'!$B68</f>
        <v>0.21451241520940942</v>
      </c>
      <c r="G68" s="149">
        <f>'Comp by Inst Reg-counts'!G79/'Comp by Inst Reg-percent'!$B68</f>
        <v>0.40739311718215199</v>
      </c>
      <c r="H68" s="149">
        <f>'Comp by Inst Reg-counts'!H79/'Comp by Inst Reg-percent'!$B68</f>
        <v>0.58633393490571906</v>
      </c>
      <c r="I68" s="133"/>
      <c r="J68" s="149">
        <f>'Comp by Inst Reg-counts'!J79/'Comp by Inst Reg-percent'!$B68</f>
        <v>0.3546704835397349</v>
      </c>
      <c r="K68" s="492"/>
      <c r="L68" s="131"/>
      <c r="M68" s="131"/>
    </row>
    <row r="69" spans="1:24" x14ac:dyDescent="0.2">
      <c r="A69" s="141"/>
      <c r="B69" s="133"/>
      <c r="C69" s="133"/>
      <c r="D69" s="133"/>
      <c r="E69" s="133"/>
      <c r="F69" s="133"/>
      <c r="G69" s="133"/>
      <c r="H69" s="133"/>
      <c r="I69" s="133"/>
      <c r="J69" s="133"/>
      <c r="L69" s="131"/>
      <c r="M69" s="131"/>
      <c r="N69" s="93"/>
      <c r="O69" s="93"/>
      <c r="P69" s="93"/>
      <c r="Q69" s="93"/>
      <c r="R69" s="93"/>
      <c r="S69" s="93"/>
      <c r="T69" s="93"/>
      <c r="U69" s="93"/>
      <c r="V69" s="93"/>
      <c r="W69" s="93"/>
      <c r="X69" s="93"/>
    </row>
    <row r="71" spans="1:24" x14ac:dyDescent="0.2">
      <c r="A71" s="612"/>
      <c r="B71" s="613"/>
      <c r="C71" s="613"/>
      <c r="D71" s="613"/>
      <c r="E71" s="613"/>
      <c r="F71" s="613"/>
      <c r="G71" s="613"/>
      <c r="H71" s="613"/>
      <c r="I71" s="613"/>
      <c r="J71" s="613"/>
      <c r="K71" s="614"/>
    </row>
    <row r="72" spans="1:24" x14ac:dyDescent="0.2">
      <c r="A72" s="625" t="s">
        <v>400</v>
      </c>
      <c r="B72" s="626"/>
      <c r="C72" s="626"/>
      <c r="D72" s="626"/>
      <c r="E72" s="626"/>
      <c r="F72" s="626"/>
      <c r="G72" s="626"/>
      <c r="H72" s="627"/>
      <c r="I72" s="457"/>
      <c r="J72" s="74"/>
      <c r="K72" s="74"/>
    </row>
    <row r="73" spans="1:24" x14ac:dyDescent="0.2">
      <c r="A73" s="628" t="s">
        <v>179</v>
      </c>
      <c r="B73" s="629"/>
      <c r="C73" s="629"/>
      <c r="D73" s="629"/>
      <c r="E73" s="629"/>
      <c r="F73" s="629"/>
      <c r="G73" s="629"/>
      <c r="H73" s="630"/>
      <c r="I73" s="457"/>
      <c r="J73" s="111"/>
      <c r="K73" s="74"/>
    </row>
    <row r="74" spans="1:24" x14ac:dyDescent="0.2">
      <c r="A74" s="121"/>
      <c r="B74" s="75"/>
      <c r="C74" s="75"/>
      <c r="D74" s="75"/>
      <c r="E74" s="75"/>
      <c r="F74" s="147"/>
      <c r="G74" s="75"/>
      <c r="H74" s="148"/>
      <c r="I74" s="457"/>
      <c r="J74" s="111"/>
    </row>
    <row r="75" spans="1:24" ht="38.25" x14ac:dyDescent="0.2">
      <c r="A75" s="106"/>
      <c r="B75" s="65" t="s">
        <v>15</v>
      </c>
      <c r="C75" s="65" t="s">
        <v>3</v>
      </c>
      <c r="D75" s="65" t="s">
        <v>5</v>
      </c>
      <c r="E75" s="64" t="s">
        <v>4</v>
      </c>
      <c r="F75" s="65" t="s">
        <v>16</v>
      </c>
      <c r="G75" s="65" t="s">
        <v>1</v>
      </c>
      <c r="H75" s="66" t="s">
        <v>2</v>
      </c>
      <c r="I75" s="457"/>
      <c r="J75" s="208" t="s">
        <v>197</v>
      </c>
      <c r="K75" s="208" t="s">
        <v>381</v>
      </c>
    </row>
    <row r="76" spans="1:24" x14ac:dyDescent="0.2">
      <c r="A76" s="216" t="s">
        <v>39</v>
      </c>
      <c r="B76" s="115">
        <f>'Comp by Inst Reg-counts'!B87</f>
        <v>9091</v>
      </c>
      <c r="C76" s="149">
        <f>'Comp by Inst Reg-counts'!C87/'Comp by Inst Reg-percent'!$B76</f>
        <v>0.38917610823891763</v>
      </c>
      <c r="D76" s="149">
        <f>'Comp by Inst Reg-counts'!D87/'Comp by Inst Reg-percent'!$B76</f>
        <v>0.27752722472775271</v>
      </c>
      <c r="E76" s="149">
        <f>'Comp by Inst Reg-counts'!E87/'Comp by Inst Reg-percent'!$B76</f>
        <v>0.1878781212187878</v>
      </c>
      <c r="F76" s="149">
        <f>'Comp by Inst Reg-counts'!F87/'Comp by Inst Reg-percent'!$B76</f>
        <v>0.14541854581454186</v>
      </c>
      <c r="G76" s="149">
        <f>'Comp by Inst Reg-counts'!G87/'Comp by Inst Reg-percent'!$B76</f>
        <v>0.55307446925530745</v>
      </c>
      <c r="H76" s="149">
        <f>'Comp by Inst Reg-counts'!H87/'Comp by Inst Reg-percent'!$B76</f>
        <v>0.44692553074469255</v>
      </c>
      <c r="I76" s="343"/>
      <c r="J76" s="149">
        <f>'Comp by Inst Reg-counts'!J87/'Comp by Inst Reg-percent'!$B76</f>
        <v>0.30117698823011768</v>
      </c>
      <c r="K76" s="385">
        <f>1-J76</f>
        <v>0.69882301176988237</v>
      </c>
      <c r="L76" s="193"/>
    </row>
    <row r="77" spans="1:24" x14ac:dyDescent="0.2">
      <c r="A77" s="215" t="s">
        <v>180</v>
      </c>
      <c r="B77" s="115">
        <f>'Comp by Inst Reg-counts'!B88</f>
        <v>20357</v>
      </c>
      <c r="C77" s="149">
        <f>'Comp by Inst Reg-counts'!C88/'Comp by Inst Reg-percent'!$B77</f>
        <v>0.37397455420739795</v>
      </c>
      <c r="D77" s="149">
        <f>'Comp by Inst Reg-counts'!D88/'Comp by Inst Reg-percent'!$B77</f>
        <v>0.29125116667485385</v>
      </c>
      <c r="E77" s="149">
        <f>'Comp by Inst Reg-counts'!E88/'Comp by Inst Reg-percent'!$B77</f>
        <v>0.15999410522179103</v>
      </c>
      <c r="F77" s="149">
        <f>'Comp by Inst Reg-counts'!F88/'Comp by Inst Reg-percent'!$B77</f>
        <v>0.17478017389595715</v>
      </c>
      <c r="G77" s="149">
        <f>'Comp by Inst Reg-counts'!G88/'Comp by Inst Reg-percent'!$B77</f>
        <v>0.38625534214275187</v>
      </c>
      <c r="H77" s="149">
        <f>'Comp by Inst Reg-counts'!H88/'Comp by Inst Reg-percent'!$B77</f>
        <v>0.61374465785724808</v>
      </c>
      <c r="I77" s="344"/>
      <c r="J77" s="149">
        <f>'Comp by Inst Reg-counts'!J88/'Comp by Inst Reg-percent'!$B77</f>
        <v>0.4930981971803311</v>
      </c>
      <c r="K77" s="385">
        <f t="shared" ref="K77:K78" si="0">1-J77</f>
        <v>0.5069018028196689</v>
      </c>
      <c r="L77" s="193"/>
    </row>
    <row r="78" spans="1:24" x14ac:dyDescent="0.2">
      <c r="A78" s="215" t="s">
        <v>40</v>
      </c>
      <c r="B78" s="115">
        <f>'Comp by Inst Reg-counts'!B89</f>
        <v>32881</v>
      </c>
      <c r="C78" s="149">
        <f>'Comp by Inst Reg-counts'!C89/'Comp by Inst Reg-percent'!$B78</f>
        <v>0.49119552325050941</v>
      </c>
      <c r="D78" s="149">
        <f>'Comp by Inst Reg-counts'!D89/'Comp by Inst Reg-percent'!$B78</f>
        <v>0.22058331559259148</v>
      </c>
      <c r="E78" s="149">
        <f>'Comp by Inst Reg-counts'!E89/'Comp by Inst Reg-percent'!$B78</f>
        <v>0.12244153158358931</v>
      </c>
      <c r="F78" s="149">
        <f>'Comp by Inst Reg-counts'!F89/'Comp by Inst Reg-percent'!$B78</f>
        <v>0.16577962957330983</v>
      </c>
      <c r="G78" s="149">
        <f>'Comp by Inst Reg-counts'!G89/'Comp by Inst Reg-percent'!$B78</f>
        <v>0.38578510385937165</v>
      </c>
      <c r="H78" s="149">
        <f>'Comp by Inst Reg-counts'!H89/'Comp by Inst Reg-percent'!$B78</f>
        <v>0.6142148961406283</v>
      </c>
      <c r="I78" s="460"/>
      <c r="J78" s="149">
        <f>'Comp by Inst Reg-counts'!J89/'Comp by Inst Reg-percent'!$B78</f>
        <v>0.47808764940239046</v>
      </c>
      <c r="K78" s="385">
        <f t="shared" si="0"/>
        <v>0.52191235059760954</v>
      </c>
      <c r="L78" s="193"/>
    </row>
    <row r="79" spans="1:24" x14ac:dyDescent="0.2">
      <c r="A79" s="217" t="s">
        <v>174</v>
      </c>
      <c r="B79" s="115">
        <f>'Comp by Inst Reg-counts'!B90</f>
        <v>18016</v>
      </c>
      <c r="C79" s="149">
        <f>'Comp by Inst Reg-counts'!C90/'Comp by Inst Reg-percent'!$B79</f>
        <v>0.39198490230905864</v>
      </c>
      <c r="D79" s="149">
        <f>'Comp by Inst Reg-counts'!D90/'Comp by Inst Reg-percent'!$B79</f>
        <v>0.10923623445825932</v>
      </c>
      <c r="E79" s="149">
        <f>'Comp by Inst Reg-counts'!E90/'Comp by Inst Reg-percent'!$B79</f>
        <v>0.10573934280639431</v>
      </c>
      <c r="F79" s="149">
        <f>'Comp by Inst Reg-counts'!F90/'Comp by Inst Reg-percent'!$B79</f>
        <v>0.39303952042628776</v>
      </c>
      <c r="G79" s="149">
        <f>'Comp by Inst Reg-counts'!G90/'Comp by Inst Reg-percent'!$B79</f>
        <v>0.40913632326820604</v>
      </c>
      <c r="H79" s="149">
        <f>'Comp by Inst Reg-counts'!H90/'Comp by Inst Reg-percent'!$B79</f>
        <v>0.59086367673179396</v>
      </c>
      <c r="I79" s="460"/>
      <c r="J79" s="297" t="s">
        <v>178</v>
      </c>
      <c r="K79" s="297" t="s">
        <v>178</v>
      </c>
    </row>
    <row r="80" spans="1:24" x14ac:dyDescent="0.2">
      <c r="A80" s="150"/>
      <c r="B80" s="117"/>
      <c r="C80" s="150"/>
      <c r="D80" s="75"/>
      <c r="E80" s="75"/>
      <c r="H80" s="100"/>
      <c r="I80" s="457"/>
      <c r="J80" s="111"/>
      <c r="K80" s="74"/>
    </row>
    <row r="81" spans="1:11" x14ac:dyDescent="0.2">
      <c r="A81" s="457"/>
      <c r="B81" s="457"/>
      <c r="C81" s="457"/>
      <c r="D81" s="457"/>
      <c r="E81" s="457"/>
      <c r="F81" s="457"/>
      <c r="G81" s="457"/>
      <c r="H81" s="457"/>
      <c r="I81" s="457"/>
      <c r="J81" s="111"/>
      <c r="K81" s="74"/>
    </row>
    <row r="82" spans="1:11" x14ac:dyDescent="0.2">
      <c r="A82" s="457"/>
      <c r="B82" s="457"/>
      <c r="C82" s="457"/>
      <c r="D82" s="457"/>
      <c r="E82" s="457"/>
      <c r="F82" s="457"/>
      <c r="G82" s="457"/>
      <c r="H82" s="457"/>
      <c r="I82" s="74"/>
      <c r="J82" s="111"/>
      <c r="K82" s="74"/>
    </row>
    <row r="83" spans="1:11" x14ac:dyDescent="0.2">
      <c r="A83" s="457"/>
      <c r="B83" s="457"/>
      <c r="C83" s="457"/>
      <c r="D83" s="457"/>
      <c r="E83" s="457"/>
      <c r="F83" s="457"/>
      <c r="G83" s="457"/>
      <c r="H83" s="457"/>
      <c r="I83" s="120"/>
      <c r="J83" s="111"/>
      <c r="K83" s="74"/>
    </row>
    <row r="84" spans="1:11" x14ac:dyDescent="0.2">
      <c r="A84" s="457"/>
      <c r="B84" s="457"/>
      <c r="C84" s="457"/>
      <c r="D84" s="457"/>
      <c r="E84" s="457"/>
      <c r="F84" s="457"/>
      <c r="G84" s="457"/>
      <c r="H84" s="457"/>
      <c r="I84" s="120"/>
      <c r="J84" s="111"/>
      <c r="K84" s="111"/>
    </row>
    <row r="85" spans="1:11" x14ac:dyDescent="0.2">
      <c r="A85" s="457"/>
      <c r="B85" s="457"/>
      <c r="C85" s="457"/>
      <c r="D85" s="457"/>
      <c r="E85" s="457"/>
      <c r="F85" s="457"/>
      <c r="G85" s="457"/>
      <c r="H85" s="457"/>
      <c r="I85" s="63"/>
      <c r="J85" s="111"/>
    </row>
    <row r="86" spans="1:11" x14ac:dyDescent="0.2">
      <c r="A86" s="457"/>
      <c r="B86" s="457"/>
      <c r="C86" s="457"/>
      <c r="D86" s="457"/>
      <c r="E86" s="457"/>
      <c r="F86" s="457"/>
      <c r="G86" s="457"/>
      <c r="H86" s="457"/>
      <c r="I86" s="151"/>
    </row>
    <row r="87" spans="1:11" x14ac:dyDescent="0.2">
      <c r="A87" s="457"/>
      <c r="B87" s="457"/>
      <c r="C87" s="457"/>
      <c r="D87" s="457"/>
      <c r="E87" s="457"/>
      <c r="F87" s="457"/>
      <c r="G87" s="457"/>
      <c r="H87" s="457"/>
      <c r="I87" s="151"/>
    </row>
    <row r="88" spans="1:11" x14ac:dyDescent="0.2">
      <c r="A88" s="457"/>
      <c r="B88" s="457"/>
      <c r="C88" s="457"/>
      <c r="D88" s="457"/>
      <c r="E88" s="457"/>
      <c r="F88" s="457"/>
      <c r="G88" s="457"/>
      <c r="H88" s="457"/>
      <c r="I88" s="151"/>
    </row>
    <row r="89" spans="1:11" x14ac:dyDescent="0.2">
      <c r="A89" s="457"/>
      <c r="B89" s="457"/>
      <c r="C89" s="457"/>
      <c r="D89" s="457"/>
      <c r="E89" s="457"/>
      <c r="F89" s="457"/>
      <c r="G89" s="457"/>
      <c r="H89" s="457"/>
      <c r="I89" s="151"/>
    </row>
    <row r="90" spans="1:11" x14ac:dyDescent="0.2">
      <c r="A90" s="457"/>
      <c r="B90" s="457"/>
      <c r="C90" s="457"/>
      <c r="D90" s="457"/>
      <c r="E90" s="457"/>
      <c r="F90" s="457"/>
      <c r="G90" s="457"/>
      <c r="H90" s="457"/>
      <c r="I90" s="151"/>
    </row>
    <row r="91" spans="1:11" x14ac:dyDescent="0.2">
      <c r="A91" s="457"/>
      <c r="B91" s="457"/>
      <c r="C91" s="457"/>
      <c r="D91" s="457"/>
      <c r="E91" s="457"/>
      <c r="F91" s="457"/>
      <c r="G91" s="457"/>
      <c r="H91" s="457"/>
      <c r="I91" s="151"/>
    </row>
    <row r="92" spans="1:11" x14ac:dyDescent="0.2">
      <c r="A92" s="457"/>
      <c r="B92" s="457"/>
      <c r="C92" s="457"/>
      <c r="D92" s="457"/>
      <c r="E92" s="457"/>
      <c r="F92" s="457"/>
      <c r="G92" s="457"/>
      <c r="H92" s="457"/>
      <c r="I92" s="151"/>
    </row>
    <row r="93" spans="1:11" x14ac:dyDescent="0.2">
      <c r="A93" s="457"/>
      <c r="B93" s="457"/>
      <c r="C93" s="457"/>
      <c r="D93" s="457"/>
      <c r="E93" s="457"/>
      <c r="F93" s="457"/>
      <c r="G93" s="457"/>
      <c r="H93" s="457"/>
      <c r="I93" s="151"/>
      <c r="K93" s="152"/>
    </row>
    <row r="94" spans="1:11" x14ac:dyDescent="0.2">
      <c r="A94" s="457"/>
      <c r="B94" s="457"/>
      <c r="C94" s="457"/>
      <c r="D94" s="457"/>
      <c r="E94" s="457"/>
      <c r="F94" s="457"/>
      <c r="G94" s="457"/>
      <c r="H94" s="457"/>
      <c r="I94" s="151"/>
      <c r="J94" s="152"/>
    </row>
    <row r="96" spans="1:11" x14ac:dyDescent="0.2">
      <c r="A96" s="142" t="s">
        <v>248</v>
      </c>
    </row>
    <row r="97" spans="1:11" x14ac:dyDescent="0.2">
      <c r="A97" s="8" t="s">
        <v>210</v>
      </c>
    </row>
    <row r="98" spans="1:11" x14ac:dyDescent="0.2">
      <c r="A98" s="8" t="s">
        <v>255</v>
      </c>
      <c r="K98" s="10" t="s">
        <v>31</v>
      </c>
    </row>
  </sheetData>
  <mergeCells count="8">
    <mergeCell ref="A10:H11"/>
    <mergeCell ref="A72:H72"/>
    <mergeCell ref="A73:H73"/>
    <mergeCell ref="A1:K1"/>
    <mergeCell ref="A2:K2"/>
    <mergeCell ref="A3:K3"/>
    <mergeCell ref="A4:K8"/>
    <mergeCell ref="A71:K71"/>
  </mergeCells>
  <hyperlinks>
    <hyperlink ref="K98" location="Contents!A1" display="Back to Contents"/>
  </hyperlinks>
  <pageMargins left="0.25" right="0.25" top="0.75" bottom="0.75" header="0.3" footer="0.3"/>
  <pageSetup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workbookViewId="0">
      <selection sqref="A1:M1"/>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12.7109375" style="8" customWidth="1"/>
    <col min="15" max="18" width="9.140625" style="8"/>
    <col min="19" max="16384" width="9.140625" style="453"/>
  </cols>
  <sheetData>
    <row r="1" spans="1:15" ht="15" customHeight="1" x14ac:dyDescent="0.25">
      <c r="A1" s="586" t="s">
        <v>21</v>
      </c>
      <c r="B1" s="586"/>
      <c r="C1" s="586"/>
      <c r="D1" s="586"/>
      <c r="E1" s="586"/>
      <c r="F1" s="586"/>
      <c r="G1" s="586"/>
      <c r="H1" s="586"/>
      <c r="I1" s="586"/>
      <c r="J1" s="586"/>
      <c r="K1" s="586"/>
      <c r="L1" s="586"/>
      <c r="M1" s="586"/>
    </row>
    <row r="2" spans="1:15" ht="15" customHeight="1" x14ac:dyDescent="0.25">
      <c r="A2" s="663"/>
      <c r="B2" s="624"/>
      <c r="C2" s="624"/>
      <c r="D2" s="624"/>
      <c r="E2" s="624"/>
      <c r="F2" s="624"/>
      <c r="G2" s="624"/>
      <c r="H2" s="624"/>
      <c r="I2" s="624"/>
      <c r="J2" s="624"/>
      <c r="K2" s="664"/>
      <c r="L2" s="663"/>
      <c r="M2" s="624"/>
      <c r="N2" s="74"/>
    </row>
    <row r="3" spans="1:15" ht="15" customHeight="1" x14ac:dyDescent="0.25">
      <c r="A3" s="514" t="s">
        <v>215</v>
      </c>
      <c r="B3" s="515"/>
      <c r="C3" s="515"/>
      <c r="D3" s="515"/>
      <c r="E3" s="515"/>
      <c r="F3" s="515"/>
      <c r="G3" s="515"/>
      <c r="H3" s="515"/>
      <c r="I3" s="515"/>
      <c r="J3" s="515"/>
      <c r="K3" s="515"/>
      <c r="L3" s="515"/>
      <c r="M3" s="516"/>
      <c r="N3" s="74"/>
      <c r="O3" s="111"/>
    </row>
    <row r="4" spans="1:15" ht="15" customHeight="1" x14ac:dyDescent="0.25">
      <c r="A4" s="659" t="s">
        <v>359</v>
      </c>
      <c r="B4" s="659"/>
      <c r="C4" s="659"/>
      <c r="D4" s="659"/>
      <c r="E4" s="659"/>
      <c r="F4" s="659"/>
      <c r="G4" s="659"/>
      <c r="H4" s="659"/>
      <c r="I4" s="659"/>
      <c r="J4" s="659"/>
      <c r="K4" s="659"/>
      <c r="L4" s="659"/>
      <c r="M4" s="659"/>
      <c r="N4" s="74"/>
      <c r="O4" s="111"/>
    </row>
    <row r="5" spans="1:15" ht="15" customHeight="1" x14ac:dyDescent="0.25">
      <c r="A5" s="659"/>
      <c r="B5" s="659"/>
      <c r="C5" s="659"/>
      <c r="D5" s="659"/>
      <c r="E5" s="659"/>
      <c r="F5" s="659"/>
      <c r="G5" s="659"/>
      <c r="H5" s="659"/>
      <c r="I5" s="659"/>
      <c r="J5" s="659"/>
      <c r="K5" s="659"/>
      <c r="L5" s="659"/>
      <c r="M5" s="659"/>
    </row>
    <row r="6" spans="1:15" ht="15" customHeight="1" x14ac:dyDescent="0.25">
      <c r="A6" s="659"/>
      <c r="B6" s="659"/>
      <c r="C6" s="659"/>
      <c r="D6" s="659"/>
      <c r="E6" s="659"/>
      <c r="F6" s="659"/>
      <c r="G6" s="659"/>
      <c r="H6" s="659"/>
      <c r="I6" s="659"/>
      <c r="J6" s="659"/>
      <c r="K6" s="659"/>
      <c r="L6" s="659"/>
      <c r="M6" s="659"/>
    </row>
    <row r="7" spans="1:15" ht="15" customHeight="1" x14ac:dyDescent="0.25">
      <c r="A7" s="659"/>
      <c r="B7" s="659"/>
      <c r="C7" s="659"/>
      <c r="D7" s="659"/>
      <c r="E7" s="659"/>
      <c r="F7" s="659"/>
      <c r="G7" s="659"/>
      <c r="H7" s="659"/>
      <c r="I7" s="659"/>
      <c r="J7" s="659"/>
      <c r="K7" s="659"/>
      <c r="L7" s="659"/>
      <c r="M7" s="659"/>
    </row>
    <row r="8" spans="1:15" ht="15" customHeight="1" x14ac:dyDescent="0.25">
      <c r="A8" s="659"/>
      <c r="B8" s="659"/>
      <c r="C8" s="659"/>
      <c r="D8" s="659"/>
      <c r="E8" s="659"/>
      <c r="F8" s="659"/>
      <c r="G8" s="659"/>
      <c r="H8" s="659"/>
      <c r="I8" s="659"/>
      <c r="J8" s="659"/>
      <c r="K8" s="659"/>
      <c r="L8" s="659"/>
      <c r="M8" s="659"/>
    </row>
    <row r="9" spans="1:15" ht="15" customHeight="1" x14ac:dyDescent="0.25">
      <c r="B9" s="111"/>
      <c r="C9" s="111"/>
      <c r="D9" s="111"/>
      <c r="E9" s="111"/>
      <c r="F9" s="111"/>
      <c r="G9" s="111"/>
    </row>
    <row r="10" spans="1:15" x14ac:dyDescent="0.25">
      <c r="A10" s="643" t="s">
        <v>411</v>
      </c>
      <c r="B10" s="643"/>
      <c r="C10" s="643"/>
      <c r="D10" s="643"/>
      <c r="E10" s="643"/>
      <c r="F10" s="643"/>
      <c r="G10" s="643"/>
      <c r="H10" s="643"/>
      <c r="I10" s="643"/>
      <c r="J10" s="643"/>
      <c r="K10" s="643"/>
      <c r="L10" s="643"/>
      <c r="M10" s="643"/>
    </row>
    <row r="11" spans="1:15" x14ac:dyDescent="0.25">
      <c r="F11" s="48"/>
    </row>
    <row r="12" spans="1:15" ht="26.25" x14ac:dyDescent="0.25">
      <c r="A12" s="50" t="s">
        <v>7</v>
      </c>
      <c r="B12" s="61" t="s">
        <v>256</v>
      </c>
      <c r="C12" s="51" t="s">
        <v>8</v>
      </c>
      <c r="D12" s="51" t="s">
        <v>10</v>
      </c>
      <c r="E12" s="51" t="s">
        <v>9</v>
      </c>
      <c r="F12" s="49"/>
    </row>
    <row r="13" spans="1:15" x14ac:dyDescent="0.25">
      <c r="A13" s="660" t="s">
        <v>11</v>
      </c>
      <c r="B13" s="640" t="s">
        <v>3</v>
      </c>
      <c r="C13" s="52" t="s">
        <v>12</v>
      </c>
      <c r="D13" s="158">
        <v>0.76154357950765139</v>
      </c>
      <c r="E13" s="286">
        <v>15030</v>
      </c>
      <c r="F13" s="46"/>
    </row>
    <row r="14" spans="1:15" x14ac:dyDescent="0.25">
      <c r="A14" s="661"/>
      <c r="B14" s="641"/>
      <c r="C14" s="52" t="s">
        <v>13</v>
      </c>
      <c r="D14" s="158">
        <v>0.64204985291840844</v>
      </c>
      <c r="E14" s="286">
        <v>12918</v>
      </c>
      <c r="F14" s="46"/>
    </row>
    <row r="15" spans="1:15" x14ac:dyDescent="0.25">
      <c r="A15" s="661"/>
      <c r="B15" s="642"/>
      <c r="C15" s="52"/>
      <c r="D15" s="158"/>
      <c r="E15" s="286"/>
      <c r="F15" s="46"/>
    </row>
    <row r="16" spans="1:15" ht="15" customHeight="1" x14ac:dyDescent="0.25">
      <c r="A16" s="661"/>
      <c r="B16" s="640" t="s">
        <v>5</v>
      </c>
      <c r="C16" s="52" t="s">
        <v>12</v>
      </c>
      <c r="D16" s="158">
        <v>0.60012294452128478</v>
      </c>
      <c r="E16" s="286">
        <v>13014</v>
      </c>
      <c r="F16" s="46"/>
    </row>
    <row r="17" spans="1:13" x14ac:dyDescent="0.25">
      <c r="A17" s="661"/>
      <c r="B17" s="641"/>
      <c r="C17" s="52" t="s">
        <v>13</v>
      </c>
      <c r="D17" s="158">
        <v>0.48619151561165419</v>
      </c>
      <c r="E17" s="286">
        <v>10537</v>
      </c>
      <c r="F17" s="46"/>
    </row>
    <row r="18" spans="1:13" x14ac:dyDescent="0.25">
      <c r="A18" s="661"/>
      <c r="B18" s="642"/>
      <c r="C18" s="52"/>
      <c r="D18" s="158"/>
      <c r="E18" s="286"/>
      <c r="F18" s="46"/>
    </row>
    <row r="19" spans="1:13" ht="15" customHeight="1" x14ac:dyDescent="0.25">
      <c r="A19" s="661"/>
      <c r="B19" s="640" t="s">
        <v>4</v>
      </c>
      <c r="C19" s="52" t="s">
        <v>12</v>
      </c>
      <c r="D19" s="158">
        <v>0.48243082668477338</v>
      </c>
      <c r="E19" s="286">
        <v>5891</v>
      </c>
      <c r="F19" s="46"/>
    </row>
    <row r="20" spans="1:13" x14ac:dyDescent="0.25">
      <c r="A20" s="661"/>
      <c r="B20" s="641"/>
      <c r="C20" s="52" t="s">
        <v>13</v>
      </c>
      <c r="D20" s="158">
        <v>0.37108869925006466</v>
      </c>
      <c r="E20" s="286">
        <v>3867</v>
      </c>
      <c r="F20" s="46"/>
    </row>
    <row r="21" spans="1:13" x14ac:dyDescent="0.25">
      <c r="A21" s="661"/>
      <c r="B21" s="642"/>
      <c r="C21" s="52"/>
      <c r="D21" s="158"/>
      <c r="E21" s="286"/>
      <c r="F21" s="46"/>
    </row>
    <row r="22" spans="1:13" x14ac:dyDescent="0.25">
      <c r="A22" s="661"/>
      <c r="B22" s="640" t="s">
        <v>16</v>
      </c>
      <c r="C22" s="52" t="s">
        <v>12</v>
      </c>
      <c r="D22" s="160">
        <v>0.767208413001912</v>
      </c>
      <c r="E22" s="116">
        <v>4184</v>
      </c>
      <c r="F22" s="46"/>
    </row>
    <row r="23" spans="1:13" x14ac:dyDescent="0.25">
      <c r="A23" s="662"/>
      <c r="B23" s="642"/>
      <c r="C23" s="52" t="s">
        <v>13</v>
      </c>
      <c r="D23" s="149">
        <v>0.65746606334841629</v>
      </c>
      <c r="E23" s="116">
        <v>4420</v>
      </c>
      <c r="F23" s="46"/>
    </row>
    <row r="24" spans="1:13" ht="15" customHeight="1" x14ac:dyDescent="0.25">
      <c r="A24" s="644" t="s">
        <v>21</v>
      </c>
      <c r="B24" s="640" t="s">
        <v>3</v>
      </c>
      <c r="C24" s="52" t="s">
        <v>12</v>
      </c>
      <c r="D24" s="285">
        <v>0.67927076299797429</v>
      </c>
      <c r="E24" s="286">
        <v>2962</v>
      </c>
      <c r="F24" s="46"/>
    </row>
    <row r="25" spans="1:13" ht="15" customHeight="1" x14ac:dyDescent="0.25">
      <c r="A25" s="645"/>
      <c r="B25" s="641"/>
      <c r="C25" s="52" t="s">
        <v>13</v>
      </c>
      <c r="D25" s="285">
        <v>0.55233760860570957</v>
      </c>
      <c r="E25" s="286">
        <v>2417</v>
      </c>
    </row>
    <row r="26" spans="1:13" x14ac:dyDescent="0.25">
      <c r="A26" s="645"/>
      <c r="B26" s="642"/>
      <c r="C26" s="52"/>
      <c r="D26" s="285"/>
      <c r="E26" s="286"/>
    </row>
    <row r="27" spans="1:13" x14ac:dyDescent="0.25">
      <c r="A27" s="645"/>
      <c r="B27" s="640" t="s">
        <v>5</v>
      </c>
      <c r="C27" s="52" t="s">
        <v>12</v>
      </c>
      <c r="D27" s="285">
        <v>0.59314285714285719</v>
      </c>
      <c r="E27" s="286">
        <v>1750</v>
      </c>
    </row>
    <row r="28" spans="1:13" x14ac:dyDescent="0.25">
      <c r="A28" s="645"/>
      <c r="B28" s="641"/>
      <c r="C28" s="52" t="s">
        <v>13</v>
      </c>
      <c r="D28" s="285">
        <v>0.48060708263069141</v>
      </c>
      <c r="E28" s="286">
        <v>1186</v>
      </c>
      <c r="F28" s="161"/>
      <c r="G28" s="161"/>
      <c r="H28" s="161"/>
      <c r="I28" s="161"/>
      <c r="J28" s="161"/>
      <c r="K28" s="161"/>
      <c r="L28" s="161"/>
      <c r="M28" s="161"/>
    </row>
    <row r="29" spans="1:13" x14ac:dyDescent="0.25">
      <c r="A29" s="645"/>
      <c r="B29" s="642"/>
      <c r="C29" s="52"/>
      <c r="D29" s="285"/>
      <c r="E29" s="286"/>
      <c r="F29" s="656"/>
    </row>
    <row r="30" spans="1:13" ht="15" customHeight="1" x14ac:dyDescent="0.25">
      <c r="A30" s="645"/>
      <c r="B30" s="640" t="s">
        <v>4</v>
      </c>
      <c r="C30" s="52" t="s">
        <v>12</v>
      </c>
      <c r="D30" s="285">
        <v>0.50834064969271298</v>
      </c>
      <c r="E30" s="286">
        <v>1139</v>
      </c>
      <c r="F30" s="656"/>
    </row>
    <row r="31" spans="1:13" x14ac:dyDescent="0.25">
      <c r="A31" s="645"/>
      <c r="B31" s="641"/>
      <c r="C31" s="52" t="s">
        <v>13</v>
      </c>
      <c r="D31" s="285">
        <v>0.39573070607553362</v>
      </c>
      <c r="E31" s="286">
        <v>609</v>
      </c>
      <c r="F31" s="46"/>
    </row>
    <row r="32" spans="1:13" x14ac:dyDescent="0.25">
      <c r="A32" s="645"/>
      <c r="B32" s="642"/>
      <c r="C32" s="52"/>
      <c r="D32" s="285"/>
      <c r="E32" s="286"/>
      <c r="F32" s="46"/>
    </row>
    <row r="33" spans="1:15" ht="15" customHeight="1" x14ac:dyDescent="0.25">
      <c r="A33" s="645"/>
      <c r="B33" s="640" t="s">
        <v>16</v>
      </c>
      <c r="C33" s="52" t="s">
        <v>12</v>
      </c>
      <c r="D33" s="287">
        <v>0.75504032258064524</v>
      </c>
      <c r="E33" s="140">
        <v>992</v>
      </c>
      <c r="F33" s="46"/>
    </row>
    <row r="34" spans="1:15" x14ac:dyDescent="0.25">
      <c r="A34" s="646"/>
      <c r="B34" s="642"/>
      <c r="C34" s="52" t="s">
        <v>13</v>
      </c>
      <c r="D34" s="288">
        <v>0.66035751840168244</v>
      </c>
      <c r="E34" s="140">
        <v>951</v>
      </c>
      <c r="F34" s="46"/>
    </row>
    <row r="35" spans="1:15" x14ac:dyDescent="0.25">
      <c r="F35" s="46"/>
    </row>
    <row r="36" spans="1:15" x14ac:dyDescent="0.25">
      <c r="A36" s="8" t="s">
        <v>30</v>
      </c>
      <c r="F36" s="46"/>
    </row>
    <row r="37" spans="1:15" x14ac:dyDescent="0.25">
      <c r="F37" s="46"/>
    </row>
    <row r="38" spans="1:15" x14ac:dyDescent="0.25">
      <c r="F38" s="46"/>
    </row>
    <row r="39" spans="1:15" x14ac:dyDescent="0.25">
      <c r="F39" s="46"/>
    </row>
    <row r="40" spans="1:15" x14ac:dyDescent="0.25">
      <c r="F40" s="46"/>
    </row>
    <row r="41" spans="1:15" x14ac:dyDescent="0.25">
      <c r="A41" s="643" t="s">
        <v>412</v>
      </c>
      <c r="B41" s="643"/>
      <c r="C41" s="643"/>
      <c r="D41" s="643"/>
      <c r="E41" s="643"/>
      <c r="F41" s="643"/>
      <c r="G41" s="643"/>
      <c r="H41" s="643"/>
      <c r="I41" s="643"/>
      <c r="J41" s="643"/>
      <c r="K41" s="643"/>
      <c r="L41" s="643"/>
      <c r="M41" s="643"/>
      <c r="N41" s="9"/>
      <c r="O41" s="10" t="s">
        <v>31</v>
      </c>
    </row>
    <row r="42" spans="1:15" x14ac:dyDescent="0.25">
      <c r="F42" s="46"/>
    </row>
    <row r="43" spans="1:15" ht="26.25" x14ac:dyDescent="0.25">
      <c r="A43" s="57" t="s">
        <v>7</v>
      </c>
      <c r="B43" s="61" t="s">
        <v>256</v>
      </c>
      <c r="C43" s="42" t="s">
        <v>8</v>
      </c>
      <c r="D43" s="47" t="s">
        <v>10</v>
      </c>
      <c r="E43" s="47" t="s">
        <v>9</v>
      </c>
      <c r="F43" s="46"/>
    </row>
    <row r="44" spans="1:15" x14ac:dyDescent="0.25">
      <c r="A44" s="644" t="s">
        <v>11</v>
      </c>
      <c r="B44" s="647" t="s">
        <v>3</v>
      </c>
      <c r="C44" s="162" t="s">
        <v>12</v>
      </c>
      <c r="D44" s="158">
        <v>0.4507182595698746</v>
      </c>
      <c r="E44" s="159">
        <v>12043</v>
      </c>
      <c r="F44" s="46"/>
    </row>
    <row r="45" spans="1:15" x14ac:dyDescent="0.25">
      <c r="A45" s="645"/>
      <c r="B45" s="648"/>
      <c r="C45" s="162" t="s">
        <v>13</v>
      </c>
      <c r="D45" s="158">
        <v>0.39887984597882209</v>
      </c>
      <c r="E45" s="159">
        <v>11427</v>
      </c>
      <c r="F45" s="46"/>
    </row>
    <row r="46" spans="1:15" x14ac:dyDescent="0.25">
      <c r="A46" s="645"/>
      <c r="B46" s="649"/>
      <c r="C46" s="162"/>
      <c r="D46" s="158"/>
      <c r="E46" s="159"/>
    </row>
    <row r="47" spans="1:15" x14ac:dyDescent="0.25">
      <c r="A47" s="645"/>
      <c r="B47" s="647" t="s">
        <v>5</v>
      </c>
      <c r="C47" s="162" t="s">
        <v>12</v>
      </c>
      <c r="D47" s="158">
        <v>0.38687182596831654</v>
      </c>
      <c r="E47" s="159">
        <v>13193</v>
      </c>
    </row>
    <row r="48" spans="1:15" x14ac:dyDescent="0.25">
      <c r="A48" s="645"/>
      <c r="B48" s="648"/>
      <c r="C48" s="162" t="s">
        <v>13</v>
      </c>
      <c r="D48" s="158">
        <v>0.32577777777777778</v>
      </c>
      <c r="E48" s="159">
        <v>11250</v>
      </c>
    </row>
    <row r="49" spans="1:5" x14ac:dyDescent="0.25">
      <c r="A49" s="645"/>
      <c r="B49" s="650"/>
      <c r="C49" s="162"/>
      <c r="D49" s="158"/>
      <c r="E49" s="159"/>
    </row>
    <row r="50" spans="1:5" ht="15" customHeight="1" x14ac:dyDescent="0.25">
      <c r="A50" s="645"/>
      <c r="B50" s="651" t="s">
        <v>4</v>
      </c>
      <c r="C50" s="163" t="s">
        <v>12</v>
      </c>
      <c r="D50" s="158">
        <v>0.24807430901676483</v>
      </c>
      <c r="E50" s="159">
        <v>4414</v>
      </c>
    </row>
    <row r="51" spans="1:5" ht="15" customHeight="1" x14ac:dyDescent="0.25">
      <c r="A51" s="645"/>
      <c r="B51" s="652"/>
      <c r="C51" s="164" t="s">
        <v>13</v>
      </c>
      <c r="D51" s="158">
        <v>0.19813302217036172</v>
      </c>
      <c r="E51" s="159">
        <v>4285</v>
      </c>
    </row>
    <row r="52" spans="1:5" x14ac:dyDescent="0.25">
      <c r="A52" s="645"/>
      <c r="B52" s="653"/>
      <c r="C52" s="52"/>
      <c r="D52" s="158"/>
      <c r="E52" s="159"/>
    </row>
    <row r="53" spans="1:5" x14ac:dyDescent="0.25">
      <c r="A53" s="645"/>
      <c r="B53" s="654" t="s">
        <v>16</v>
      </c>
      <c r="C53" s="52" t="s">
        <v>12</v>
      </c>
      <c r="D53" s="160">
        <v>0.44185126582278483</v>
      </c>
      <c r="E53" s="106">
        <v>2528</v>
      </c>
    </row>
    <row r="54" spans="1:5" x14ac:dyDescent="0.25">
      <c r="A54" s="646"/>
      <c r="B54" s="655"/>
      <c r="C54" s="52" t="s">
        <v>13</v>
      </c>
      <c r="D54" s="149">
        <v>0.37034383954154726</v>
      </c>
      <c r="E54" s="106">
        <v>2792</v>
      </c>
    </row>
    <row r="55" spans="1:5" x14ac:dyDescent="0.25">
      <c r="A55" s="644" t="s">
        <v>21</v>
      </c>
      <c r="B55" s="657" t="s">
        <v>3</v>
      </c>
      <c r="C55" s="165" t="s">
        <v>12</v>
      </c>
      <c r="D55" s="285">
        <v>0.44082013047530288</v>
      </c>
      <c r="E55" s="286">
        <v>3219</v>
      </c>
    </row>
    <row r="56" spans="1:5" x14ac:dyDescent="0.25">
      <c r="A56" s="645"/>
      <c r="B56" s="648"/>
      <c r="C56" s="162" t="s">
        <v>13</v>
      </c>
      <c r="D56" s="285">
        <v>0.35524991613552498</v>
      </c>
      <c r="E56" s="286">
        <v>2981</v>
      </c>
    </row>
    <row r="57" spans="1:5" x14ac:dyDescent="0.25">
      <c r="A57" s="645"/>
      <c r="B57" s="650"/>
      <c r="C57" s="162"/>
      <c r="D57" s="285"/>
      <c r="E57" s="286"/>
    </row>
    <row r="58" spans="1:5" x14ac:dyDescent="0.25">
      <c r="A58" s="645"/>
      <c r="B58" s="657" t="s">
        <v>5</v>
      </c>
      <c r="C58" s="162" t="s">
        <v>12</v>
      </c>
      <c r="D58" s="285">
        <v>0.36903039073806077</v>
      </c>
      <c r="E58" s="286">
        <v>2073</v>
      </c>
    </row>
    <row r="59" spans="1:5" x14ac:dyDescent="0.25">
      <c r="A59" s="645"/>
      <c r="B59" s="648"/>
      <c r="C59" s="162" t="s">
        <v>13</v>
      </c>
      <c r="D59" s="285">
        <v>0.30441988950276244</v>
      </c>
      <c r="E59" s="286">
        <v>1810</v>
      </c>
    </row>
    <row r="60" spans="1:5" x14ac:dyDescent="0.25">
      <c r="A60" s="645"/>
      <c r="B60" s="650"/>
      <c r="C60" s="162"/>
      <c r="D60" s="285"/>
      <c r="E60" s="286"/>
    </row>
    <row r="61" spans="1:5" ht="15" customHeight="1" x14ac:dyDescent="0.25">
      <c r="A61" s="645"/>
      <c r="B61" s="651" t="s">
        <v>4</v>
      </c>
      <c r="C61" s="164" t="s">
        <v>12</v>
      </c>
      <c r="D61" s="285">
        <v>0.22822822822822822</v>
      </c>
      <c r="E61" s="286">
        <v>1332</v>
      </c>
    </row>
    <row r="62" spans="1:5" ht="15" customHeight="1" x14ac:dyDescent="0.25">
      <c r="A62" s="645"/>
      <c r="B62" s="652"/>
      <c r="C62" s="70" t="s">
        <v>13</v>
      </c>
      <c r="D62" s="285">
        <v>0.16855753646677471</v>
      </c>
      <c r="E62" s="286">
        <v>1234</v>
      </c>
    </row>
    <row r="63" spans="1:5" x14ac:dyDescent="0.25">
      <c r="A63" s="645"/>
      <c r="B63" s="653"/>
      <c r="C63" s="94"/>
      <c r="D63" s="285"/>
      <c r="E63" s="286"/>
    </row>
    <row r="64" spans="1:5" x14ac:dyDescent="0.25">
      <c r="A64" s="645"/>
      <c r="B64" s="651" t="s">
        <v>16</v>
      </c>
      <c r="C64" s="52" t="s">
        <v>12</v>
      </c>
      <c r="D64" s="287">
        <v>0.44642857142857145</v>
      </c>
      <c r="E64" s="140">
        <v>672</v>
      </c>
    </row>
    <row r="65" spans="1:12" x14ac:dyDescent="0.25">
      <c r="A65" s="646"/>
      <c r="B65" s="658"/>
      <c r="C65" s="52" t="s">
        <v>13</v>
      </c>
      <c r="D65" s="288">
        <v>0.38421052631578945</v>
      </c>
      <c r="E65" s="140">
        <v>760</v>
      </c>
    </row>
    <row r="72" spans="1:12" x14ac:dyDescent="0.25">
      <c r="A72" s="8" t="s">
        <v>210</v>
      </c>
      <c r="L72" s="10" t="s">
        <v>31</v>
      </c>
    </row>
    <row r="73" spans="1:12" x14ac:dyDescent="0.25">
      <c r="A73" s="8" t="s">
        <v>245</v>
      </c>
    </row>
    <row r="74" spans="1:12" x14ac:dyDescent="0.25">
      <c r="A74" s="8" t="s">
        <v>244</v>
      </c>
    </row>
  </sheetData>
  <mergeCells count="28">
    <mergeCell ref="A1:M1"/>
    <mergeCell ref="A3:M3"/>
    <mergeCell ref="A4:M8"/>
    <mergeCell ref="A10:M10"/>
    <mergeCell ref="A13:A23"/>
    <mergeCell ref="B13:B15"/>
    <mergeCell ref="B16:B18"/>
    <mergeCell ref="B19:B21"/>
    <mergeCell ref="B22:B23"/>
    <mergeCell ref="L2:M2"/>
    <mergeCell ref="A2:K2"/>
    <mergeCell ref="A55:A65"/>
    <mergeCell ref="B55:B57"/>
    <mergeCell ref="B58:B60"/>
    <mergeCell ref="B61:B63"/>
    <mergeCell ref="B64:B65"/>
    <mergeCell ref="B27:B29"/>
    <mergeCell ref="A41:M41"/>
    <mergeCell ref="A44:A54"/>
    <mergeCell ref="B44:B46"/>
    <mergeCell ref="B47:B49"/>
    <mergeCell ref="B50:B52"/>
    <mergeCell ref="B53:B54"/>
    <mergeCell ref="F29:F30"/>
    <mergeCell ref="B30:B32"/>
    <mergeCell ref="B33:B34"/>
    <mergeCell ref="A24:A34"/>
    <mergeCell ref="B24:B26"/>
  </mergeCells>
  <hyperlinks>
    <hyperlink ref="L72" location="Contents!A1" display="Back to Contents"/>
    <hyperlink ref="O41"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9"/>
  <sheetViews>
    <sheetView zoomScaleNormal="100" zoomScaleSheetLayoutView="100" workbookViewId="0">
      <selection sqref="A1:K1"/>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3.85546875" style="8" customWidth="1"/>
    <col min="9" max="9" width="12.7109375" style="8" customWidth="1"/>
    <col min="10" max="10" width="14" style="8" customWidth="1"/>
    <col min="11" max="12" width="12.7109375" style="8" customWidth="1"/>
    <col min="13" max="15" width="12.7109375" style="1" customWidth="1"/>
    <col min="16" max="20" width="9.140625" style="1"/>
    <col min="21" max="21" width="9.140625" style="1" customWidth="1"/>
    <col min="22" max="16384" width="9.140625" style="1"/>
  </cols>
  <sheetData>
    <row r="1" spans="1:12" ht="15" customHeight="1" x14ac:dyDescent="0.2">
      <c r="A1" s="514" t="s">
        <v>21</v>
      </c>
      <c r="B1" s="515"/>
      <c r="C1" s="515"/>
      <c r="D1" s="515"/>
      <c r="E1" s="515"/>
      <c r="F1" s="515"/>
      <c r="G1" s="515"/>
      <c r="H1" s="515"/>
      <c r="I1" s="515"/>
      <c r="J1" s="515"/>
      <c r="K1" s="516"/>
    </row>
    <row r="2" spans="1:12" ht="15" customHeight="1" x14ac:dyDescent="0.2">
      <c r="A2" s="663"/>
      <c r="B2" s="624"/>
      <c r="C2" s="624"/>
      <c r="D2" s="624"/>
      <c r="E2" s="624"/>
      <c r="F2" s="624"/>
      <c r="G2" s="624"/>
      <c r="H2" s="624"/>
      <c r="I2" s="624"/>
      <c r="J2" s="624"/>
      <c r="K2" s="664"/>
    </row>
    <row r="3" spans="1:12" s="73" customFormat="1" ht="15" customHeight="1" x14ac:dyDescent="0.2">
      <c r="A3" s="514" t="s">
        <v>232</v>
      </c>
      <c r="B3" s="515"/>
      <c r="C3" s="515"/>
      <c r="D3" s="515"/>
      <c r="E3" s="515"/>
      <c r="F3" s="515"/>
      <c r="G3" s="515"/>
      <c r="H3" s="515"/>
      <c r="I3" s="515"/>
      <c r="J3" s="515"/>
      <c r="K3" s="516"/>
      <c r="L3" s="111"/>
    </row>
    <row r="4" spans="1:12" s="73" customFormat="1" ht="15" customHeight="1" x14ac:dyDescent="0.2">
      <c r="A4" s="548" t="s">
        <v>426</v>
      </c>
      <c r="B4" s="549"/>
      <c r="C4" s="549"/>
      <c r="D4" s="549"/>
      <c r="E4" s="549"/>
      <c r="F4" s="549"/>
      <c r="G4" s="549"/>
      <c r="H4" s="549"/>
      <c r="I4" s="549"/>
      <c r="J4" s="549"/>
      <c r="K4" s="550"/>
      <c r="L4" s="111"/>
    </row>
    <row r="5" spans="1:12" s="73" customFormat="1" ht="15" customHeight="1" x14ac:dyDescent="0.2">
      <c r="A5" s="548"/>
      <c r="B5" s="549"/>
      <c r="C5" s="549"/>
      <c r="D5" s="549"/>
      <c r="E5" s="549"/>
      <c r="F5" s="549"/>
      <c r="G5" s="549"/>
      <c r="H5" s="549"/>
      <c r="I5" s="549"/>
      <c r="J5" s="549"/>
      <c r="K5" s="550"/>
      <c r="L5" s="111"/>
    </row>
    <row r="6" spans="1:12" s="73" customFormat="1" ht="15" customHeight="1" x14ac:dyDescent="0.2">
      <c r="A6" s="548"/>
      <c r="B6" s="549"/>
      <c r="C6" s="549"/>
      <c r="D6" s="549"/>
      <c r="E6" s="549"/>
      <c r="F6" s="549"/>
      <c r="G6" s="549"/>
      <c r="H6" s="549"/>
      <c r="I6" s="549"/>
      <c r="J6" s="549"/>
      <c r="K6" s="550"/>
      <c r="L6" s="111"/>
    </row>
    <row r="7" spans="1:12" s="73" customFormat="1" ht="15" customHeight="1" x14ac:dyDescent="0.2">
      <c r="A7" s="548"/>
      <c r="B7" s="549"/>
      <c r="C7" s="549"/>
      <c r="D7" s="549"/>
      <c r="E7" s="549"/>
      <c r="F7" s="549"/>
      <c r="G7" s="549"/>
      <c r="H7" s="549"/>
      <c r="I7" s="549"/>
      <c r="J7" s="549"/>
      <c r="K7" s="550"/>
      <c r="L7" s="111"/>
    </row>
    <row r="8" spans="1:12" s="73" customFormat="1" ht="15" customHeight="1" x14ac:dyDescent="0.2">
      <c r="A8" s="551"/>
      <c r="B8" s="552"/>
      <c r="C8" s="552"/>
      <c r="D8" s="552"/>
      <c r="E8" s="552"/>
      <c r="F8" s="552"/>
      <c r="G8" s="552"/>
      <c r="H8" s="552"/>
      <c r="I8" s="552"/>
      <c r="J8" s="552"/>
      <c r="K8" s="553"/>
      <c r="L8" s="111"/>
    </row>
    <row r="9" spans="1:12" s="73" customFormat="1" ht="15" customHeight="1" x14ac:dyDescent="0.2">
      <c r="A9" s="679" t="s">
        <v>423</v>
      </c>
      <c r="B9" s="680"/>
      <c r="C9" s="680"/>
      <c r="D9" s="680"/>
      <c r="E9" s="680"/>
      <c r="F9" s="680"/>
      <c r="G9" s="681"/>
      <c r="H9" s="74"/>
      <c r="I9" s="111"/>
      <c r="J9" s="111"/>
      <c r="K9" s="111"/>
      <c r="L9" s="111"/>
    </row>
    <row r="10" spans="1:12" s="73" customFormat="1" x14ac:dyDescent="0.2">
      <c r="A10" s="682"/>
      <c r="B10" s="683"/>
      <c r="C10" s="683"/>
      <c r="D10" s="683"/>
      <c r="E10" s="683"/>
      <c r="F10" s="683"/>
      <c r="G10" s="684"/>
      <c r="H10" s="74"/>
      <c r="I10" s="111"/>
      <c r="J10" s="111"/>
      <c r="K10" s="111"/>
      <c r="L10" s="10" t="s">
        <v>31</v>
      </c>
    </row>
    <row r="11" spans="1:12" s="73" customFormat="1" ht="15" customHeight="1" x14ac:dyDescent="0.2">
      <c r="A11" s="685" t="s">
        <v>211</v>
      </c>
      <c r="B11" s="686"/>
      <c r="C11" s="686"/>
      <c r="D11" s="686"/>
      <c r="E11" s="686"/>
      <c r="F11" s="686"/>
      <c r="G11" s="687"/>
      <c r="H11" s="74"/>
      <c r="I11" s="111"/>
      <c r="J11" s="111"/>
      <c r="K11" s="111"/>
      <c r="L11" s="111"/>
    </row>
    <row r="12" spans="1:12" s="73" customFormat="1" ht="15" customHeight="1" thickBot="1" x14ac:dyDescent="0.25">
      <c r="A12" s="688"/>
      <c r="B12" s="689"/>
      <c r="C12" s="689"/>
      <c r="D12" s="689"/>
      <c r="E12" s="689"/>
      <c r="F12" s="689"/>
      <c r="G12" s="690"/>
      <c r="H12" s="74"/>
      <c r="I12" s="111"/>
      <c r="J12" s="111"/>
      <c r="K12" s="111"/>
      <c r="L12" s="111"/>
    </row>
    <row r="13" spans="1:12" s="73" customFormat="1" ht="15" customHeight="1" x14ac:dyDescent="0.2">
      <c r="A13" s="364"/>
      <c r="B13" s="365">
        <v>2016</v>
      </c>
      <c r="C13" s="365">
        <v>2017</v>
      </c>
      <c r="D13" s="371">
        <v>2018</v>
      </c>
      <c r="E13" s="374">
        <v>2020</v>
      </c>
      <c r="F13" s="375">
        <v>2025</v>
      </c>
      <c r="G13" s="376">
        <v>2030</v>
      </c>
      <c r="H13" s="153"/>
      <c r="I13" s="131"/>
      <c r="J13" s="74"/>
      <c r="K13" s="111"/>
      <c r="L13" s="111"/>
    </row>
    <row r="14" spans="1:12" s="73" customFormat="1" ht="15" customHeight="1" x14ac:dyDescent="0.2">
      <c r="A14" s="367" t="s">
        <v>21</v>
      </c>
      <c r="B14" s="336">
        <v>0.51184069539254284</v>
      </c>
      <c r="C14" s="336">
        <v>0.5169523941996732</v>
      </c>
      <c r="D14" s="372">
        <v>0.51743604560709444</v>
      </c>
      <c r="E14" s="377">
        <f>E15/E16</f>
        <v>0.57175305288545974</v>
      </c>
      <c r="F14" s="306">
        <f>F15/F16</f>
        <v>0.60132781024797144</v>
      </c>
      <c r="G14" s="378">
        <f>G15/G16</f>
        <v>0.64075503887837792</v>
      </c>
      <c r="H14" s="153"/>
      <c r="I14" s="131"/>
      <c r="J14" s="74"/>
      <c r="K14" s="111"/>
      <c r="L14" s="111"/>
    </row>
    <row r="15" spans="1:12" s="73" customFormat="1" ht="15" customHeight="1" x14ac:dyDescent="0.2">
      <c r="A15" s="410" t="s">
        <v>282</v>
      </c>
      <c r="B15" s="408">
        <v>42514</v>
      </c>
      <c r="C15" s="408">
        <v>44598</v>
      </c>
      <c r="D15" s="108">
        <v>46562</v>
      </c>
      <c r="E15" s="411">
        <v>48834</v>
      </c>
      <c r="F15" s="109">
        <v>52986</v>
      </c>
      <c r="G15" s="412">
        <v>58590</v>
      </c>
      <c r="H15" s="153"/>
      <c r="I15" s="131"/>
      <c r="J15" s="74"/>
      <c r="K15" s="111"/>
      <c r="L15" s="111"/>
    </row>
    <row r="16" spans="1:12" s="73" customFormat="1" x14ac:dyDescent="0.2">
      <c r="A16" s="410" t="s">
        <v>283</v>
      </c>
      <c r="B16" s="409">
        <v>83061</v>
      </c>
      <c r="C16" s="409">
        <v>86271</v>
      </c>
      <c r="D16" s="413">
        <v>89986</v>
      </c>
      <c r="E16" s="411">
        <v>85411</v>
      </c>
      <c r="F16" s="109">
        <v>88115</v>
      </c>
      <c r="G16" s="412">
        <v>91439</v>
      </c>
      <c r="H16" s="153"/>
      <c r="I16" s="131"/>
      <c r="J16" s="74"/>
      <c r="K16" s="111"/>
      <c r="L16" s="111"/>
    </row>
    <row r="17" spans="1:12" s="73" customFormat="1" ht="15" thickBot="1" x14ac:dyDescent="0.25">
      <c r="A17" s="284" t="s">
        <v>276</v>
      </c>
      <c r="B17" s="366">
        <v>0.51921667974588326</v>
      </c>
      <c r="C17" s="366">
        <v>0.52342380749372364</v>
      </c>
      <c r="D17" s="373">
        <v>0.51595996503920949</v>
      </c>
      <c r="E17" s="379">
        <v>0.57999999999999996</v>
      </c>
      <c r="F17" s="380">
        <v>0.61</v>
      </c>
      <c r="G17" s="381">
        <v>0.65</v>
      </c>
      <c r="H17" s="153"/>
      <c r="I17" s="131"/>
      <c r="J17" s="74"/>
      <c r="K17" s="111"/>
      <c r="L17" s="111"/>
    </row>
    <row r="18" spans="1:12" x14ac:dyDescent="0.2">
      <c r="A18" s="111"/>
      <c r="B18" s="111"/>
      <c r="C18" s="111"/>
      <c r="D18" s="166"/>
      <c r="E18" s="111"/>
      <c r="F18" s="111"/>
      <c r="G18" s="111"/>
      <c r="H18" s="111"/>
      <c r="I18" s="111"/>
      <c r="J18" s="111"/>
    </row>
    <row r="19" spans="1:12" s="226" customFormat="1" x14ac:dyDescent="0.2">
      <c r="A19" s="514" t="s">
        <v>409</v>
      </c>
      <c r="B19" s="515"/>
      <c r="C19" s="515"/>
      <c r="D19" s="515"/>
      <c r="E19" s="515"/>
      <c r="F19" s="515"/>
      <c r="G19" s="515"/>
      <c r="H19" s="515"/>
      <c r="I19" s="515"/>
      <c r="J19" s="515"/>
      <c r="K19" s="516"/>
      <c r="L19" s="502"/>
    </row>
    <row r="20" spans="1:12" ht="15" thickBot="1" x14ac:dyDescent="0.25">
      <c r="A20" s="106"/>
      <c r="B20" s="678" t="s">
        <v>225</v>
      </c>
      <c r="C20" s="678"/>
      <c r="D20" s="678"/>
      <c r="E20" s="678"/>
      <c r="F20" s="678"/>
      <c r="G20" s="678"/>
      <c r="H20" s="691" t="s">
        <v>272</v>
      </c>
      <c r="I20" s="692"/>
      <c r="J20" s="692"/>
      <c r="K20" s="693"/>
    </row>
    <row r="21" spans="1:12" ht="38.25" x14ac:dyDescent="0.2">
      <c r="A21" s="227"/>
      <c r="B21" s="228" t="s">
        <v>181</v>
      </c>
      <c r="C21" s="229" t="s">
        <v>224</v>
      </c>
      <c r="D21" s="414" t="s">
        <v>257</v>
      </c>
      <c r="E21" s="415" t="s">
        <v>258</v>
      </c>
      <c r="F21" s="416" t="s">
        <v>259</v>
      </c>
      <c r="G21" s="418" t="s">
        <v>227</v>
      </c>
      <c r="H21" s="421" t="s">
        <v>380</v>
      </c>
      <c r="I21" s="422" t="s">
        <v>223</v>
      </c>
      <c r="J21" s="423" t="s">
        <v>226</v>
      </c>
      <c r="K21" s="430" t="s">
        <v>382</v>
      </c>
    </row>
    <row r="22" spans="1:12" x14ac:dyDescent="0.2">
      <c r="A22" s="177" t="s">
        <v>21</v>
      </c>
      <c r="B22" s="230">
        <v>95880</v>
      </c>
      <c r="C22" s="231">
        <v>89986</v>
      </c>
      <c r="D22" s="237">
        <v>23302</v>
      </c>
      <c r="E22" s="180">
        <v>19871</v>
      </c>
      <c r="F22" s="417">
        <v>3389</v>
      </c>
      <c r="G22" s="419">
        <v>46562</v>
      </c>
      <c r="H22" s="424">
        <v>0.25895139243882381</v>
      </c>
      <c r="I22" s="425">
        <v>0.22082323917053764</v>
      </c>
      <c r="J22" s="426">
        <v>3.7661413997732977E-2</v>
      </c>
      <c r="K22" s="431">
        <v>0.51743604560709444</v>
      </c>
    </row>
    <row r="23" spans="1:12" ht="15" thickBot="1" x14ac:dyDescent="0.25">
      <c r="A23" s="173" t="s">
        <v>11</v>
      </c>
      <c r="B23" s="232">
        <v>347893</v>
      </c>
      <c r="C23" s="233">
        <v>329512</v>
      </c>
      <c r="D23" s="238">
        <v>82531</v>
      </c>
      <c r="E23" s="239">
        <v>75813</v>
      </c>
      <c r="F23" s="240">
        <v>11671</v>
      </c>
      <c r="G23" s="420">
        <v>170015</v>
      </c>
      <c r="H23" s="427">
        <v>0.2504643229988589</v>
      </c>
      <c r="I23" s="428">
        <v>0.23007659812085751</v>
      </c>
      <c r="J23" s="429">
        <v>3.5419043919493069E-2</v>
      </c>
      <c r="K23" s="432">
        <v>0.51595996503920949</v>
      </c>
    </row>
    <row r="24" spans="1:12" x14ac:dyDescent="0.2">
      <c r="A24" s="151"/>
      <c r="B24" s="151"/>
      <c r="C24" s="151"/>
      <c r="D24" s="151"/>
      <c r="F24" s="167"/>
      <c r="G24" s="167"/>
      <c r="I24" s="111"/>
      <c r="J24" s="111"/>
    </row>
    <row r="25" spans="1:12" x14ac:dyDescent="0.2">
      <c r="A25" s="151"/>
      <c r="B25" s="151"/>
      <c r="C25" s="151"/>
      <c r="D25" s="151"/>
      <c r="F25" s="167"/>
      <c r="G25" s="167"/>
      <c r="I25" s="111"/>
      <c r="J25" s="111"/>
    </row>
    <row r="26" spans="1:12" x14ac:dyDescent="0.2">
      <c r="A26" s="151"/>
      <c r="B26" s="151"/>
      <c r="C26" s="151"/>
      <c r="D26" s="151"/>
      <c r="F26" s="167"/>
      <c r="G26" s="167"/>
      <c r="I26" s="111"/>
      <c r="J26" s="111"/>
    </row>
    <row r="27" spans="1:12" x14ac:dyDescent="0.2">
      <c r="A27" s="151"/>
      <c r="B27" s="151"/>
      <c r="C27" s="151"/>
      <c r="D27" s="151"/>
      <c r="F27" s="167"/>
      <c r="G27" s="167"/>
      <c r="I27" s="111"/>
      <c r="J27" s="111"/>
    </row>
    <row r="28" spans="1:12" x14ac:dyDescent="0.2">
      <c r="A28" s="151"/>
      <c r="B28" s="151"/>
      <c r="C28" s="151"/>
      <c r="D28" s="151"/>
      <c r="F28" s="167"/>
      <c r="G28" s="167"/>
      <c r="I28" s="111"/>
      <c r="J28" s="111"/>
    </row>
    <row r="29" spans="1:12" x14ac:dyDescent="0.2">
      <c r="A29" s="151"/>
      <c r="B29" s="151"/>
      <c r="C29" s="151"/>
      <c r="D29" s="151"/>
      <c r="F29" s="167"/>
      <c r="G29" s="167"/>
      <c r="I29" s="111"/>
      <c r="J29" s="111"/>
    </row>
    <row r="30" spans="1:12" x14ac:dyDescent="0.2">
      <c r="A30" s="151"/>
      <c r="B30" s="151"/>
      <c r="C30" s="151"/>
      <c r="D30" s="151"/>
      <c r="F30" s="167"/>
      <c r="G30" s="167"/>
      <c r="I30" s="111"/>
      <c r="J30" s="111"/>
    </row>
    <row r="31" spans="1:12" x14ac:dyDescent="0.2">
      <c r="A31" s="151"/>
      <c r="B31" s="151"/>
      <c r="C31" s="151"/>
      <c r="D31" s="151"/>
      <c r="F31" s="167"/>
      <c r="G31" s="167"/>
      <c r="I31" s="111"/>
      <c r="J31" s="111"/>
    </row>
    <row r="32" spans="1:12" x14ac:dyDescent="0.2">
      <c r="A32" s="151"/>
      <c r="B32" s="151"/>
      <c r="C32" s="151"/>
      <c r="D32" s="151"/>
      <c r="F32" s="167"/>
      <c r="G32" s="167"/>
      <c r="I32" s="111"/>
      <c r="J32" s="111"/>
    </row>
    <row r="33" spans="1:14" x14ac:dyDescent="0.2">
      <c r="A33" s="151"/>
      <c r="B33" s="151"/>
      <c r="C33" s="151"/>
      <c r="D33" s="151"/>
      <c r="F33" s="167"/>
      <c r="G33" s="167"/>
      <c r="I33" s="111"/>
      <c r="J33" s="111"/>
    </row>
    <row r="34" spans="1:14" x14ac:dyDescent="0.2">
      <c r="A34" s="151"/>
      <c r="B34" s="151"/>
      <c r="C34" s="151"/>
      <c r="D34" s="151"/>
      <c r="F34" s="167"/>
      <c r="G34" s="167"/>
      <c r="I34" s="111"/>
      <c r="J34" s="111"/>
    </row>
    <row r="35" spans="1:14" x14ac:dyDescent="0.2">
      <c r="A35" s="151"/>
      <c r="B35" s="151"/>
      <c r="C35" s="151"/>
      <c r="D35" s="151"/>
      <c r="F35" s="167"/>
      <c r="G35" s="167"/>
      <c r="I35" s="111"/>
      <c r="J35" s="111"/>
    </row>
    <row r="36" spans="1:14" x14ac:dyDescent="0.2">
      <c r="A36" s="151"/>
      <c r="B36" s="151"/>
      <c r="C36" s="151"/>
      <c r="D36" s="151"/>
      <c r="F36" s="167"/>
      <c r="G36" s="167"/>
      <c r="I36" s="111"/>
      <c r="J36" s="111"/>
    </row>
    <row r="37" spans="1:14" x14ac:dyDescent="0.2">
      <c r="A37" s="151"/>
      <c r="B37" s="151"/>
      <c r="C37" s="151"/>
      <c r="D37" s="151"/>
      <c r="F37" s="167"/>
      <c r="G37" s="167"/>
      <c r="I37" s="111"/>
      <c r="J37" s="111"/>
    </row>
    <row r="38" spans="1:14" x14ac:dyDescent="0.2">
      <c r="A38" s="151"/>
      <c r="B38" s="151"/>
      <c r="C38" s="151"/>
      <c r="D38" s="151"/>
      <c r="F38" s="167"/>
      <c r="G38" s="167"/>
      <c r="I38" s="111"/>
      <c r="J38" s="111"/>
      <c r="K38" s="167"/>
      <c r="M38" s="73"/>
      <c r="N38" s="73"/>
    </row>
    <row r="39" spans="1:14" x14ac:dyDescent="0.2">
      <c r="A39" s="151"/>
      <c r="B39" s="151"/>
      <c r="C39" s="151"/>
      <c r="D39" s="151"/>
      <c r="F39" s="167"/>
      <c r="G39" s="167"/>
      <c r="I39" s="111"/>
      <c r="J39" s="111"/>
      <c r="K39" s="167"/>
      <c r="M39" s="73"/>
      <c r="N39" s="73"/>
    </row>
    <row r="40" spans="1:14" x14ac:dyDescent="0.2">
      <c r="A40" s="114"/>
      <c r="B40" s="114"/>
      <c r="C40" s="151"/>
      <c r="D40" s="151"/>
      <c r="E40" s="151"/>
      <c r="I40" s="111"/>
      <c r="J40" s="111"/>
      <c r="K40" s="167"/>
      <c r="M40" s="73"/>
      <c r="N40" s="73"/>
    </row>
    <row r="41" spans="1:14" x14ac:dyDescent="0.2">
      <c r="A41" s="459" t="s">
        <v>402</v>
      </c>
      <c r="B41" s="154"/>
      <c r="C41" s="155"/>
      <c r="D41" s="155"/>
      <c r="E41" s="155"/>
      <c r="F41" s="234"/>
      <c r="G41" s="235"/>
      <c r="I41" s="111"/>
      <c r="J41" s="111"/>
      <c r="K41" s="167"/>
      <c r="M41" s="73"/>
      <c r="N41" s="73"/>
    </row>
    <row r="42" spans="1:14" ht="16.5" customHeight="1" x14ac:dyDescent="0.2">
      <c r="A42" s="236"/>
      <c r="B42" s="694" t="s">
        <v>188</v>
      </c>
      <c r="C42" s="695"/>
      <c r="D42" s="695"/>
      <c r="E42" s="695"/>
      <c r="F42" s="695"/>
      <c r="G42" s="696"/>
      <c r="I42" s="111"/>
      <c r="J42" s="111"/>
      <c r="K42" s="167"/>
      <c r="M42" s="73"/>
      <c r="N42" s="73"/>
    </row>
    <row r="43" spans="1:14" ht="25.5" x14ac:dyDescent="0.2">
      <c r="A43" s="106"/>
      <c r="B43" s="212" t="s">
        <v>229</v>
      </c>
      <c r="C43" s="213" t="s">
        <v>3</v>
      </c>
      <c r="D43" s="213" t="s">
        <v>5</v>
      </c>
      <c r="E43" s="213" t="s">
        <v>4</v>
      </c>
      <c r="F43" s="213" t="s">
        <v>16</v>
      </c>
      <c r="G43" s="213" t="s">
        <v>64</v>
      </c>
      <c r="I43" s="111"/>
      <c r="J43" s="111"/>
      <c r="K43" s="167"/>
    </row>
    <row r="44" spans="1:14" x14ac:dyDescent="0.2">
      <c r="A44" s="168" t="s">
        <v>21</v>
      </c>
      <c r="B44" s="294">
        <v>95880</v>
      </c>
      <c r="C44" s="115">
        <v>17497</v>
      </c>
      <c r="D44" s="115">
        <v>15601</v>
      </c>
      <c r="E44" s="115">
        <v>7554</v>
      </c>
      <c r="F44" s="115">
        <v>5910</v>
      </c>
      <c r="G44" s="115">
        <v>46562</v>
      </c>
      <c r="H44" s="100"/>
      <c r="I44" s="131"/>
      <c r="J44" s="131"/>
      <c r="K44" s="167"/>
    </row>
    <row r="45" spans="1:14" s="8" customFormat="1" ht="15" customHeight="1" x14ac:dyDescent="0.2">
      <c r="A45" s="170" t="s">
        <v>11</v>
      </c>
      <c r="B45" s="169">
        <v>347893</v>
      </c>
      <c r="C45" s="115">
        <v>55723</v>
      </c>
      <c r="D45" s="115">
        <v>78667</v>
      </c>
      <c r="E45" s="115">
        <v>19953</v>
      </c>
      <c r="F45" s="115">
        <v>15672</v>
      </c>
      <c r="G45" s="115">
        <v>170015</v>
      </c>
      <c r="I45" s="75"/>
      <c r="J45" s="75"/>
    </row>
    <row r="46" spans="1:14" s="8" customFormat="1" ht="15" customHeight="1" x14ac:dyDescent="0.2">
      <c r="A46" s="114"/>
      <c r="B46" s="153"/>
      <c r="C46" s="114"/>
      <c r="D46" s="114"/>
      <c r="E46" s="114"/>
      <c r="F46" s="114"/>
      <c r="I46" s="75"/>
      <c r="J46" s="75"/>
    </row>
    <row r="47" spans="1:14" ht="17.25" customHeight="1" x14ac:dyDescent="0.2">
      <c r="A47" s="697" t="s">
        <v>416</v>
      </c>
      <c r="B47" s="698"/>
      <c r="C47" s="698"/>
      <c r="D47" s="698"/>
      <c r="E47" s="698"/>
      <c r="F47" s="698"/>
      <c r="G47" s="698"/>
      <c r="H47" s="699"/>
    </row>
    <row r="48" spans="1:14" ht="17.25" customHeight="1" x14ac:dyDescent="0.2">
      <c r="A48" s="700" t="s">
        <v>347</v>
      </c>
      <c r="B48" s="701"/>
      <c r="C48" s="701"/>
      <c r="D48" s="701"/>
      <c r="E48" s="701"/>
      <c r="F48" s="701"/>
      <c r="G48" s="701"/>
      <c r="H48" s="702"/>
    </row>
    <row r="49" spans="1:10" ht="25.5" x14ac:dyDescent="0.2">
      <c r="A49" s="703" t="s">
        <v>66</v>
      </c>
      <c r="B49" s="703" t="s">
        <v>56</v>
      </c>
      <c r="C49" s="705" t="s">
        <v>228</v>
      </c>
      <c r="D49" s="705" t="s">
        <v>70</v>
      </c>
      <c r="E49" s="708" t="s">
        <v>71</v>
      </c>
      <c r="F49" s="709"/>
      <c r="G49" s="710"/>
      <c r="H49" s="382" t="s">
        <v>204</v>
      </c>
    </row>
    <row r="50" spans="1:10" x14ac:dyDescent="0.2">
      <c r="A50" s="703"/>
      <c r="B50" s="703"/>
      <c r="C50" s="705"/>
      <c r="D50" s="705"/>
      <c r="E50" s="707" t="s">
        <v>201</v>
      </c>
      <c r="F50" s="707" t="s">
        <v>39</v>
      </c>
      <c r="G50" s="707" t="s">
        <v>202</v>
      </c>
      <c r="H50" s="703" t="s">
        <v>203</v>
      </c>
    </row>
    <row r="51" spans="1:10" ht="27" customHeight="1" x14ac:dyDescent="0.2">
      <c r="A51" s="704"/>
      <c r="B51" s="704"/>
      <c r="C51" s="706"/>
      <c r="D51" s="706"/>
      <c r="E51" s="704"/>
      <c r="F51" s="704"/>
      <c r="G51" s="704"/>
      <c r="H51" s="704"/>
    </row>
    <row r="52" spans="1:10" ht="27" customHeight="1" x14ac:dyDescent="0.2">
      <c r="A52" s="290" t="s">
        <v>21</v>
      </c>
      <c r="B52" s="241" t="s">
        <v>57</v>
      </c>
      <c r="C52" s="16">
        <v>95492</v>
      </c>
      <c r="D52" s="16">
        <v>0</v>
      </c>
      <c r="E52" s="16">
        <v>1190</v>
      </c>
      <c r="F52" s="16">
        <v>588</v>
      </c>
      <c r="G52" s="16">
        <v>2071</v>
      </c>
      <c r="H52" s="289">
        <v>2.2000000000000002</v>
      </c>
    </row>
    <row r="53" spans="1:10" ht="15" customHeight="1" x14ac:dyDescent="0.2">
      <c r="A53" s="400"/>
      <c r="B53" s="241" t="s">
        <v>58</v>
      </c>
      <c r="C53" s="16">
        <v>74870</v>
      </c>
      <c r="D53" s="16">
        <v>74870</v>
      </c>
      <c r="E53" s="16">
        <v>9804</v>
      </c>
      <c r="F53" s="16">
        <v>1552</v>
      </c>
      <c r="G53" s="16">
        <v>10170</v>
      </c>
      <c r="H53" s="289">
        <v>13.6</v>
      </c>
    </row>
    <row r="54" spans="1:10" ht="15" customHeight="1" x14ac:dyDescent="0.2">
      <c r="A54" s="14"/>
      <c r="B54" s="241" t="s">
        <v>59</v>
      </c>
      <c r="C54" s="16">
        <v>55950</v>
      </c>
      <c r="D54" s="16">
        <v>55950</v>
      </c>
      <c r="E54" s="16">
        <v>1557</v>
      </c>
      <c r="F54" s="16">
        <v>192</v>
      </c>
      <c r="G54" s="16">
        <v>35824</v>
      </c>
      <c r="H54" s="289">
        <v>64</v>
      </c>
    </row>
    <row r="55" spans="1:10" s="8" customFormat="1" ht="15" customHeight="1" x14ac:dyDescent="0.2">
      <c r="A55" s="15"/>
      <c r="B55" s="241" t="s">
        <v>60</v>
      </c>
      <c r="C55" s="16">
        <v>226312</v>
      </c>
      <c r="D55" s="16">
        <v>130820</v>
      </c>
      <c r="E55" s="16">
        <v>12551</v>
      </c>
      <c r="F55" s="16">
        <v>2332</v>
      </c>
      <c r="G55" s="16">
        <v>48065</v>
      </c>
      <c r="H55" s="289">
        <v>21.2</v>
      </c>
    </row>
    <row r="56" spans="1:10" s="8" customFormat="1" ht="16.5" customHeight="1" x14ac:dyDescent="0.2">
      <c r="J56" s="323" t="s">
        <v>360</v>
      </c>
    </row>
    <row r="57" spans="1:10" x14ac:dyDescent="0.2">
      <c r="A57" s="612"/>
      <c r="B57" s="613"/>
      <c r="C57" s="613"/>
      <c r="D57" s="613"/>
      <c r="E57" s="613"/>
      <c r="F57" s="613"/>
      <c r="G57" s="613"/>
      <c r="H57" s="613"/>
      <c r="I57" s="613"/>
      <c r="J57" s="613"/>
    </row>
    <row r="58" spans="1:10" ht="38.25" customHeight="1" x14ac:dyDescent="0.2">
      <c r="A58" s="472" t="s">
        <v>415</v>
      </c>
      <c r="B58" s="68"/>
      <c r="C58" s="68"/>
      <c r="D58" s="68"/>
      <c r="E58" s="68"/>
      <c r="F58" s="68"/>
      <c r="G58" s="68"/>
      <c r="H58" s="68"/>
    </row>
    <row r="59" spans="1:10" x14ac:dyDescent="0.2">
      <c r="A59" s="665" t="s">
        <v>72</v>
      </c>
      <c r="B59" s="665"/>
      <c r="C59" s="665"/>
      <c r="D59" s="665"/>
      <c r="E59" s="665"/>
      <c r="F59" s="665"/>
      <c r="G59" s="665"/>
      <c r="H59" s="665"/>
    </row>
    <row r="60" spans="1:10" ht="51" x14ac:dyDescent="0.2">
      <c r="A60" s="22" t="s">
        <v>73</v>
      </c>
      <c r="B60" s="465" t="s">
        <v>74</v>
      </c>
      <c r="C60" s="463" t="s">
        <v>69</v>
      </c>
      <c r="D60" s="23" t="s">
        <v>71</v>
      </c>
      <c r="E60" s="24"/>
      <c r="F60" s="25"/>
      <c r="G60" s="666" t="s">
        <v>205</v>
      </c>
      <c r="H60" s="669" t="s">
        <v>348</v>
      </c>
    </row>
    <row r="61" spans="1:10" x14ac:dyDescent="0.2">
      <c r="A61" s="26"/>
      <c r="B61" s="466"/>
      <c r="C61" s="468"/>
      <c r="D61" s="669" t="s">
        <v>201</v>
      </c>
      <c r="E61" s="672" t="s">
        <v>39</v>
      </c>
      <c r="F61" s="669" t="s">
        <v>202</v>
      </c>
      <c r="G61" s="667"/>
      <c r="H61" s="670"/>
    </row>
    <row r="62" spans="1:10" x14ac:dyDescent="0.2">
      <c r="A62" s="26"/>
      <c r="B62" s="467"/>
      <c r="C62" s="464"/>
      <c r="D62" s="671"/>
      <c r="E62" s="673"/>
      <c r="F62" s="671"/>
      <c r="G62" s="668"/>
      <c r="H62" s="671"/>
    </row>
    <row r="63" spans="1:10" x14ac:dyDescent="0.2">
      <c r="A63" s="291" t="s">
        <v>21</v>
      </c>
      <c r="B63" s="30" t="s">
        <v>60</v>
      </c>
      <c r="C63" s="31">
        <v>226312</v>
      </c>
      <c r="D63" s="31">
        <f>SUM(D64:D127,D133:D199,D205:D232)</f>
        <v>12551</v>
      </c>
      <c r="E63" s="31">
        <f>SUM(E64:E127,E133:E199,E205:E232)</f>
        <v>2331</v>
      </c>
      <c r="F63" s="31">
        <f>SUM(F64:F127,F133:F199,F205:F232)</f>
        <v>48065</v>
      </c>
      <c r="G63" s="309">
        <f>F63/C63</f>
        <v>0.21238378875181166</v>
      </c>
      <c r="H63" s="31">
        <f>SUM(H64:H127,H133:H199,H205:H232)</f>
        <v>5444</v>
      </c>
    </row>
    <row r="64" spans="1:10" x14ac:dyDescent="0.2">
      <c r="A64" s="401"/>
      <c r="B64" s="307" t="s">
        <v>75</v>
      </c>
      <c r="C64" s="308"/>
      <c r="D64" s="28">
        <v>0</v>
      </c>
      <c r="E64" s="28">
        <v>0</v>
      </c>
      <c r="F64" s="28">
        <v>431</v>
      </c>
      <c r="G64" s="27"/>
      <c r="H64" s="28">
        <v>10</v>
      </c>
      <c r="I64" s="100"/>
    </row>
    <row r="65" spans="1:8" x14ac:dyDescent="0.2">
      <c r="A65" s="30"/>
      <c r="B65" s="307" t="s">
        <v>76</v>
      </c>
      <c r="C65" s="308"/>
      <c r="D65" s="28">
        <v>0</v>
      </c>
      <c r="E65" s="28">
        <v>0</v>
      </c>
      <c r="F65" s="28">
        <v>191</v>
      </c>
      <c r="G65" s="27"/>
      <c r="H65" s="28">
        <v>17</v>
      </c>
    </row>
    <row r="66" spans="1:8" x14ac:dyDescent="0.2">
      <c r="A66" s="171"/>
      <c r="B66" s="307" t="s">
        <v>77</v>
      </c>
      <c r="C66" s="308"/>
      <c r="D66" s="28">
        <v>0</v>
      </c>
      <c r="E66" s="28">
        <v>0</v>
      </c>
      <c r="F66" s="28">
        <v>337</v>
      </c>
      <c r="G66" s="27"/>
      <c r="H66" s="28">
        <v>4</v>
      </c>
    </row>
    <row r="67" spans="1:8" x14ac:dyDescent="0.2">
      <c r="A67" s="30"/>
      <c r="B67" s="307" t="s">
        <v>78</v>
      </c>
      <c r="C67" s="308"/>
      <c r="D67" s="28">
        <v>0</v>
      </c>
      <c r="E67" s="28">
        <v>0</v>
      </c>
      <c r="F67" s="28">
        <v>1490</v>
      </c>
      <c r="G67" s="27"/>
      <c r="H67" s="28">
        <v>26</v>
      </c>
    </row>
    <row r="68" spans="1:8" x14ac:dyDescent="0.2">
      <c r="A68" s="30"/>
      <c r="B68" s="307" t="s">
        <v>79</v>
      </c>
      <c r="C68" s="308"/>
      <c r="D68" s="28">
        <v>0</v>
      </c>
      <c r="E68" s="28">
        <v>0</v>
      </c>
      <c r="F68" s="28">
        <v>38</v>
      </c>
      <c r="G68" s="27"/>
      <c r="H68" s="28">
        <v>5</v>
      </c>
    </row>
    <row r="69" spans="1:8" x14ac:dyDescent="0.2">
      <c r="A69" s="30"/>
      <c r="B69" s="307" t="s">
        <v>80</v>
      </c>
      <c r="C69" s="308"/>
      <c r="D69" s="28">
        <v>0</v>
      </c>
      <c r="E69" s="28">
        <v>0</v>
      </c>
      <c r="F69" s="28">
        <v>468</v>
      </c>
      <c r="G69" s="27"/>
      <c r="H69" s="28">
        <v>29</v>
      </c>
    </row>
    <row r="70" spans="1:8" x14ac:dyDescent="0.2">
      <c r="A70" s="30"/>
      <c r="B70" s="307" t="s">
        <v>81</v>
      </c>
      <c r="C70" s="308"/>
      <c r="D70" s="28">
        <v>0</v>
      </c>
      <c r="E70" s="28">
        <v>0</v>
      </c>
      <c r="F70" s="28">
        <v>97</v>
      </c>
      <c r="G70" s="27"/>
      <c r="H70" s="28">
        <v>2</v>
      </c>
    </row>
    <row r="71" spans="1:8" x14ac:dyDescent="0.2">
      <c r="A71" s="30"/>
      <c r="B71" s="307" t="s">
        <v>82</v>
      </c>
      <c r="C71" s="308"/>
      <c r="D71" s="28">
        <v>0</v>
      </c>
      <c r="E71" s="28">
        <v>0</v>
      </c>
      <c r="F71" s="28">
        <v>195</v>
      </c>
      <c r="G71" s="27"/>
      <c r="H71" s="28">
        <v>6</v>
      </c>
    </row>
    <row r="72" spans="1:8" x14ac:dyDescent="0.2">
      <c r="A72" s="30"/>
      <c r="B72" s="307" t="s">
        <v>305</v>
      </c>
      <c r="C72" s="308"/>
      <c r="D72" s="28">
        <v>0</v>
      </c>
      <c r="E72" s="28">
        <v>0</v>
      </c>
      <c r="F72" s="28">
        <v>31</v>
      </c>
      <c r="G72" s="27"/>
      <c r="H72" s="28">
        <v>3</v>
      </c>
    </row>
    <row r="73" spans="1:8" x14ac:dyDescent="0.2">
      <c r="A73" s="30"/>
      <c r="B73" s="307" t="s">
        <v>83</v>
      </c>
      <c r="C73" s="308"/>
      <c r="D73" s="28">
        <v>0</v>
      </c>
      <c r="E73" s="28">
        <v>0</v>
      </c>
      <c r="F73" s="28">
        <v>97</v>
      </c>
      <c r="G73" s="27"/>
      <c r="H73" s="28">
        <v>3</v>
      </c>
    </row>
    <row r="74" spans="1:8" x14ac:dyDescent="0.2">
      <c r="A74" s="30"/>
      <c r="B74" s="307" t="s">
        <v>306</v>
      </c>
      <c r="C74" s="308"/>
      <c r="D74" s="28">
        <v>1</v>
      </c>
      <c r="E74" s="28">
        <v>0</v>
      </c>
      <c r="F74" s="28">
        <v>27</v>
      </c>
      <c r="G74" s="27"/>
      <c r="H74" s="28">
        <v>1</v>
      </c>
    </row>
    <row r="75" spans="1:8" x14ac:dyDescent="0.2">
      <c r="A75" s="30"/>
      <c r="B75" s="307" t="s">
        <v>307</v>
      </c>
      <c r="C75" s="308"/>
      <c r="D75" s="28">
        <v>2</v>
      </c>
      <c r="E75" s="28">
        <v>0</v>
      </c>
      <c r="F75" s="28">
        <v>35</v>
      </c>
      <c r="G75" s="27"/>
      <c r="H75" s="28">
        <v>1</v>
      </c>
    </row>
    <row r="76" spans="1:8" x14ac:dyDescent="0.2">
      <c r="A76" s="30"/>
      <c r="B76" s="307" t="s">
        <v>84</v>
      </c>
      <c r="C76" s="308"/>
      <c r="D76" s="28">
        <v>0</v>
      </c>
      <c r="E76" s="28">
        <v>0</v>
      </c>
      <c r="F76" s="28">
        <v>73</v>
      </c>
      <c r="G76" s="27"/>
      <c r="H76" s="28">
        <v>15</v>
      </c>
    </row>
    <row r="77" spans="1:8" x14ac:dyDescent="0.2">
      <c r="A77" s="30"/>
      <c r="B77" s="307" t="s">
        <v>85</v>
      </c>
      <c r="C77" s="308"/>
      <c r="D77" s="28">
        <v>1</v>
      </c>
      <c r="E77" s="28">
        <v>0</v>
      </c>
      <c r="F77" s="28">
        <v>43</v>
      </c>
      <c r="G77" s="27"/>
      <c r="H77" s="28">
        <v>5</v>
      </c>
    </row>
    <row r="78" spans="1:8" x14ac:dyDescent="0.2">
      <c r="A78" s="30"/>
      <c r="B78" s="307" t="s">
        <v>86</v>
      </c>
      <c r="C78" s="308"/>
      <c r="D78" s="28">
        <v>0</v>
      </c>
      <c r="E78" s="28">
        <v>0</v>
      </c>
      <c r="F78" s="28">
        <v>68</v>
      </c>
      <c r="G78" s="27"/>
      <c r="H78" s="28">
        <v>4</v>
      </c>
    </row>
    <row r="79" spans="1:8" x14ac:dyDescent="0.2">
      <c r="A79" s="30"/>
      <c r="B79" s="307" t="s">
        <v>87</v>
      </c>
      <c r="C79" s="308"/>
      <c r="D79" s="28">
        <v>0</v>
      </c>
      <c r="E79" s="28">
        <v>0</v>
      </c>
      <c r="F79" s="28">
        <v>77</v>
      </c>
      <c r="G79" s="27"/>
      <c r="H79" s="28">
        <v>3</v>
      </c>
    </row>
    <row r="80" spans="1:8" x14ac:dyDescent="0.2">
      <c r="A80" s="30"/>
      <c r="B80" s="307" t="s">
        <v>88</v>
      </c>
      <c r="C80" s="308"/>
      <c r="D80" s="28">
        <v>7</v>
      </c>
      <c r="E80" s="28">
        <v>0</v>
      </c>
      <c r="F80" s="28">
        <v>472</v>
      </c>
      <c r="G80" s="27"/>
      <c r="H80" s="28">
        <v>58</v>
      </c>
    </row>
    <row r="81" spans="1:8" x14ac:dyDescent="0.2">
      <c r="A81" s="30"/>
      <c r="B81" s="307" t="s">
        <v>284</v>
      </c>
      <c r="C81" s="308"/>
      <c r="D81" s="28">
        <v>0</v>
      </c>
      <c r="E81" s="28">
        <v>0</v>
      </c>
      <c r="F81" s="28">
        <v>11</v>
      </c>
      <c r="G81" s="27"/>
      <c r="H81" s="28">
        <v>0</v>
      </c>
    </row>
    <row r="82" spans="1:8" x14ac:dyDescent="0.2">
      <c r="A82" s="30"/>
      <c r="B82" s="307" t="s">
        <v>89</v>
      </c>
      <c r="C82" s="308"/>
      <c r="D82" s="28">
        <v>0</v>
      </c>
      <c r="E82" s="28">
        <v>16</v>
      </c>
      <c r="F82" s="28">
        <v>21</v>
      </c>
      <c r="G82" s="27"/>
      <c r="H82" s="28">
        <v>7</v>
      </c>
    </row>
    <row r="83" spans="1:8" x14ac:dyDescent="0.2">
      <c r="A83" s="30"/>
      <c r="B83" s="307" t="s">
        <v>303</v>
      </c>
      <c r="C83" s="308"/>
      <c r="D83" s="28">
        <v>0</v>
      </c>
      <c r="E83" s="28">
        <v>0</v>
      </c>
      <c r="F83" s="28">
        <v>13</v>
      </c>
      <c r="G83" s="27"/>
      <c r="H83" s="28">
        <v>0</v>
      </c>
    </row>
    <row r="84" spans="1:8" x14ac:dyDescent="0.2">
      <c r="A84" s="30"/>
      <c r="B84" s="307" t="s">
        <v>90</v>
      </c>
      <c r="C84" s="308"/>
      <c r="D84" s="28">
        <v>0</v>
      </c>
      <c r="E84" s="28">
        <v>0</v>
      </c>
      <c r="F84" s="28">
        <v>453</v>
      </c>
      <c r="G84" s="27"/>
      <c r="H84" s="28">
        <v>8</v>
      </c>
    </row>
    <row r="85" spans="1:8" x14ac:dyDescent="0.2">
      <c r="A85" s="171"/>
      <c r="B85" s="307" t="s">
        <v>91</v>
      </c>
      <c r="C85" s="308"/>
      <c r="D85" s="28">
        <v>0</v>
      </c>
      <c r="E85" s="28">
        <v>0</v>
      </c>
      <c r="F85" s="28">
        <v>169</v>
      </c>
      <c r="G85" s="27"/>
      <c r="H85" s="28">
        <v>0</v>
      </c>
    </row>
    <row r="86" spans="1:8" x14ac:dyDescent="0.2">
      <c r="A86" s="30"/>
      <c r="B86" s="307" t="s">
        <v>92</v>
      </c>
      <c r="C86" s="308"/>
      <c r="D86" s="28">
        <v>0</v>
      </c>
      <c r="E86" s="28">
        <v>0</v>
      </c>
      <c r="F86" s="28">
        <v>698</v>
      </c>
      <c r="G86" s="27"/>
      <c r="H86" s="28">
        <v>114</v>
      </c>
    </row>
    <row r="87" spans="1:8" x14ac:dyDescent="0.2">
      <c r="A87" s="30"/>
      <c r="B87" s="307" t="s">
        <v>52</v>
      </c>
      <c r="C87" s="308"/>
      <c r="D87" s="28">
        <v>0</v>
      </c>
      <c r="E87" s="28">
        <v>1</v>
      </c>
      <c r="F87" s="28">
        <v>25</v>
      </c>
      <c r="G87" s="27"/>
      <c r="H87" s="28">
        <v>0</v>
      </c>
    </row>
    <row r="88" spans="1:8" x14ac:dyDescent="0.2">
      <c r="A88" s="30"/>
      <c r="B88" s="307" t="s">
        <v>46</v>
      </c>
      <c r="C88" s="308"/>
      <c r="D88" s="28">
        <v>18</v>
      </c>
      <c r="E88" s="28">
        <v>7</v>
      </c>
      <c r="F88" s="28">
        <v>2</v>
      </c>
      <c r="G88" s="27"/>
      <c r="H88" s="28">
        <v>2</v>
      </c>
    </row>
    <row r="89" spans="1:8" x14ac:dyDescent="0.2">
      <c r="A89" s="30"/>
      <c r="B89" s="307" t="s">
        <v>93</v>
      </c>
      <c r="C89" s="308"/>
      <c r="D89" s="28">
        <v>0</v>
      </c>
      <c r="E89" s="28">
        <v>0</v>
      </c>
      <c r="F89" s="28">
        <v>932</v>
      </c>
      <c r="G89" s="27"/>
      <c r="H89" s="28">
        <v>50</v>
      </c>
    </row>
    <row r="90" spans="1:8" x14ac:dyDescent="0.2">
      <c r="A90" s="30"/>
      <c r="B90" s="307" t="s">
        <v>302</v>
      </c>
      <c r="C90" s="308"/>
      <c r="D90" s="28">
        <v>0</v>
      </c>
      <c r="E90" s="28">
        <v>0</v>
      </c>
      <c r="F90" s="28">
        <v>20</v>
      </c>
      <c r="G90" s="27"/>
      <c r="H90" s="28">
        <v>2</v>
      </c>
    </row>
    <row r="91" spans="1:8" x14ac:dyDescent="0.2">
      <c r="A91" s="30"/>
      <c r="B91" s="307" t="s">
        <v>94</v>
      </c>
      <c r="C91" s="308"/>
      <c r="D91" s="28">
        <v>4</v>
      </c>
      <c r="E91" s="28">
        <v>0</v>
      </c>
      <c r="F91" s="28">
        <v>96</v>
      </c>
      <c r="G91" s="27"/>
      <c r="H91" s="28">
        <v>57</v>
      </c>
    </row>
    <row r="92" spans="1:8" x14ac:dyDescent="0.2">
      <c r="A92" s="30"/>
      <c r="B92" s="307" t="s">
        <v>95</v>
      </c>
      <c r="C92" s="308"/>
      <c r="D92" s="28">
        <v>0</v>
      </c>
      <c r="E92" s="28">
        <v>0</v>
      </c>
      <c r="F92" s="28">
        <v>130</v>
      </c>
      <c r="G92" s="27"/>
      <c r="H92" s="28">
        <v>0</v>
      </c>
    </row>
    <row r="93" spans="1:8" x14ac:dyDescent="0.2">
      <c r="A93" s="30"/>
      <c r="B93" s="307" t="s">
        <v>96</v>
      </c>
      <c r="C93" s="308"/>
      <c r="D93" s="28">
        <v>0</v>
      </c>
      <c r="E93" s="28">
        <v>0</v>
      </c>
      <c r="F93" s="28">
        <v>161</v>
      </c>
      <c r="G93" s="27"/>
      <c r="H93" s="28">
        <v>4</v>
      </c>
    </row>
    <row r="94" spans="1:8" x14ac:dyDescent="0.2">
      <c r="A94" s="30"/>
      <c r="B94" s="307" t="s">
        <v>53</v>
      </c>
      <c r="C94" s="308"/>
      <c r="D94" s="28">
        <v>0</v>
      </c>
      <c r="E94" s="28">
        <v>0</v>
      </c>
      <c r="F94" s="28">
        <v>40</v>
      </c>
      <c r="G94" s="27"/>
      <c r="H94" s="28">
        <v>2</v>
      </c>
    </row>
    <row r="95" spans="1:8" x14ac:dyDescent="0.2">
      <c r="A95" s="30"/>
      <c r="B95" s="307" t="s">
        <v>97</v>
      </c>
      <c r="C95" s="308"/>
      <c r="D95" s="28">
        <v>0</v>
      </c>
      <c r="E95" s="28">
        <v>0</v>
      </c>
      <c r="F95" s="28">
        <v>1293</v>
      </c>
      <c r="G95" s="27"/>
      <c r="H95" s="28">
        <v>70</v>
      </c>
    </row>
    <row r="96" spans="1:8" x14ac:dyDescent="0.2">
      <c r="A96" s="30"/>
      <c r="B96" s="307" t="s">
        <v>98</v>
      </c>
      <c r="C96" s="308"/>
      <c r="D96" s="28">
        <v>0</v>
      </c>
      <c r="E96" s="28">
        <v>0</v>
      </c>
      <c r="F96" s="28">
        <v>14</v>
      </c>
      <c r="G96" s="27"/>
      <c r="H96" s="28">
        <v>4</v>
      </c>
    </row>
    <row r="97" spans="1:8" x14ac:dyDescent="0.2">
      <c r="A97" s="30"/>
      <c r="B97" s="307" t="s">
        <v>99</v>
      </c>
      <c r="C97" s="308"/>
      <c r="D97" s="28">
        <v>0</v>
      </c>
      <c r="E97" s="28">
        <v>0</v>
      </c>
      <c r="F97" s="28">
        <v>70</v>
      </c>
      <c r="G97" s="27"/>
      <c r="H97" s="28">
        <v>12</v>
      </c>
    </row>
    <row r="98" spans="1:8" x14ac:dyDescent="0.2">
      <c r="A98" s="30"/>
      <c r="B98" s="307" t="s">
        <v>100</v>
      </c>
      <c r="C98" s="308"/>
      <c r="D98" s="28">
        <v>7</v>
      </c>
      <c r="E98" s="28">
        <v>0</v>
      </c>
      <c r="F98" s="28">
        <v>1797</v>
      </c>
      <c r="G98" s="27"/>
      <c r="H98" s="28">
        <v>285</v>
      </c>
    </row>
    <row r="99" spans="1:8" x14ac:dyDescent="0.2">
      <c r="A99" s="30"/>
      <c r="B99" s="307" t="s">
        <v>308</v>
      </c>
      <c r="C99" s="308"/>
      <c r="D99" s="28">
        <v>0</v>
      </c>
      <c r="E99" s="28">
        <v>0</v>
      </c>
      <c r="F99" s="28">
        <v>13</v>
      </c>
      <c r="G99" s="27"/>
      <c r="H99" s="28">
        <v>3</v>
      </c>
    </row>
    <row r="100" spans="1:8" x14ac:dyDescent="0.2">
      <c r="A100" s="30"/>
      <c r="B100" s="307" t="s">
        <v>101</v>
      </c>
      <c r="C100" s="308"/>
      <c r="D100" s="28">
        <v>0</v>
      </c>
      <c r="E100" s="28">
        <v>0</v>
      </c>
      <c r="F100" s="28">
        <v>89</v>
      </c>
      <c r="G100" s="27"/>
      <c r="H100" s="28">
        <v>5</v>
      </c>
    </row>
    <row r="101" spans="1:8" x14ac:dyDescent="0.2">
      <c r="A101" s="30"/>
      <c r="B101" s="307" t="s">
        <v>102</v>
      </c>
      <c r="C101" s="308"/>
      <c r="D101" s="28">
        <v>0</v>
      </c>
      <c r="E101" s="28">
        <v>0</v>
      </c>
      <c r="F101" s="28">
        <v>9</v>
      </c>
      <c r="G101" s="27"/>
      <c r="H101" s="28">
        <v>5</v>
      </c>
    </row>
    <row r="102" spans="1:8" x14ac:dyDescent="0.2">
      <c r="A102" s="30"/>
      <c r="B102" s="307" t="s">
        <v>49</v>
      </c>
      <c r="C102" s="308"/>
      <c r="D102" s="28">
        <v>0</v>
      </c>
      <c r="E102" s="28">
        <v>0</v>
      </c>
      <c r="F102" s="28">
        <v>202</v>
      </c>
      <c r="G102" s="27"/>
      <c r="H102" s="28">
        <v>20</v>
      </c>
    </row>
    <row r="103" spans="1:8" x14ac:dyDescent="0.2">
      <c r="A103" s="30"/>
      <c r="B103" s="307" t="s">
        <v>50</v>
      </c>
      <c r="C103" s="308"/>
      <c r="D103" s="28">
        <v>0</v>
      </c>
      <c r="E103" s="28">
        <v>0</v>
      </c>
      <c r="F103" s="28">
        <v>31</v>
      </c>
      <c r="G103" s="27"/>
      <c r="H103" s="28">
        <v>4</v>
      </c>
    </row>
    <row r="104" spans="1:8" x14ac:dyDescent="0.2">
      <c r="A104" s="30"/>
      <c r="B104" s="307" t="s">
        <v>309</v>
      </c>
      <c r="C104" s="308"/>
      <c r="D104" s="28">
        <v>0</v>
      </c>
      <c r="E104" s="28">
        <v>0</v>
      </c>
      <c r="F104" s="28">
        <v>4</v>
      </c>
      <c r="G104" s="27"/>
      <c r="H104" s="28">
        <v>1</v>
      </c>
    </row>
    <row r="105" spans="1:8" x14ac:dyDescent="0.2">
      <c r="A105" s="30"/>
      <c r="B105" s="307" t="s">
        <v>103</v>
      </c>
      <c r="C105" s="308"/>
      <c r="D105" s="28">
        <v>0</v>
      </c>
      <c r="E105" s="28">
        <v>0</v>
      </c>
      <c r="F105" s="28">
        <v>4952</v>
      </c>
      <c r="G105" s="27"/>
      <c r="H105" s="28">
        <v>218</v>
      </c>
    </row>
    <row r="106" spans="1:8" x14ac:dyDescent="0.2">
      <c r="A106" s="30"/>
      <c r="B106" s="307" t="s">
        <v>104</v>
      </c>
      <c r="C106" s="308"/>
      <c r="D106" s="28">
        <v>0</v>
      </c>
      <c r="E106" s="28">
        <v>0</v>
      </c>
      <c r="F106" s="28">
        <v>1280</v>
      </c>
      <c r="G106" s="27"/>
      <c r="H106" s="28">
        <v>316</v>
      </c>
    </row>
    <row r="107" spans="1:8" x14ac:dyDescent="0.2">
      <c r="A107" s="30"/>
      <c r="B107" s="307" t="s">
        <v>277</v>
      </c>
      <c r="C107" s="308"/>
      <c r="D107" s="28">
        <v>0</v>
      </c>
      <c r="E107" s="28">
        <v>0</v>
      </c>
      <c r="F107" s="28">
        <v>9</v>
      </c>
      <c r="G107" s="27"/>
      <c r="H107" s="28">
        <v>2</v>
      </c>
    </row>
    <row r="108" spans="1:8" x14ac:dyDescent="0.2">
      <c r="A108" s="171"/>
      <c r="B108" s="307" t="s">
        <v>105</v>
      </c>
      <c r="C108" s="308"/>
      <c r="D108" s="28">
        <v>0</v>
      </c>
      <c r="E108" s="28">
        <v>2</v>
      </c>
      <c r="F108" s="28">
        <v>1162</v>
      </c>
      <c r="G108" s="27"/>
      <c r="H108" s="28">
        <v>38</v>
      </c>
    </row>
    <row r="109" spans="1:8" x14ac:dyDescent="0.2">
      <c r="A109" s="30"/>
      <c r="B109" s="307" t="s">
        <v>310</v>
      </c>
      <c r="C109" s="308"/>
      <c r="D109" s="28">
        <v>8</v>
      </c>
      <c r="E109" s="28">
        <v>0</v>
      </c>
      <c r="F109" s="28">
        <v>44</v>
      </c>
      <c r="G109" s="27"/>
      <c r="H109" s="28">
        <v>7</v>
      </c>
    </row>
    <row r="110" spans="1:8" x14ac:dyDescent="0.2">
      <c r="A110" s="30"/>
      <c r="B110" s="307" t="s">
        <v>311</v>
      </c>
      <c r="C110" s="308"/>
      <c r="D110" s="28">
        <v>0</v>
      </c>
      <c r="E110" s="28">
        <v>0</v>
      </c>
      <c r="F110" s="28">
        <v>26</v>
      </c>
      <c r="G110" s="27"/>
      <c r="H110" s="28">
        <v>2</v>
      </c>
    </row>
    <row r="111" spans="1:8" x14ac:dyDescent="0.2">
      <c r="A111" s="30"/>
      <c r="B111" s="307" t="s">
        <v>312</v>
      </c>
      <c r="C111" s="308"/>
      <c r="D111" s="28">
        <v>0</v>
      </c>
      <c r="E111" s="28">
        <v>0</v>
      </c>
      <c r="F111" s="28">
        <v>131</v>
      </c>
      <c r="G111" s="27"/>
      <c r="H111" s="28">
        <v>4</v>
      </c>
    </row>
    <row r="112" spans="1:8" x14ac:dyDescent="0.2">
      <c r="A112" s="30"/>
      <c r="B112" s="307" t="s">
        <v>106</v>
      </c>
      <c r="C112" s="308"/>
      <c r="D112" s="28">
        <v>0</v>
      </c>
      <c r="E112" s="28">
        <v>0</v>
      </c>
      <c r="F112" s="28">
        <v>1815</v>
      </c>
      <c r="G112" s="27"/>
      <c r="H112" s="28">
        <v>177</v>
      </c>
    </row>
    <row r="113" spans="1:10" x14ac:dyDescent="0.2">
      <c r="A113" s="30"/>
      <c r="B113" s="307" t="s">
        <v>107</v>
      </c>
      <c r="C113" s="308"/>
      <c r="D113" s="28">
        <v>0</v>
      </c>
      <c r="E113" s="28">
        <v>0</v>
      </c>
      <c r="F113" s="28">
        <v>250</v>
      </c>
      <c r="G113" s="27"/>
      <c r="H113" s="28">
        <v>40</v>
      </c>
    </row>
    <row r="114" spans="1:10" x14ac:dyDescent="0.2">
      <c r="A114" s="30"/>
      <c r="B114" s="307" t="s">
        <v>108</v>
      </c>
      <c r="C114" s="308"/>
      <c r="D114" s="28">
        <v>0</v>
      </c>
      <c r="E114" s="28">
        <v>0</v>
      </c>
      <c r="F114" s="28">
        <v>3397</v>
      </c>
      <c r="G114" s="27"/>
      <c r="H114" s="28">
        <v>196</v>
      </c>
    </row>
    <row r="115" spans="1:10" x14ac:dyDescent="0.2">
      <c r="A115" s="30"/>
      <c r="B115" s="307" t="s">
        <v>109</v>
      </c>
      <c r="C115" s="308"/>
      <c r="D115" s="28">
        <v>0</v>
      </c>
      <c r="E115" s="28">
        <v>0</v>
      </c>
      <c r="F115" s="28">
        <v>264</v>
      </c>
      <c r="G115" s="27"/>
      <c r="H115" s="28">
        <v>69</v>
      </c>
    </row>
    <row r="116" spans="1:10" x14ac:dyDescent="0.2">
      <c r="A116" s="30"/>
      <c r="B116" s="307" t="s">
        <v>110</v>
      </c>
      <c r="C116" s="308"/>
      <c r="D116" s="28">
        <v>0</v>
      </c>
      <c r="E116" s="28">
        <v>0</v>
      </c>
      <c r="F116" s="28">
        <v>1779</v>
      </c>
      <c r="G116" s="27"/>
      <c r="H116" s="28">
        <v>465</v>
      </c>
    </row>
    <row r="117" spans="1:10" x14ac:dyDescent="0.2">
      <c r="A117" s="30"/>
      <c r="B117" s="307" t="s">
        <v>54</v>
      </c>
      <c r="C117" s="308"/>
      <c r="D117" s="28">
        <v>0</v>
      </c>
      <c r="E117" s="28">
        <v>0</v>
      </c>
      <c r="F117" s="28">
        <v>100</v>
      </c>
      <c r="G117" s="27"/>
      <c r="H117" s="28">
        <v>0</v>
      </c>
    </row>
    <row r="118" spans="1:10" x14ac:dyDescent="0.2">
      <c r="A118" s="30"/>
      <c r="B118" s="307" t="s">
        <v>313</v>
      </c>
      <c r="C118" s="308"/>
      <c r="D118" s="28">
        <v>0</v>
      </c>
      <c r="E118" s="28">
        <v>0</v>
      </c>
      <c r="F118" s="28">
        <v>1</v>
      </c>
      <c r="G118" s="27"/>
      <c r="H118" s="28">
        <v>0</v>
      </c>
    </row>
    <row r="119" spans="1:10" x14ac:dyDescent="0.2">
      <c r="A119" s="30"/>
      <c r="B119" s="307" t="s">
        <v>314</v>
      </c>
      <c r="C119" s="308"/>
      <c r="D119" s="28">
        <v>0</v>
      </c>
      <c r="E119" s="28">
        <v>0</v>
      </c>
      <c r="F119" s="28">
        <v>10</v>
      </c>
      <c r="G119" s="27"/>
      <c r="H119" s="28">
        <v>3</v>
      </c>
    </row>
    <row r="120" spans="1:10" x14ac:dyDescent="0.2">
      <c r="A120" s="30"/>
      <c r="B120" s="307" t="s">
        <v>285</v>
      </c>
      <c r="C120" s="308"/>
      <c r="D120" s="28">
        <v>0</v>
      </c>
      <c r="E120" s="28">
        <v>0</v>
      </c>
      <c r="F120" s="28">
        <v>6</v>
      </c>
      <c r="G120" s="27"/>
      <c r="H120" s="28">
        <v>1</v>
      </c>
    </row>
    <row r="121" spans="1:10" x14ac:dyDescent="0.2">
      <c r="A121" s="30"/>
      <c r="B121" s="307" t="s">
        <v>111</v>
      </c>
      <c r="C121" s="308"/>
      <c r="D121" s="28">
        <v>0</v>
      </c>
      <c r="E121" s="28">
        <v>0</v>
      </c>
      <c r="F121" s="28">
        <v>4830</v>
      </c>
      <c r="G121" s="27"/>
      <c r="H121" s="28">
        <v>931</v>
      </c>
    </row>
    <row r="122" spans="1:10" x14ac:dyDescent="0.2">
      <c r="A122" s="30"/>
      <c r="B122" s="307" t="s">
        <v>112</v>
      </c>
      <c r="C122" s="308"/>
      <c r="D122" s="28">
        <v>0</v>
      </c>
      <c r="E122" s="28">
        <v>0</v>
      </c>
      <c r="F122" s="28">
        <v>4668</v>
      </c>
      <c r="G122" s="27"/>
      <c r="H122" s="28">
        <v>99</v>
      </c>
    </row>
    <row r="123" spans="1:10" x14ac:dyDescent="0.2">
      <c r="A123" s="30"/>
      <c r="B123" s="307" t="s">
        <v>113</v>
      </c>
      <c r="C123" s="308"/>
      <c r="D123" s="28">
        <v>0</v>
      </c>
      <c r="E123" s="28">
        <v>0</v>
      </c>
      <c r="F123" s="28">
        <v>3426</v>
      </c>
      <c r="G123" s="27"/>
      <c r="H123" s="28">
        <v>693</v>
      </c>
    </row>
    <row r="124" spans="1:10" x14ac:dyDescent="0.2">
      <c r="A124" s="30"/>
      <c r="B124" s="307" t="s">
        <v>114</v>
      </c>
      <c r="C124" s="308"/>
      <c r="D124" s="28">
        <v>0</v>
      </c>
      <c r="E124" s="28">
        <v>0</v>
      </c>
      <c r="F124" s="28">
        <v>35</v>
      </c>
      <c r="G124" s="27"/>
      <c r="H124" s="28">
        <v>1</v>
      </c>
    </row>
    <row r="125" spans="1:10" x14ac:dyDescent="0.2">
      <c r="A125" s="30"/>
      <c r="B125" s="307" t="s">
        <v>51</v>
      </c>
      <c r="C125" s="308"/>
      <c r="D125" s="28">
        <v>0</v>
      </c>
      <c r="E125" s="28">
        <v>0</v>
      </c>
      <c r="F125" s="28">
        <v>270</v>
      </c>
      <c r="G125" s="27"/>
      <c r="H125" s="28">
        <v>17</v>
      </c>
    </row>
    <row r="126" spans="1:10" x14ac:dyDescent="0.2">
      <c r="A126" s="30"/>
      <c r="B126" s="307" t="s">
        <v>115</v>
      </c>
      <c r="C126" s="308"/>
      <c r="D126" s="28">
        <v>0</v>
      </c>
      <c r="E126" s="28">
        <v>0</v>
      </c>
      <c r="F126" s="28">
        <v>330</v>
      </c>
      <c r="G126" s="27"/>
      <c r="H126" s="28">
        <v>73</v>
      </c>
    </row>
    <row r="127" spans="1:10" x14ac:dyDescent="0.2">
      <c r="A127" s="30"/>
      <c r="B127" s="307" t="s">
        <v>413</v>
      </c>
      <c r="C127" s="308"/>
      <c r="D127" s="28">
        <v>0</v>
      </c>
      <c r="E127" s="28">
        <v>0</v>
      </c>
      <c r="F127" s="28">
        <v>54</v>
      </c>
      <c r="G127" s="27"/>
      <c r="H127" s="28">
        <v>11</v>
      </c>
      <c r="J127" s="323" t="s">
        <v>360</v>
      </c>
    </row>
    <row r="128" spans="1:10" ht="16.5" customHeight="1" x14ac:dyDescent="0.2">
      <c r="A128" s="318" t="s">
        <v>420</v>
      </c>
      <c r="B128" s="68"/>
      <c r="C128" s="68"/>
      <c r="D128" s="68"/>
      <c r="E128" s="68"/>
      <c r="F128" s="68"/>
      <c r="G128" s="68"/>
      <c r="H128" s="68"/>
    </row>
    <row r="129" spans="1:8" x14ac:dyDescent="0.2">
      <c r="A129" s="665" t="s">
        <v>72</v>
      </c>
      <c r="B129" s="665"/>
      <c r="C129" s="665"/>
      <c r="D129" s="665"/>
      <c r="E129" s="665"/>
      <c r="F129" s="665"/>
      <c r="G129" s="665"/>
      <c r="H129" s="665"/>
    </row>
    <row r="130" spans="1:8" ht="51" x14ac:dyDescent="0.2">
      <c r="A130" s="22" t="s">
        <v>73</v>
      </c>
      <c r="B130" s="465" t="s">
        <v>74</v>
      </c>
      <c r="C130" s="463" t="s">
        <v>69</v>
      </c>
      <c r="D130" s="23" t="s">
        <v>71</v>
      </c>
      <c r="E130" s="24"/>
      <c r="F130" s="25"/>
      <c r="G130" s="666" t="s">
        <v>205</v>
      </c>
      <c r="H130" s="669" t="s">
        <v>348</v>
      </c>
    </row>
    <row r="131" spans="1:8" x14ac:dyDescent="0.2">
      <c r="A131" s="26"/>
      <c r="B131" s="466"/>
      <c r="C131" s="468"/>
      <c r="D131" s="669" t="s">
        <v>201</v>
      </c>
      <c r="E131" s="672" t="s">
        <v>39</v>
      </c>
      <c r="F131" s="669" t="s">
        <v>202</v>
      </c>
      <c r="G131" s="667"/>
      <c r="H131" s="670"/>
    </row>
    <row r="132" spans="1:8" x14ac:dyDescent="0.2">
      <c r="A132" s="26"/>
      <c r="B132" s="467"/>
      <c r="C132" s="464"/>
      <c r="D132" s="671"/>
      <c r="E132" s="673"/>
      <c r="F132" s="671"/>
      <c r="G132" s="668"/>
      <c r="H132" s="671"/>
    </row>
    <row r="133" spans="1:8" x14ac:dyDescent="0.2">
      <c r="A133" s="30"/>
      <c r="B133" s="307" t="s">
        <v>158</v>
      </c>
      <c r="C133" s="308"/>
      <c r="D133" s="28">
        <v>0</v>
      </c>
      <c r="E133" s="28">
        <v>0</v>
      </c>
      <c r="F133" s="28">
        <v>26</v>
      </c>
      <c r="G133" s="27"/>
      <c r="H133" s="28">
        <v>8</v>
      </c>
    </row>
    <row r="134" spans="1:8" x14ac:dyDescent="0.2">
      <c r="A134" s="30"/>
      <c r="B134" s="307" t="s">
        <v>116</v>
      </c>
      <c r="C134" s="308"/>
      <c r="D134" s="28">
        <v>0</v>
      </c>
      <c r="E134" s="28">
        <v>0</v>
      </c>
      <c r="F134" s="28">
        <v>148</v>
      </c>
      <c r="G134" s="27"/>
      <c r="H134" s="28">
        <v>5</v>
      </c>
    </row>
    <row r="135" spans="1:8" x14ac:dyDescent="0.2">
      <c r="A135" s="30"/>
      <c r="B135" s="335" t="s">
        <v>55</v>
      </c>
      <c r="C135" s="308"/>
      <c r="D135" s="28">
        <v>0</v>
      </c>
      <c r="E135" s="28">
        <v>0</v>
      </c>
      <c r="F135" s="28">
        <v>46</v>
      </c>
      <c r="G135" s="27"/>
      <c r="H135" s="28">
        <v>6</v>
      </c>
    </row>
    <row r="136" spans="1:8" x14ac:dyDescent="0.2">
      <c r="A136" s="30"/>
      <c r="B136" s="307" t="s">
        <v>299</v>
      </c>
      <c r="C136" s="308"/>
      <c r="D136" s="28">
        <v>0</v>
      </c>
      <c r="E136" s="28">
        <v>0</v>
      </c>
      <c r="F136" s="28">
        <v>264</v>
      </c>
      <c r="G136" s="27"/>
      <c r="H136" s="28">
        <v>130</v>
      </c>
    </row>
    <row r="137" spans="1:8" x14ac:dyDescent="0.2">
      <c r="A137" s="30"/>
      <c r="B137" s="307" t="s">
        <v>117</v>
      </c>
      <c r="C137" s="308"/>
      <c r="D137" s="28">
        <v>0</v>
      </c>
      <c r="E137" s="28">
        <v>0</v>
      </c>
      <c r="F137" s="28">
        <v>73</v>
      </c>
      <c r="G137" s="27"/>
      <c r="H137" s="28">
        <v>3</v>
      </c>
    </row>
    <row r="138" spans="1:8" x14ac:dyDescent="0.2">
      <c r="A138" s="30"/>
      <c r="B138" s="307" t="s">
        <v>118</v>
      </c>
      <c r="C138" s="308"/>
      <c r="D138" s="28">
        <v>0</v>
      </c>
      <c r="E138" s="28">
        <v>0</v>
      </c>
      <c r="F138" s="28">
        <v>445</v>
      </c>
      <c r="G138" s="27"/>
      <c r="H138" s="28">
        <v>25</v>
      </c>
    </row>
    <row r="139" spans="1:8" x14ac:dyDescent="0.2">
      <c r="A139" s="30"/>
      <c r="B139" s="307" t="s">
        <v>119</v>
      </c>
      <c r="C139" s="308"/>
      <c r="D139" s="28">
        <v>0</v>
      </c>
      <c r="E139" s="28">
        <v>0</v>
      </c>
      <c r="F139" s="28">
        <v>7405</v>
      </c>
      <c r="G139" s="27"/>
      <c r="H139" s="28">
        <v>1019</v>
      </c>
    </row>
    <row r="140" spans="1:8" x14ac:dyDescent="0.2">
      <c r="A140" s="30"/>
      <c r="B140" s="307" t="s">
        <v>286</v>
      </c>
      <c r="C140" s="308"/>
      <c r="D140" s="28">
        <v>0</v>
      </c>
      <c r="E140" s="28">
        <v>0</v>
      </c>
      <c r="F140" s="28">
        <v>3</v>
      </c>
      <c r="G140" s="27"/>
      <c r="H140" s="28">
        <v>0</v>
      </c>
    </row>
    <row r="141" spans="1:8" x14ac:dyDescent="0.2">
      <c r="A141" s="30"/>
      <c r="B141" s="307" t="s">
        <v>300</v>
      </c>
      <c r="C141" s="308"/>
      <c r="D141" s="28">
        <v>0</v>
      </c>
      <c r="E141" s="28">
        <v>0</v>
      </c>
      <c r="F141" s="28">
        <v>14</v>
      </c>
      <c r="G141" s="27"/>
      <c r="H141" s="28">
        <v>3</v>
      </c>
    </row>
    <row r="142" spans="1:8" x14ac:dyDescent="0.2">
      <c r="A142" s="30"/>
      <c r="B142" s="307" t="s">
        <v>315</v>
      </c>
      <c r="C142" s="308"/>
      <c r="D142" s="28">
        <v>0</v>
      </c>
      <c r="E142" s="28">
        <v>0</v>
      </c>
      <c r="F142" s="28">
        <v>21</v>
      </c>
      <c r="G142" s="27"/>
      <c r="H142" s="28">
        <v>3</v>
      </c>
    </row>
    <row r="143" spans="1:8" x14ac:dyDescent="0.2">
      <c r="A143" s="30"/>
      <c r="B143" s="307" t="s">
        <v>287</v>
      </c>
      <c r="C143" s="308"/>
      <c r="D143" s="28">
        <v>0</v>
      </c>
      <c r="E143" s="28">
        <v>0</v>
      </c>
      <c r="F143" s="28">
        <v>18</v>
      </c>
      <c r="G143" s="27"/>
      <c r="H143" s="28">
        <v>5</v>
      </c>
    </row>
    <row r="144" spans="1:8" x14ac:dyDescent="0.2">
      <c r="A144" s="30"/>
      <c r="B144" s="307" t="s">
        <v>316</v>
      </c>
      <c r="C144" s="308"/>
      <c r="D144" s="28">
        <v>0</v>
      </c>
      <c r="E144" s="28">
        <v>0</v>
      </c>
      <c r="F144" s="28">
        <v>7</v>
      </c>
      <c r="G144" s="27"/>
      <c r="H144" s="28">
        <v>2</v>
      </c>
    </row>
    <row r="145" spans="1:8" x14ac:dyDescent="0.2">
      <c r="A145" s="30"/>
      <c r="B145" s="307" t="s">
        <v>288</v>
      </c>
      <c r="C145" s="308"/>
      <c r="D145" s="28">
        <v>0</v>
      </c>
      <c r="E145" s="28">
        <v>0</v>
      </c>
      <c r="F145" s="28">
        <v>53</v>
      </c>
      <c r="G145" s="27"/>
      <c r="H145" s="28">
        <v>7</v>
      </c>
    </row>
    <row r="146" spans="1:8" x14ac:dyDescent="0.2">
      <c r="A146" s="30"/>
      <c r="B146" s="307" t="s">
        <v>120</v>
      </c>
      <c r="C146" s="308"/>
      <c r="D146" s="28">
        <v>0</v>
      </c>
      <c r="E146" s="28">
        <v>0</v>
      </c>
      <c r="F146" s="28">
        <v>23</v>
      </c>
      <c r="G146" s="27"/>
      <c r="H146" s="28">
        <v>0</v>
      </c>
    </row>
    <row r="147" spans="1:8" x14ac:dyDescent="0.2">
      <c r="A147" s="30"/>
      <c r="B147" s="307" t="s">
        <v>121</v>
      </c>
      <c r="C147" s="308"/>
      <c r="D147" s="28">
        <v>0</v>
      </c>
      <c r="E147" s="28">
        <v>0</v>
      </c>
      <c r="F147" s="28">
        <v>176</v>
      </c>
      <c r="G147" s="27"/>
      <c r="H147" s="28">
        <v>16</v>
      </c>
    </row>
    <row r="148" spans="1:8" x14ac:dyDescent="0.2">
      <c r="A148" s="171"/>
      <c r="B148" s="307" t="s">
        <v>317</v>
      </c>
      <c r="C148" s="308"/>
      <c r="D148" s="28">
        <v>1</v>
      </c>
      <c r="E148" s="28">
        <v>0</v>
      </c>
      <c r="F148" s="28">
        <v>41</v>
      </c>
      <c r="G148" s="27"/>
      <c r="H148" s="28">
        <v>2</v>
      </c>
    </row>
    <row r="149" spans="1:8" x14ac:dyDescent="0.2">
      <c r="A149" s="30"/>
      <c r="B149" s="307" t="s">
        <v>44</v>
      </c>
      <c r="C149" s="308"/>
      <c r="D149" s="28">
        <v>12</v>
      </c>
      <c r="E149" s="28">
        <v>0</v>
      </c>
      <c r="F149" s="28">
        <v>0</v>
      </c>
      <c r="G149" s="27"/>
      <c r="H149" s="28">
        <v>0</v>
      </c>
    </row>
    <row r="150" spans="1:8" x14ac:dyDescent="0.2">
      <c r="A150" s="30"/>
      <c r="B150" s="307" t="s">
        <v>318</v>
      </c>
      <c r="C150" s="308"/>
      <c r="D150" s="28">
        <v>1</v>
      </c>
      <c r="E150" s="28">
        <v>0</v>
      </c>
      <c r="F150" s="28">
        <v>0</v>
      </c>
      <c r="G150" s="27"/>
      <c r="H150" s="28">
        <v>0</v>
      </c>
    </row>
    <row r="151" spans="1:8" x14ac:dyDescent="0.2">
      <c r="A151" s="30"/>
      <c r="B151" s="307" t="s">
        <v>122</v>
      </c>
      <c r="C151" s="308"/>
      <c r="D151" s="28">
        <v>10</v>
      </c>
      <c r="E151" s="28">
        <v>3</v>
      </c>
      <c r="F151" s="28">
        <v>0</v>
      </c>
      <c r="G151" s="27"/>
      <c r="H151" s="28">
        <v>0</v>
      </c>
    </row>
    <row r="152" spans="1:8" x14ac:dyDescent="0.2">
      <c r="A152" s="30"/>
      <c r="B152" s="307" t="s">
        <v>295</v>
      </c>
      <c r="C152" s="308"/>
      <c r="D152" s="28">
        <v>4</v>
      </c>
      <c r="E152" s="28">
        <v>1</v>
      </c>
      <c r="F152" s="28">
        <v>0</v>
      </c>
      <c r="G152" s="27"/>
      <c r="H152" s="28">
        <v>0</v>
      </c>
    </row>
    <row r="153" spans="1:8" x14ac:dyDescent="0.2">
      <c r="A153" s="30"/>
      <c r="B153" s="307" t="s">
        <v>319</v>
      </c>
      <c r="C153" s="308"/>
      <c r="D153" s="28">
        <v>3</v>
      </c>
      <c r="E153" s="28">
        <v>2</v>
      </c>
      <c r="F153" s="28">
        <v>0</v>
      </c>
      <c r="G153" s="27"/>
      <c r="H153" s="28">
        <v>0</v>
      </c>
    </row>
    <row r="154" spans="1:8" x14ac:dyDescent="0.2">
      <c r="A154" s="30"/>
      <c r="B154" s="307" t="s">
        <v>123</v>
      </c>
      <c r="C154" s="308"/>
      <c r="D154" s="28">
        <v>7</v>
      </c>
      <c r="E154" s="28">
        <v>1</v>
      </c>
      <c r="F154" s="28">
        <v>0</v>
      </c>
      <c r="G154" s="27"/>
      <c r="H154" s="28">
        <v>0</v>
      </c>
    </row>
    <row r="155" spans="1:8" x14ac:dyDescent="0.2">
      <c r="A155" s="30"/>
      <c r="B155" s="307" t="s">
        <v>124</v>
      </c>
      <c r="C155" s="308"/>
      <c r="D155" s="28">
        <v>2</v>
      </c>
      <c r="E155" s="28">
        <v>3</v>
      </c>
      <c r="F155" s="28">
        <v>0</v>
      </c>
      <c r="G155" s="27"/>
      <c r="H155" s="28">
        <v>0</v>
      </c>
    </row>
    <row r="156" spans="1:8" x14ac:dyDescent="0.2">
      <c r="A156" s="30"/>
      <c r="B156" s="307" t="s">
        <v>125</v>
      </c>
      <c r="C156" s="308"/>
      <c r="D156" s="28">
        <v>69</v>
      </c>
      <c r="E156" s="28">
        <v>3</v>
      </c>
      <c r="F156" s="28">
        <v>0</v>
      </c>
      <c r="G156" s="27"/>
      <c r="H156" s="28">
        <v>0</v>
      </c>
    </row>
    <row r="157" spans="1:8" x14ac:dyDescent="0.2">
      <c r="A157" s="30"/>
      <c r="B157" s="307" t="s">
        <v>366</v>
      </c>
      <c r="C157" s="308"/>
      <c r="D157" s="28">
        <v>102</v>
      </c>
      <c r="E157" s="28">
        <v>12</v>
      </c>
      <c r="F157" s="28">
        <v>0</v>
      </c>
      <c r="G157" s="27"/>
      <c r="H157" s="28">
        <v>0</v>
      </c>
    </row>
    <row r="158" spans="1:8" x14ac:dyDescent="0.2">
      <c r="A158" s="171"/>
      <c r="B158" s="307" t="s">
        <v>126</v>
      </c>
      <c r="C158" s="308"/>
      <c r="D158" s="28">
        <v>16</v>
      </c>
      <c r="E158" s="28">
        <v>3</v>
      </c>
      <c r="F158" s="28">
        <v>0</v>
      </c>
      <c r="G158" s="27"/>
      <c r="H158" s="28">
        <v>0</v>
      </c>
    </row>
    <row r="159" spans="1:8" x14ac:dyDescent="0.2">
      <c r="A159" s="30"/>
      <c r="B159" s="335" t="s">
        <v>127</v>
      </c>
      <c r="C159" s="308"/>
      <c r="D159" s="28">
        <v>22</v>
      </c>
      <c r="E159" s="28">
        <v>4</v>
      </c>
      <c r="F159" s="28">
        <v>0</v>
      </c>
      <c r="G159" s="27"/>
      <c r="H159" s="28">
        <v>0</v>
      </c>
    </row>
    <row r="160" spans="1:8" x14ac:dyDescent="0.2">
      <c r="A160" s="30"/>
      <c r="B160" s="307" t="s">
        <v>128</v>
      </c>
      <c r="C160" s="308"/>
      <c r="D160" s="28">
        <v>7</v>
      </c>
      <c r="E160" s="28">
        <v>5</v>
      </c>
      <c r="F160" s="28">
        <v>0</v>
      </c>
      <c r="G160" s="27"/>
      <c r="H160" s="28">
        <v>0</v>
      </c>
    </row>
    <row r="161" spans="1:8" x14ac:dyDescent="0.2">
      <c r="A161" s="171"/>
      <c r="B161" s="307" t="s">
        <v>45</v>
      </c>
      <c r="C161" s="308"/>
      <c r="D161" s="28">
        <v>1</v>
      </c>
      <c r="E161" s="28">
        <v>1</v>
      </c>
      <c r="F161" s="28">
        <v>0</v>
      </c>
      <c r="G161" s="27"/>
      <c r="H161" s="28">
        <v>0</v>
      </c>
    </row>
    <row r="162" spans="1:8" x14ac:dyDescent="0.2">
      <c r="A162" s="30"/>
      <c r="B162" s="307" t="s">
        <v>320</v>
      </c>
      <c r="C162" s="308"/>
      <c r="D162" s="28">
        <v>1</v>
      </c>
      <c r="E162" s="28">
        <v>3</v>
      </c>
      <c r="F162" s="28">
        <v>0</v>
      </c>
      <c r="G162" s="27"/>
      <c r="H162" s="28">
        <v>0</v>
      </c>
    </row>
    <row r="163" spans="1:8" x14ac:dyDescent="0.2">
      <c r="A163" s="30"/>
      <c r="B163" s="307" t="s">
        <v>129</v>
      </c>
      <c r="C163" s="308"/>
      <c r="D163" s="28">
        <v>1654</v>
      </c>
      <c r="E163" s="28">
        <v>146</v>
      </c>
      <c r="F163" s="28">
        <v>0</v>
      </c>
      <c r="G163" s="27"/>
      <c r="H163" s="28">
        <v>0</v>
      </c>
    </row>
    <row r="164" spans="1:8" x14ac:dyDescent="0.2">
      <c r="A164" s="30"/>
      <c r="B164" s="307" t="s">
        <v>289</v>
      </c>
      <c r="C164" s="308"/>
      <c r="D164" s="28">
        <v>453</v>
      </c>
      <c r="E164" s="28">
        <v>53</v>
      </c>
      <c r="F164" s="28">
        <v>0</v>
      </c>
      <c r="G164" s="27"/>
      <c r="H164" s="28">
        <v>0</v>
      </c>
    </row>
    <row r="165" spans="1:8" x14ac:dyDescent="0.2">
      <c r="A165" s="30"/>
      <c r="B165" s="307" t="s">
        <v>130</v>
      </c>
      <c r="C165" s="308"/>
      <c r="D165" s="28">
        <v>236</v>
      </c>
      <c r="E165" s="28">
        <v>167</v>
      </c>
      <c r="F165" s="28">
        <v>0</v>
      </c>
      <c r="G165" s="27"/>
      <c r="H165" s="28">
        <v>0</v>
      </c>
    </row>
    <row r="166" spans="1:8" x14ac:dyDescent="0.2">
      <c r="A166" s="30"/>
      <c r="B166" s="307" t="s">
        <v>159</v>
      </c>
      <c r="C166" s="308"/>
      <c r="D166" s="28">
        <v>692</v>
      </c>
      <c r="E166" s="28">
        <v>189</v>
      </c>
      <c r="F166" s="28">
        <v>0</v>
      </c>
      <c r="G166" s="27"/>
      <c r="H166" s="28">
        <v>0</v>
      </c>
    </row>
    <row r="167" spans="1:8" x14ac:dyDescent="0.2">
      <c r="A167" s="30"/>
      <c r="B167" s="307" t="s">
        <v>131</v>
      </c>
      <c r="C167" s="308"/>
      <c r="D167" s="28">
        <v>441</v>
      </c>
      <c r="E167" s="28">
        <v>138</v>
      </c>
      <c r="F167" s="28">
        <v>0</v>
      </c>
      <c r="G167" s="27"/>
      <c r="H167" s="28">
        <v>0</v>
      </c>
    </row>
    <row r="168" spans="1:8" x14ac:dyDescent="0.2">
      <c r="A168" s="30"/>
      <c r="B168" s="307" t="s">
        <v>297</v>
      </c>
      <c r="C168" s="308"/>
      <c r="D168" s="28">
        <v>567</v>
      </c>
      <c r="E168" s="28">
        <v>71</v>
      </c>
      <c r="F168" s="28">
        <v>0</v>
      </c>
      <c r="G168" s="27"/>
      <c r="H168" s="28">
        <v>0</v>
      </c>
    </row>
    <row r="169" spans="1:8" x14ac:dyDescent="0.2">
      <c r="A169" s="30"/>
      <c r="B169" s="307" t="s">
        <v>132</v>
      </c>
      <c r="C169" s="308"/>
      <c r="D169" s="28">
        <v>531</v>
      </c>
      <c r="E169" s="28">
        <v>49</v>
      </c>
      <c r="F169" s="28">
        <v>0</v>
      </c>
      <c r="G169" s="27"/>
      <c r="H169" s="28">
        <v>0</v>
      </c>
    </row>
    <row r="170" spans="1:8" x14ac:dyDescent="0.2">
      <c r="A170" s="30"/>
      <c r="B170" s="307" t="s">
        <v>298</v>
      </c>
      <c r="C170" s="308"/>
      <c r="D170" s="28">
        <v>1119</v>
      </c>
      <c r="E170" s="28">
        <v>49</v>
      </c>
      <c r="F170" s="28">
        <v>0</v>
      </c>
      <c r="G170" s="27"/>
      <c r="H170" s="28">
        <v>0</v>
      </c>
    </row>
    <row r="171" spans="1:8" x14ac:dyDescent="0.2">
      <c r="A171" s="30"/>
      <c r="B171" s="307" t="s">
        <v>321</v>
      </c>
      <c r="C171" s="308"/>
      <c r="D171" s="28">
        <v>4</v>
      </c>
      <c r="E171" s="28">
        <v>1</v>
      </c>
      <c r="F171" s="28">
        <v>0</v>
      </c>
      <c r="G171" s="27"/>
      <c r="H171" s="28">
        <v>0</v>
      </c>
    </row>
    <row r="172" spans="1:8" x14ac:dyDescent="0.2">
      <c r="A172" s="171"/>
      <c r="B172" s="307" t="s">
        <v>133</v>
      </c>
      <c r="C172" s="308"/>
      <c r="D172" s="28">
        <v>5</v>
      </c>
      <c r="E172" s="28">
        <v>3</v>
      </c>
      <c r="F172" s="28">
        <v>0</v>
      </c>
      <c r="G172" s="27"/>
      <c r="H172" s="28">
        <v>0</v>
      </c>
    </row>
    <row r="173" spans="1:8" x14ac:dyDescent="0.2">
      <c r="A173" s="30"/>
      <c r="B173" s="307" t="s">
        <v>322</v>
      </c>
      <c r="C173" s="308"/>
      <c r="D173" s="28">
        <v>3</v>
      </c>
      <c r="E173" s="28">
        <v>3</v>
      </c>
      <c r="F173" s="28">
        <v>0</v>
      </c>
      <c r="G173" s="27"/>
      <c r="H173" s="28">
        <v>0</v>
      </c>
    </row>
    <row r="174" spans="1:8" x14ac:dyDescent="0.2">
      <c r="A174" s="30"/>
      <c r="B174" s="307" t="s">
        <v>323</v>
      </c>
      <c r="C174" s="308"/>
      <c r="D174" s="28">
        <v>4</v>
      </c>
      <c r="E174" s="28">
        <v>0</v>
      </c>
      <c r="F174" s="28">
        <v>0</v>
      </c>
      <c r="G174" s="27"/>
      <c r="H174" s="28">
        <v>0</v>
      </c>
    </row>
    <row r="175" spans="1:8" x14ac:dyDescent="0.2">
      <c r="A175" s="30"/>
      <c r="B175" s="307" t="s">
        <v>160</v>
      </c>
      <c r="C175" s="308"/>
      <c r="D175" s="28">
        <v>373</v>
      </c>
      <c r="E175" s="28">
        <v>171</v>
      </c>
      <c r="F175" s="28">
        <v>0</v>
      </c>
      <c r="G175" s="27"/>
      <c r="H175" s="28">
        <v>0</v>
      </c>
    </row>
    <row r="176" spans="1:8" x14ac:dyDescent="0.2">
      <c r="A176" s="30"/>
      <c r="B176" s="307" t="s">
        <v>134</v>
      </c>
      <c r="C176" s="308"/>
      <c r="D176" s="28">
        <v>216</v>
      </c>
      <c r="E176" s="28">
        <v>117</v>
      </c>
      <c r="F176" s="28">
        <v>0</v>
      </c>
      <c r="G176" s="27"/>
      <c r="H176" s="28">
        <v>0</v>
      </c>
    </row>
    <row r="177" spans="1:8" x14ac:dyDescent="0.2">
      <c r="A177" s="171"/>
      <c r="B177" s="307" t="s">
        <v>135</v>
      </c>
      <c r="C177" s="308"/>
      <c r="D177" s="28">
        <v>18</v>
      </c>
      <c r="E177" s="28">
        <v>3</v>
      </c>
      <c r="F177" s="28">
        <v>0</v>
      </c>
      <c r="G177" s="27"/>
      <c r="H177" s="28">
        <v>0</v>
      </c>
    </row>
    <row r="178" spans="1:8" x14ac:dyDescent="0.2">
      <c r="A178" s="30"/>
      <c r="B178" s="307" t="s">
        <v>136</v>
      </c>
      <c r="C178" s="308"/>
      <c r="D178" s="28">
        <v>15</v>
      </c>
      <c r="E178" s="28">
        <v>2</v>
      </c>
      <c r="F178" s="28">
        <v>0</v>
      </c>
      <c r="G178" s="27"/>
      <c r="H178" s="28">
        <v>0</v>
      </c>
    </row>
    <row r="179" spans="1:8" x14ac:dyDescent="0.2">
      <c r="A179" s="171"/>
      <c r="B179" s="307" t="s">
        <v>324</v>
      </c>
      <c r="C179" s="308"/>
      <c r="D179" s="28">
        <v>10</v>
      </c>
      <c r="E179" s="28">
        <v>0</v>
      </c>
      <c r="F179" s="28">
        <v>0</v>
      </c>
      <c r="G179" s="27"/>
      <c r="H179" s="28">
        <v>0</v>
      </c>
    </row>
    <row r="180" spans="1:8" x14ac:dyDescent="0.2">
      <c r="A180" s="171"/>
      <c r="B180" s="307" t="s">
        <v>137</v>
      </c>
      <c r="C180" s="308"/>
      <c r="D180" s="28">
        <v>23</v>
      </c>
      <c r="E180" s="28">
        <v>37</v>
      </c>
      <c r="F180" s="28">
        <v>0</v>
      </c>
      <c r="G180" s="27"/>
      <c r="H180" s="28">
        <v>0</v>
      </c>
    </row>
    <row r="181" spans="1:8" x14ac:dyDescent="0.2">
      <c r="A181" s="30"/>
      <c r="B181" s="307" t="s">
        <v>290</v>
      </c>
      <c r="C181" s="308"/>
      <c r="D181" s="28">
        <v>3</v>
      </c>
      <c r="E181" s="28">
        <v>1</v>
      </c>
      <c r="F181" s="28">
        <v>0</v>
      </c>
      <c r="G181" s="27"/>
      <c r="H181" s="28">
        <v>0</v>
      </c>
    </row>
    <row r="182" spans="1:8" x14ac:dyDescent="0.2">
      <c r="A182" s="30"/>
      <c r="B182" s="307" t="s">
        <v>414</v>
      </c>
      <c r="C182" s="308"/>
      <c r="D182" s="28">
        <v>2</v>
      </c>
      <c r="E182" s="28">
        <v>0</v>
      </c>
      <c r="F182" s="28">
        <v>0</v>
      </c>
      <c r="G182" s="27"/>
      <c r="H182" s="28">
        <v>0</v>
      </c>
    </row>
    <row r="183" spans="1:8" x14ac:dyDescent="0.2">
      <c r="A183" s="30"/>
      <c r="B183" s="307" t="s">
        <v>326</v>
      </c>
      <c r="C183" s="308"/>
      <c r="D183" s="28">
        <v>2</v>
      </c>
      <c r="E183" s="28">
        <v>3</v>
      </c>
      <c r="F183" s="28">
        <v>0</v>
      </c>
      <c r="G183" s="27"/>
      <c r="H183" s="28">
        <v>0</v>
      </c>
    </row>
    <row r="184" spans="1:8" x14ac:dyDescent="0.2">
      <c r="A184" s="30"/>
      <c r="B184" s="307" t="s">
        <v>327</v>
      </c>
      <c r="C184" s="308"/>
      <c r="D184" s="28">
        <v>4</v>
      </c>
      <c r="E184" s="28">
        <v>0</v>
      </c>
      <c r="F184" s="28">
        <v>0</v>
      </c>
      <c r="G184" s="27"/>
      <c r="H184" s="28">
        <v>0</v>
      </c>
    </row>
    <row r="185" spans="1:8" x14ac:dyDescent="0.2">
      <c r="A185" s="171"/>
      <c r="B185" s="335" t="s">
        <v>328</v>
      </c>
      <c r="C185" s="308"/>
      <c r="D185" s="28">
        <v>3</v>
      </c>
      <c r="E185" s="28">
        <v>0</v>
      </c>
      <c r="F185" s="28">
        <v>0</v>
      </c>
      <c r="G185" s="27"/>
      <c r="H185" s="28">
        <v>0</v>
      </c>
    </row>
    <row r="186" spans="1:8" x14ac:dyDescent="0.2">
      <c r="A186" s="171"/>
      <c r="B186" s="335" t="s">
        <v>329</v>
      </c>
      <c r="C186" s="308"/>
      <c r="D186" s="28">
        <v>1</v>
      </c>
      <c r="E186" s="28">
        <v>0</v>
      </c>
      <c r="F186" s="28">
        <v>0</v>
      </c>
      <c r="G186" s="27"/>
      <c r="H186" s="28">
        <v>0</v>
      </c>
    </row>
    <row r="187" spans="1:8" x14ac:dyDescent="0.2">
      <c r="A187" s="171"/>
      <c r="B187" s="307" t="s">
        <v>291</v>
      </c>
      <c r="C187" s="308"/>
      <c r="D187" s="28">
        <v>7</v>
      </c>
      <c r="E187" s="28">
        <v>0</v>
      </c>
      <c r="F187" s="28">
        <v>0</v>
      </c>
      <c r="G187" s="27"/>
      <c r="H187" s="28">
        <v>0</v>
      </c>
    </row>
    <row r="188" spans="1:8" x14ac:dyDescent="0.2">
      <c r="A188" s="30"/>
      <c r="B188" s="307" t="s">
        <v>330</v>
      </c>
      <c r="C188" s="308"/>
      <c r="D188" s="28">
        <v>4</v>
      </c>
      <c r="E188" s="28">
        <v>1</v>
      </c>
      <c r="F188" s="28">
        <v>0</v>
      </c>
      <c r="G188" s="27"/>
      <c r="H188" s="28">
        <v>0</v>
      </c>
    </row>
    <row r="189" spans="1:8" ht="14.25" customHeight="1" x14ac:dyDescent="0.2">
      <c r="A189" s="30"/>
      <c r="B189" s="307" t="s">
        <v>331</v>
      </c>
      <c r="C189" s="308"/>
      <c r="D189" s="28">
        <v>1</v>
      </c>
      <c r="E189" s="28">
        <v>0</v>
      </c>
      <c r="F189" s="28">
        <v>0</v>
      </c>
      <c r="G189" s="27"/>
      <c r="H189" s="28">
        <v>0</v>
      </c>
    </row>
    <row r="190" spans="1:8" x14ac:dyDescent="0.2">
      <c r="A190" s="30"/>
      <c r="B190" s="307" t="s">
        <v>138</v>
      </c>
      <c r="C190" s="308"/>
      <c r="D190" s="28">
        <v>45</v>
      </c>
      <c r="E190" s="28">
        <v>12</v>
      </c>
      <c r="F190" s="28">
        <v>0</v>
      </c>
      <c r="G190" s="27"/>
      <c r="H190" s="28">
        <v>0</v>
      </c>
    </row>
    <row r="191" spans="1:8" ht="14.25" customHeight="1" x14ac:dyDescent="0.2">
      <c r="A191" s="30"/>
      <c r="B191" s="307" t="s">
        <v>139</v>
      </c>
      <c r="C191" s="308"/>
      <c r="D191" s="28">
        <v>5</v>
      </c>
      <c r="E191" s="28">
        <v>0</v>
      </c>
      <c r="F191" s="28">
        <v>0</v>
      </c>
      <c r="G191" s="27"/>
      <c r="H191" s="28">
        <v>0</v>
      </c>
    </row>
    <row r="192" spans="1:8" ht="14.25" customHeight="1" x14ac:dyDescent="0.2">
      <c r="A192" s="30"/>
      <c r="B192" s="307" t="s">
        <v>140</v>
      </c>
      <c r="C192" s="308"/>
      <c r="D192" s="28">
        <v>627</v>
      </c>
      <c r="E192" s="28">
        <v>283</v>
      </c>
      <c r="F192" s="28">
        <v>0</v>
      </c>
      <c r="G192" s="27"/>
      <c r="H192" s="28">
        <v>0</v>
      </c>
    </row>
    <row r="193" spans="1:10" ht="14.25" customHeight="1" x14ac:dyDescent="0.2">
      <c r="A193" s="30"/>
      <c r="B193" s="307" t="s">
        <v>141</v>
      </c>
      <c r="C193" s="308"/>
      <c r="D193" s="28">
        <v>650</v>
      </c>
      <c r="E193" s="28">
        <v>102</v>
      </c>
      <c r="F193" s="28">
        <v>0</v>
      </c>
      <c r="G193" s="27"/>
      <c r="H193" s="28">
        <v>0</v>
      </c>
    </row>
    <row r="194" spans="1:10" ht="14.25" customHeight="1" x14ac:dyDescent="0.2">
      <c r="A194" s="30"/>
      <c r="B194" s="307" t="s">
        <v>332</v>
      </c>
      <c r="C194" s="308"/>
      <c r="D194" s="28">
        <v>15</v>
      </c>
      <c r="E194" s="28">
        <v>6</v>
      </c>
      <c r="F194" s="28">
        <v>0</v>
      </c>
      <c r="G194" s="27"/>
      <c r="H194" s="28">
        <v>0</v>
      </c>
    </row>
    <row r="195" spans="1:10" ht="14.25" customHeight="1" x14ac:dyDescent="0.2">
      <c r="A195" s="30"/>
      <c r="B195" s="307" t="s">
        <v>142</v>
      </c>
      <c r="C195" s="308"/>
      <c r="D195" s="28">
        <v>3</v>
      </c>
      <c r="E195" s="28">
        <v>5</v>
      </c>
      <c r="F195" s="28">
        <v>0</v>
      </c>
      <c r="G195" s="27"/>
      <c r="H195" s="28">
        <v>0</v>
      </c>
    </row>
    <row r="196" spans="1:10" ht="14.25" customHeight="1" x14ac:dyDescent="0.2">
      <c r="A196" s="30"/>
      <c r="B196" s="307" t="s">
        <v>333</v>
      </c>
      <c r="C196" s="308"/>
      <c r="D196" s="28">
        <v>11</v>
      </c>
      <c r="E196" s="28">
        <v>1</v>
      </c>
      <c r="F196" s="28">
        <v>0</v>
      </c>
      <c r="G196" s="27"/>
      <c r="H196" s="28">
        <v>0</v>
      </c>
    </row>
    <row r="197" spans="1:10" ht="14.25" customHeight="1" x14ac:dyDescent="0.2">
      <c r="A197" s="30"/>
      <c r="B197" s="307" t="s">
        <v>143</v>
      </c>
      <c r="C197" s="308"/>
      <c r="D197" s="28">
        <v>191</v>
      </c>
      <c r="E197" s="28">
        <v>32</v>
      </c>
      <c r="F197" s="28">
        <v>0</v>
      </c>
      <c r="G197" s="27"/>
      <c r="H197" s="28">
        <v>0</v>
      </c>
    </row>
    <row r="198" spans="1:10" ht="14.25" customHeight="1" x14ac:dyDescent="0.2">
      <c r="A198" s="30"/>
      <c r="B198" s="307" t="s">
        <v>144</v>
      </c>
      <c r="C198" s="308"/>
      <c r="D198" s="28">
        <v>32</v>
      </c>
      <c r="E198" s="28">
        <v>29</v>
      </c>
      <c r="F198" s="28">
        <v>0</v>
      </c>
      <c r="G198" s="27"/>
      <c r="H198" s="28">
        <v>0</v>
      </c>
    </row>
    <row r="199" spans="1:10" ht="14.25" customHeight="1" x14ac:dyDescent="0.2">
      <c r="A199" s="30"/>
      <c r="B199" s="307" t="s">
        <v>292</v>
      </c>
      <c r="C199" s="308"/>
      <c r="D199" s="28">
        <v>12</v>
      </c>
      <c r="E199" s="28">
        <v>1</v>
      </c>
      <c r="F199" s="28">
        <v>0</v>
      </c>
      <c r="G199" s="27"/>
      <c r="H199" s="28">
        <v>0</v>
      </c>
      <c r="J199" s="323" t="s">
        <v>360</v>
      </c>
    </row>
    <row r="200" spans="1:10" ht="38.25" customHeight="1" x14ac:dyDescent="0.2">
      <c r="A200" s="318" t="s">
        <v>421</v>
      </c>
      <c r="B200" s="68"/>
      <c r="C200" s="68"/>
      <c r="D200" s="68"/>
      <c r="E200" s="68"/>
      <c r="F200" s="68"/>
      <c r="G200" s="68"/>
      <c r="H200" s="68"/>
    </row>
    <row r="201" spans="1:10" ht="14.25" customHeight="1" x14ac:dyDescent="0.2">
      <c r="A201" s="665" t="s">
        <v>72</v>
      </c>
      <c r="B201" s="665"/>
      <c r="C201" s="665"/>
      <c r="D201" s="665"/>
      <c r="E201" s="665"/>
      <c r="F201" s="665"/>
      <c r="G201" s="665"/>
      <c r="H201" s="665"/>
    </row>
    <row r="202" spans="1:10" ht="51" customHeight="1" x14ac:dyDescent="0.2">
      <c r="A202" s="22" t="s">
        <v>73</v>
      </c>
      <c r="B202" s="465" t="s">
        <v>74</v>
      </c>
      <c r="C202" s="463" t="s">
        <v>69</v>
      </c>
      <c r="D202" s="23" t="s">
        <v>71</v>
      </c>
      <c r="E202" s="24"/>
      <c r="F202" s="25"/>
      <c r="G202" s="666" t="s">
        <v>205</v>
      </c>
      <c r="H202" s="669" t="s">
        <v>348</v>
      </c>
    </row>
    <row r="203" spans="1:10" ht="14.25" customHeight="1" x14ac:dyDescent="0.2">
      <c r="A203" s="26"/>
      <c r="B203" s="466"/>
      <c r="C203" s="468"/>
      <c r="D203" s="669" t="s">
        <v>201</v>
      </c>
      <c r="E203" s="672" t="s">
        <v>39</v>
      </c>
      <c r="F203" s="669" t="s">
        <v>202</v>
      </c>
      <c r="G203" s="667"/>
      <c r="H203" s="670"/>
    </row>
    <row r="204" spans="1:10" ht="14.25" customHeight="1" x14ac:dyDescent="0.2">
      <c r="A204" s="26"/>
      <c r="B204" s="467"/>
      <c r="C204" s="464"/>
      <c r="D204" s="671"/>
      <c r="E204" s="673"/>
      <c r="F204" s="671"/>
      <c r="G204" s="668"/>
      <c r="H204" s="671"/>
    </row>
    <row r="205" spans="1:10" ht="14.25" customHeight="1" x14ac:dyDescent="0.2">
      <c r="A205" s="30"/>
      <c r="B205" s="307" t="s">
        <v>334</v>
      </c>
      <c r="C205" s="308"/>
      <c r="D205" s="28">
        <v>3</v>
      </c>
      <c r="E205" s="28">
        <v>2</v>
      </c>
      <c r="F205" s="28">
        <v>0</v>
      </c>
      <c r="G205" s="27"/>
      <c r="H205" s="28">
        <v>0</v>
      </c>
    </row>
    <row r="206" spans="1:10" ht="14.25" customHeight="1" x14ac:dyDescent="0.2">
      <c r="A206" s="30"/>
      <c r="B206" s="307" t="s">
        <v>335</v>
      </c>
      <c r="C206" s="308"/>
      <c r="D206" s="28">
        <v>5</v>
      </c>
      <c r="E206" s="28">
        <v>0</v>
      </c>
      <c r="F206" s="28">
        <v>0</v>
      </c>
      <c r="G206" s="27"/>
      <c r="H206" s="28">
        <v>0</v>
      </c>
    </row>
    <row r="207" spans="1:10" ht="14.25" customHeight="1" x14ac:dyDescent="0.2">
      <c r="A207" s="30"/>
      <c r="B207" s="307" t="s">
        <v>145</v>
      </c>
      <c r="C207" s="308"/>
      <c r="D207" s="28">
        <v>24</v>
      </c>
      <c r="E207" s="28">
        <v>6</v>
      </c>
      <c r="F207" s="28">
        <v>0</v>
      </c>
      <c r="G207" s="27"/>
      <c r="H207" s="28">
        <v>0</v>
      </c>
    </row>
    <row r="208" spans="1:10" ht="14.25" customHeight="1" x14ac:dyDescent="0.2">
      <c r="A208" s="30"/>
      <c r="B208" s="307" t="s">
        <v>47</v>
      </c>
      <c r="C208" s="308"/>
      <c r="D208" s="28">
        <v>5</v>
      </c>
      <c r="E208" s="28">
        <v>2</v>
      </c>
      <c r="F208" s="28">
        <v>0</v>
      </c>
      <c r="G208" s="27"/>
      <c r="H208" s="28">
        <v>0</v>
      </c>
    </row>
    <row r="209" spans="1:10" ht="14.25" customHeight="1" x14ac:dyDescent="0.2">
      <c r="A209" s="30"/>
      <c r="B209" s="307" t="s">
        <v>165</v>
      </c>
      <c r="C209" s="308"/>
      <c r="D209" s="28">
        <v>10</v>
      </c>
      <c r="E209" s="28">
        <v>0</v>
      </c>
      <c r="F209" s="28">
        <v>0</v>
      </c>
      <c r="G209" s="27"/>
      <c r="H209" s="28">
        <v>0</v>
      </c>
    </row>
    <row r="210" spans="1:10" ht="14.25" customHeight="1" x14ac:dyDescent="0.2">
      <c r="A210" s="30"/>
      <c r="B210" s="307" t="s">
        <v>341</v>
      </c>
      <c r="C210" s="308"/>
      <c r="D210" s="28">
        <v>4</v>
      </c>
      <c r="E210" s="28">
        <v>1</v>
      </c>
      <c r="F210" s="28">
        <v>0</v>
      </c>
      <c r="G210" s="27"/>
      <c r="H210" s="28">
        <v>0</v>
      </c>
    </row>
    <row r="211" spans="1:10" ht="14.25" customHeight="1" x14ac:dyDescent="0.2">
      <c r="A211" s="30"/>
      <c r="B211" s="307" t="s">
        <v>146</v>
      </c>
      <c r="C211" s="308"/>
      <c r="D211" s="28">
        <v>794</v>
      </c>
      <c r="E211" s="28">
        <v>87</v>
      </c>
      <c r="F211" s="28">
        <v>0</v>
      </c>
      <c r="G211" s="27"/>
      <c r="H211" s="28">
        <v>0</v>
      </c>
    </row>
    <row r="212" spans="1:10" ht="14.25" customHeight="1" x14ac:dyDescent="0.2">
      <c r="A212" s="30"/>
      <c r="B212" s="307" t="s">
        <v>147</v>
      </c>
      <c r="C212" s="308"/>
      <c r="D212" s="28">
        <v>561</v>
      </c>
      <c r="E212" s="28">
        <v>88</v>
      </c>
      <c r="F212" s="28">
        <v>0</v>
      </c>
      <c r="G212" s="27"/>
      <c r="H212" s="28">
        <v>0</v>
      </c>
    </row>
    <row r="213" spans="1:10" ht="14.25" customHeight="1" x14ac:dyDescent="0.2">
      <c r="A213" s="30"/>
      <c r="B213" s="307" t="s">
        <v>148</v>
      </c>
      <c r="C213" s="308"/>
      <c r="D213" s="28">
        <v>519</v>
      </c>
      <c r="E213" s="28">
        <v>95</v>
      </c>
      <c r="F213" s="28">
        <v>0</v>
      </c>
      <c r="G213" s="27"/>
      <c r="H213" s="28">
        <v>0</v>
      </c>
    </row>
    <row r="214" spans="1:10" ht="14.25" customHeight="1" x14ac:dyDescent="0.2">
      <c r="A214" s="30"/>
      <c r="B214" s="335" t="s">
        <v>278</v>
      </c>
      <c r="C214" s="308"/>
      <c r="D214" s="28">
        <v>863</v>
      </c>
      <c r="E214" s="28">
        <v>16</v>
      </c>
      <c r="F214" s="28">
        <v>0</v>
      </c>
      <c r="G214" s="27"/>
      <c r="H214" s="28">
        <v>0</v>
      </c>
      <c r="J214" s="323"/>
    </row>
    <row r="215" spans="1:10" ht="14.25" customHeight="1" x14ac:dyDescent="0.2">
      <c r="A215" s="30"/>
      <c r="B215" s="307" t="s">
        <v>149</v>
      </c>
      <c r="C215" s="308"/>
      <c r="D215" s="28">
        <v>457</v>
      </c>
      <c r="E215" s="28">
        <v>14</v>
      </c>
      <c r="F215" s="28">
        <v>0</v>
      </c>
      <c r="G215" s="27"/>
      <c r="H215" s="28">
        <v>0</v>
      </c>
    </row>
    <row r="216" spans="1:10" ht="14.25" customHeight="1" x14ac:dyDescent="0.2">
      <c r="A216" s="30"/>
      <c r="B216" s="307" t="s">
        <v>293</v>
      </c>
      <c r="C216" s="308"/>
      <c r="D216" s="28">
        <v>12</v>
      </c>
      <c r="E216" s="28">
        <v>0</v>
      </c>
      <c r="F216" s="28">
        <v>0</v>
      </c>
      <c r="G216" s="27"/>
      <c r="H216" s="28">
        <v>0</v>
      </c>
    </row>
    <row r="217" spans="1:10" ht="14.25" customHeight="1" x14ac:dyDescent="0.2">
      <c r="A217" s="30"/>
      <c r="B217" s="307" t="s">
        <v>336</v>
      </c>
      <c r="C217" s="308"/>
      <c r="D217" s="28">
        <v>4</v>
      </c>
      <c r="E217" s="28">
        <v>0</v>
      </c>
      <c r="F217" s="28">
        <v>0</v>
      </c>
      <c r="G217" s="27"/>
      <c r="H217" s="28">
        <v>0</v>
      </c>
    </row>
    <row r="218" spans="1:10" ht="14.25" customHeight="1" x14ac:dyDescent="0.2">
      <c r="A218" s="30"/>
      <c r="B218" s="307" t="s">
        <v>48</v>
      </c>
      <c r="C218" s="308"/>
      <c r="D218" s="28">
        <v>2</v>
      </c>
      <c r="E218" s="28">
        <v>1</v>
      </c>
      <c r="F218" s="28">
        <v>0</v>
      </c>
      <c r="G218" s="27"/>
      <c r="H218" s="28">
        <v>0</v>
      </c>
    </row>
    <row r="219" spans="1:10" ht="14.25" customHeight="1" x14ac:dyDescent="0.2">
      <c r="A219" s="30"/>
      <c r="B219" s="307" t="s">
        <v>294</v>
      </c>
      <c r="C219" s="308"/>
      <c r="D219" s="28">
        <v>2</v>
      </c>
      <c r="E219" s="28">
        <v>0</v>
      </c>
      <c r="F219" s="28">
        <v>0</v>
      </c>
      <c r="G219" s="27"/>
      <c r="H219" s="28">
        <v>0</v>
      </c>
    </row>
    <row r="220" spans="1:10" ht="14.25" customHeight="1" x14ac:dyDescent="0.2">
      <c r="A220" s="30"/>
      <c r="B220" s="307" t="s">
        <v>337</v>
      </c>
      <c r="C220" s="308"/>
      <c r="D220" s="28">
        <v>3</v>
      </c>
      <c r="E220" s="28">
        <v>1</v>
      </c>
      <c r="F220" s="28">
        <v>0</v>
      </c>
      <c r="G220" s="27"/>
      <c r="H220" s="28">
        <v>0</v>
      </c>
    </row>
    <row r="221" spans="1:10" ht="14.25" customHeight="1" x14ac:dyDescent="0.2">
      <c r="A221" s="30"/>
      <c r="B221" s="307" t="s">
        <v>296</v>
      </c>
      <c r="C221" s="308"/>
      <c r="D221" s="28">
        <v>5</v>
      </c>
      <c r="E221" s="28">
        <v>2</v>
      </c>
      <c r="F221" s="28">
        <v>0</v>
      </c>
      <c r="G221" s="27"/>
      <c r="H221" s="28">
        <v>0</v>
      </c>
    </row>
    <row r="222" spans="1:10" ht="14.25" customHeight="1" x14ac:dyDescent="0.2">
      <c r="A222" s="30"/>
      <c r="B222" s="307" t="s">
        <v>150</v>
      </c>
      <c r="C222" s="308"/>
      <c r="D222" s="28">
        <v>171</v>
      </c>
      <c r="E222" s="28">
        <v>58</v>
      </c>
      <c r="F222" s="28">
        <v>0</v>
      </c>
      <c r="G222" s="27"/>
      <c r="H222" s="28">
        <v>0</v>
      </c>
    </row>
    <row r="223" spans="1:10" ht="14.25" customHeight="1" x14ac:dyDescent="0.2">
      <c r="A223" s="30"/>
      <c r="B223" s="307" t="s">
        <v>151</v>
      </c>
      <c r="C223" s="308"/>
      <c r="D223" s="28">
        <v>13</v>
      </c>
      <c r="E223" s="28">
        <v>4</v>
      </c>
      <c r="F223" s="28">
        <v>0</v>
      </c>
      <c r="G223" s="27"/>
      <c r="H223" s="28">
        <v>0</v>
      </c>
    </row>
    <row r="224" spans="1:10" ht="14.25" customHeight="1" x14ac:dyDescent="0.2">
      <c r="A224" s="30"/>
      <c r="B224" s="335" t="s">
        <v>152</v>
      </c>
      <c r="C224" s="308"/>
      <c r="D224" s="28">
        <v>255</v>
      </c>
      <c r="E224" s="28">
        <v>71</v>
      </c>
      <c r="F224" s="28">
        <v>0</v>
      </c>
      <c r="G224" s="27"/>
      <c r="H224" s="28">
        <v>0</v>
      </c>
    </row>
    <row r="225" spans="1:10" ht="14.25" customHeight="1" x14ac:dyDescent="0.2">
      <c r="A225" s="30"/>
      <c r="B225" s="307" t="s">
        <v>153</v>
      </c>
      <c r="C225" s="308"/>
      <c r="D225" s="28">
        <v>104</v>
      </c>
      <c r="E225" s="28">
        <v>20</v>
      </c>
      <c r="F225" s="28">
        <v>0</v>
      </c>
      <c r="G225" s="27"/>
      <c r="H225" s="28">
        <v>0</v>
      </c>
    </row>
    <row r="226" spans="1:10" ht="14.25" customHeight="1" x14ac:dyDescent="0.2">
      <c r="A226" s="30"/>
      <c r="B226" s="307" t="s">
        <v>154</v>
      </c>
      <c r="C226" s="308"/>
      <c r="D226" s="28">
        <v>10</v>
      </c>
      <c r="E226" s="28">
        <v>6</v>
      </c>
      <c r="F226" s="28">
        <v>0</v>
      </c>
      <c r="G226" s="27"/>
      <c r="H226" s="28">
        <v>0</v>
      </c>
    </row>
    <row r="227" spans="1:10" ht="14.25" customHeight="1" x14ac:dyDescent="0.2">
      <c r="A227" s="30"/>
      <c r="B227" s="307" t="s">
        <v>338</v>
      </c>
      <c r="C227" s="308"/>
      <c r="D227" s="28">
        <v>1</v>
      </c>
      <c r="E227" s="28">
        <v>1</v>
      </c>
      <c r="F227" s="28">
        <v>0</v>
      </c>
      <c r="G227" s="27"/>
      <c r="H227" s="28">
        <v>0</v>
      </c>
    </row>
    <row r="228" spans="1:10" ht="14.25" customHeight="1" x14ac:dyDescent="0.2">
      <c r="A228" s="30"/>
      <c r="B228" s="307" t="s">
        <v>155</v>
      </c>
      <c r="C228" s="308"/>
      <c r="D228" s="28">
        <v>415</v>
      </c>
      <c r="E228" s="28">
        <v>107</v>
      </c>
      <c r="F228" s="28">
        <v>0</v>
      </c>
      <c r="G228" s="27"/>
      <c r="H228" s="28">
        <v>0</v>
      </c>
    </row>
    <row r="229" spans="1:10" ht="14.25" customHeight="1" x14ac:dyDescent="0.2">
      <c r="A229" s="30"/>
      <c r="B229" s="307" t="s">
        <v>156</v>
      </c>
      <c r="C229" s="308"/>
      <c r="D229" s="28">
        <v>16</v>
      </c>
      <c r="E229" s="28">
        <v>4</v>
      </c>
      <c r="F229" s="28">
        <v>0</v>
      </c>
      <c r="G229" s="27"/>
      <c r="H229" s="28">
        <v>0</v>
      </c>
    </row>
    <row r="230" spans="1:10" ht="14.25" customHeight="1" x14ac:dyDescent="0.2">
      <c r="A230" s="30"/>
      <c r="B230" s="307" t="s">
        <v>339</v>
      </c>
      <c r="C230" s="308"/>
      <c r="D230" s="28">
        <v>5</v>
      </c>
      <c r="E230" s="28">
        <v>0</v>
      </c>
      <c r="F230" s="28">
        <v>0</v>
      </c>
      <c r="G230" s="27"/>
      <c r="H230" s="28">
        <v>0</v>
      </c>
    </row>
    <row r="231" spans="1:10" ht="14.25" customHeight="1" x14ac:dyDescent="0.2">
      <c r="A231" s="30"/>
      <c r="B231" s="307" t="s">
        <v>364</v>
      </c>
      <c r="C231" s="308"/>
      <c r="D231" s="28">
        <v>0</v>
      </c>
      <c r="E231" s="28">
        <v>2</v>
      </c>
      <c r="F231" s="28">
        <v>0</v>
      </c>
      <c r="G231" s="27"/>
      <c r="H231" s="28">
        <v>0</v>
      </c>
    </row>
    <row r="232" spans="1:10" ht="14.25" customHeight="1" x14ac:dyDescent="0.2">
      <c r="A232" s="30"/>
      <c r="B232" s="307" t="s">
        <v>325</v>
      </c>
      <c r="C232" s="308"/>
      <c r="D232" s="28">
        <v>0</v>
      </c>
      <c r="E232" s="28">
        <v>1</v>
      </c>
      <c r="F232" s="28">
        <v>0</v>
      </c>
      <c r="G232" s="27"/>
      <c r="H232" s="28">
        <v>0</v>
      </c>
    </row>
    <row r="233" spans="1:10" ht="14.25" customHeight="1" x14ac:dyDescent="0.2">
      <c r="A233" s="30"/>
      <c r="B233" s="307" t="s">
        <v>365</v>
      </c>
      <c r="C233" s="308"/>
      <c r="D233" s="28">
        <v>0</v>
      </c>
      <c r="E233" s="28">
        <v>1</v>
      </c>
      <c r="F233" s="28">
        <v>0</v>
      </c>
      <c r="G233" s="27"/>
      <c r="H233" s="29">
        <v>0</v>
      </c>
    </row>
    <row r="234" spans="1:10" ht="14.25" customHeight="1" x14ac:dyDescent="0.2">
      <c r="A234" s="312"/>
      <c r="B234" s="313"/>
      <c r="C234" s="313"/>
      <c r="D234" s="314"/>
      <c r="E234" s="314"/>
      <c r="F234" s="314"/>
      <c r="G234" s="315"/>
      <c r="H234" s="316"/>
    </row>
    <row r="235" spans="1:10" ht="14.25" customHeight="1" x14ac:dyDescent="0.2">
      <c r="A235" s="675" t="s">
        <v>345</v>
      </c>
      <c r="B235" s="675"/>
      <c r="C235" s="675"/>
      <c r="D235" s="675"/>
      <c r="E235" s="675"/>
      <c r="F235" s="675"/>
      <c r="G235" s="675"/>
      <c r="H235" s="675"/>
      <c r="I235" s="675"/>
    </row>
    <row r="236" spans="1:10" ht="27.75" customHeight="1" x14ac:dyDescent="0.2">
      <c r="A236" s="676" t="s">
        <v>419</v>
      </c>
      <c r="B236" s="676"/>
      <c r="C236" s="676"/>
      <c r="D236" s="676"/>
      <c r="E236" s="676"/>
      <c r="F236" s="676"/>
      <c r="G236" s="676"/>
      <c r="H236" s="676"/>
      <c r="I236" s="676"/>
    </row>
    <row r="237" spans="1:10" x14ac:dyDescent="0.2">
      <c r="A237" s="677" t="s">
        <v>422</v>
      </c>
      <c r="B237" s="677"/>
      <c r="C237" s="677"/>
      <c r="D237" s="677"/>
      <c r="E237" s="677"/>
      <c r="F237" s="677"/>
      <c r="G237" s="677"/>
      <c r="H237" s="677"/>
      <c r="I237" s="677"/>
    </row>
    <row r="238" spans="1:10" x14ac:dyDescent="0.2">
      <c r="A238" s="674" t="s">
        <v>346</v>
      </c>
      <c r="B238" s="674"/>
      <c r="C238" s="674"/>
      <c r="D238" s="674"/>
      <c r="E238" s="674"/>
      <c r="F238" s="674"/>
      <c r="G238" s="674"/>
      <c r="H238" s="674"/>
      <c r="I238" s="674"/>
    </row>
    <row r="239" spans="1:10" x14ac:dyDescent="0.2">
      <c r="A239" s="179" t="s">
        <v>157</v>
      </c>
      <c r="J239" s="10" t="s">
        <v>31</v>
      </c>
    </row>
  </sheetData>
  <mergeCells count="45">
    <mergeCell ref="B42:G42"/>
    <mergeCell ref="A47:H47"/>
    <mergeCell ref="A48:H48"/>
    <mergeCell ref="A49:A51"/>
    <mergeCell ref="B49:B51"/>
    <mergeCell ref="C49:C51"/>
    <mergeCell ref="E50:E51"/>
    <mergeCell ref="F50:F51"/>
    <mergeCell ref="G50:G51"/>
    <mergeCell ref="H50:H51"/>
    <mergeCell ref="D49:D51"/>
    <mergeCell ref="E49:G49"/>
    <mergeCell ref="B20:G20"/>
    <mergeCell ref="A9:G10"/>
    <mergeCell ref="A11:G11"/>
    <mergeCell ref="A12:G12"/>
    <mergeCell ref="H20:K20"/>
    <mergeCell ref="A19:K19"/>
    <mergeCell ref="A1:K1"/>
    <mergeCell ref="A2:K2"/>
    <mergeCell ref="A3:K3"/>
    <mergeCell ref="A4:K8"/>
    <mergeCell ref="A238:I238"/>
    <mergeCell ref="D61:D62"/>
    <mergeCell ref="E61:E62"/>
    <mergeCell ref="F61:F62"/>
    <mergeCell ref="G60:G62"/>
    <mergeCell ref="H60:H62"/>
    <mergeCell ref="F203:F204"/>
    <mergeCell ref="A57:J57"/>
    <mergeCell ref="A235:I235"/>
    <mergeCell ref="A236:I236"/>
    <mergeCell ref="A237:I237"/>
    <mergeCell ref="A59:H59"/>
    <mergeCell ref="A129:H129"/>
    <mergeCell ref="G130:G132"/>
    <mergeCell ref="H130:H132"/>
    <mergeCell ref="D131:D132"/>
    <mergeCell ref="E131:E132"/>
    <mergeCell ref="F131:F132"/>
    <mergeCell ref="A201:H201"/>
    <mergeCell ref="G202:G204"/>
    <mergeCell ref="H202:H204"/>
    <mergeCell ref="D203:D204"/>
    <mergeCell ref="E203:E204"/>
  </mergeCells>
  <hyperlinks>
    <hyperlink ref="J239" location="Contents!A1" display="Back to Contents"/>
    <hyperlink ref="L10" location="Contents!A1" display="Back to Contents"/>
  </hyperlinks>
  <pageMargins left="0.25" right="0.25" top="0.75" bottom="0.75" header="0.3" footer="0.3"/>
  <pageSetup scale="66" fitToHeight="0" orientation="portrait" r:id="rId1"/>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instregion3</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total3</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Metroplex</dc:title>
  <dc:subject>Regional Data </dc:subject>
  <dc:creator>Strategic Planning and Funding</dc:creator>
  <cp:keywords>regions, metroplex</cp:keywords>
  <cp:lastModifiedBy>kingcd</cp:lastModifiedBy>
  <dcterms:created xsi:type="dcterms:W3CDTF">2006-09-16T00:00:00Z</dcterms:created>
  <dcterms:modified xsi:type="dcterms:W3CDTF">2019-08-05T19:37:56Z</dcterms:modified>
</cp:coreProperties>
</file>