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drawings/drawing9.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2.xml" ContentType="application/vnd.openxmlformats-officedocument.themeOverrid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3.xml" ContentType="application/vnd.openxmlformats-officedocument.themeOverride+xml"/>
  <Override PartName="/xl/drawings/drawing11.xml" ContentType="application/vnd.openxmlformats-officedocument.drawing+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2.xml" ContentType="application/vnd.openxmlformats-officedocument.drawing+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3.xml" ContentType="application/vnd.openxmlformats-officedocument.drawing+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APP\PA\Strategic Planning\Annual Projects\Regional Plan\2018\Regional Workbooks\Workbooks_Posted_December2018\"/>
    </mc:Choice>
  </mc:AlternateContent>
  <bookViews>
    <workbookView xWindow="0" yWindow="0" windowWidth="28800" windowHeight="11835" tabRatio="1000" activeTab="5"/>
  </bookViews>
  <sheets>
    <sheet name="Contents" sheetId="1" r:id="rId1"/>
    <sheet name="Map" sheetId="10" r:id="rId2"/>
    <sheet name="Occ. Growth" sheetId="7" r:id="rId3"/>
    <sheet name="Pop. Proj." sheetId="4" r:id="rId4"/>
    <sheet name="Attainment" sheetId="23" r:id="rId5"/>
    <sheet name="Comp by Inst Reg-counts" sheetId="17" r:id="rId6"/>
    <sheet name="Comp by Inst Reg-percent" sheetId="16" r:id="rId7"/>
    <sheet name="6-Year Grad Rates" sheetId="27" r:id="rId8"/>
    <sheet name="HS to Coll. " sheetId="12" r:id="rId9"/>
    <sheet name="HS to Coll - College Readiness" sheetId="19" r:id="rId10"/>
    <sheet name="Enrollment-Region of Residence" sheetId="3" r:id="rId11"/>
    <sheet name="Enrollment at Inst in Region" sheetId="21" r:id="rId12"/>
    <sheet name="Enrollment In&amp;Out" sheetId="9" r:id="rId13"/>
  </sheets>
  <externalReferences>
    <externalReference r:id="rId14"/>
  </externalReferences>
  <definedNames>
    <definedName name="Associate_Degree1">#REF!</definedName>
    <definedName name="Associate_Degree9">#REF!</definedName>
    <definedName name="AssociateDegree3">#REF!</definedName>
    <definedName name="Bachelor_s__or_Higher1">#REF!</definedName>
    <definedName name="Bachelor_s_or_Higher3">#REF!</definedName>
    <definedName name="Bachelor_s_or_Higher9">#REF!</definedName>
    <definedName name="black" localSheetId="7">#REF!</definedName>
    <definedName name="black">#REF!</definedName>
    <definedName name="BothBachelor_sorHigher___Associate_____3">#REF!</definedName>
    <definedName name="Certicate3">#REF!</definedName>
    <definedName name="Certicate9">#REF!</definedName>
    <definedName name="Certificate1">#REF!</definedName>
    <definedName name="Completion_by_Region_of_Fice_FY" localSheetId="7">#REF!</definedName>
    <definedName name="Completion_by_Region_of_Fice_FY">#REF!</definedName>
    <definedName name="Completion_Pell_By_Level_Region" localSheetId="7">#REF!</definedName>
    <definedName name="Completion_Pell_By_Level_Region">#REF!</definedName>
    <definedName name="Earned_Both_Bachelor_s_or_Higher___Associate_____9">#REF!</definedName>
    <definedName name="Earned_Both_Bachelors_or_Higher___Associate____1">#REF!</definedName>
    <definedName name="female" localSheetId="7">#REF!</definedName>
    <definedName name="female">#REF!</definedName>
    <definedName name="hispanic" localSheetId="7">#REF!</definedName>
    <definedName name="hispanic">#REF!</definedName>
    <definedName name="InstiName" localSheetId="7">#REF!</definedName>
    <definedName name="InstiName">#REF!</definedName>
    <definedName name="instname" localSheetId="7">#REF!</definedName>
    <definedName name="instname">#REF!</definedName>
    <definedName name="male" localSheetId="7">#REF!</definedName>
    <definedName name="male">#REF!</definedName>
    <definedName name="other" localSheetId="7">#REF!</definedName>
    <definedName name="other">#REF!</definedName>
    <definedName name="PellTotal" localSheetId="7">#REF!</definedName>
    <definedName name="PellTotal">#REF!</definedName>
    <definedName name="_xlnm.Print_Area" localSheetId="7">'6-Year Grad Rates'!$A$1:$M$74</definedName>
    <definedName name="_xlnm.Print_Area" localSheetId="4">Attainment!$A$1:$G$53</definedName>
    <definedName name="_xlnm.Print_Area" localSheetId="5">'Comp by Inst Reg-counts'!$A$1:$K$105</definedName>
    <definedName name="_xlnm.Print_Area" localSheetId="6">'Comp by Inst Reg-percent'!$A$1:$K$98</definedName>
    <definedName name="_xlnm.Print_Area" localSheetId="0">Contents!$A$1:$I$32</definedName>
    <definedName name="_xlnm.Print_Area" localSheetId="11">'Enrollment at Inst in Region'!$A$1:$M$43</definedName>
    <definedName name="_xlnm.Print_Area" localSheetId="12">'Enrollment In&amp;Out'!$A$1:$G$87</definedName>
    <definedName name="_xlnm.Print_Area" localSheetId="10">'Enrollment-Region of Residence'!$A$1:$M$35</definedName>
    <definedName name="_xlnm.Print_Area" localSheetId="9">'HS to Coll - College Readiness'!$A$1:$I$67</definedName>
    <definedName name="_xlnm.Print_Area" localSheetId="8">'HS to Coll. '!$A$1:$K$239</definedName>
    <definedName name="_xlnm.Print_Area" localSheetId="1">Map!$A$1:$I$45</definedName>
    <definedName name="_xlnm.Print_Area" localSheetId="2">'Occ. Growth'!$A$1:$G$57</definedName>
    <definedName name="_xlnm.Print_Area" localSheetId="3">'Pop. Proj.'!$A$1:$K$47</definedName>
    <definedName name="School3">#REF!</definedName>
    <definedName name="School9">'[1]Reg College summary'!$B$1161:$B$1268</definedName>
    <definedName name="total" localSheetId="7">#REF!</definedName>
    <definedName name="total">#REF!</definedName>
    <definedName name="white" localSheetId="7">#REF!</definedName>
    <definedName name="white">#REF!</definedName>
  </definedNames>
  <calcPr calcId="1790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45" i="17" l="1"/>
  <c r="C45" i="17" l="1"/>
  <c r="D45" i="17"/>
  <c r="E45" i="17"/>
  <c r="F45" i="17"/>
  <c r="G45" i="17"/>
  <c r="H45" i="17"/>
  <c r="B45" i="17"/>
  <c r="M61" i="17"/>
  <c r="N61" i="17" l="1"/>
  <c r="M45" i="17"/>
  <c r="L61" i="17"/>
  <c r="N45" i="17"/>
  <c r="M75" i="17"/>
  <c r="N75" i="17"/>
  <c r="L75" i="17"/>
  <c r="M56" i="17"/>
  <c r="L56" i="17"/>
  <c r="N56" i="17"/>
  <c r="D65" i="9"/>
  <c r="D64" i="9"/>
  <c r="M78" i="17" l="1"/>
  <c r="N78" i="17"/>
  <c r="L79" i="17"/>
  <c r="M79" i="17"/>
  <c r="N79" i="17"/>
  <c r="L78" i="17"/>
  <c r="J61" i="17"/>
  <c r="B75" i="17"/>
  <c r="G56" i="17"/>
  <c r="B56" i="17"/>
  <c r="B31" i="16" l="1"/>
  <c r="J31" i="16" s="1"/>
  <c r="E31" i="16" l="1"/>
  <c r="F31" i="16"/>
  <c r="C31" i="16"/>
  <c r="G31" i="16"/>
  <c r="D31" i="16"/>
  <c r="H31" i="16"/>
  <c r="G23" i="12"/>
  <c r="K23" i="12" s="1"/>
  <c r="B76" i="16" l="1"/>
  <c r="H76" i="16" s="1"/>
  <c r="B78" i="16"/>
  <c r="B79" i="16"/>
  <c r="G79" i="16" s="1"/>
  <c r="B77" i="16"/>
  <c r="H77" i="16" s="1"/>
  <c r="E98" i="17"/>
  <c r="E63" i="12" l="1"/>
  <c r="D63" i="12"/>
  <c r="F63" i="12"/>
  <c r="H63" i="12"/>
  <c r="E61" i="17"/>
  <c r="E79" i="16"/>
  <c r="D76" i="16"/>
  <c r="J76" i="16"/>
  <c r="K76" i="16" s="1"/>
  <c r="D77" i="16"/>
  <c r="F79" i="16"/>
  <c r="G78" i="16"/>
  <c r="C78" i="16"/>
  <c r="D78" i="16"/>
  <c r="H78" i="16"/>
  <c r="J78" i="16"/>
  <c r="K78" i="16" s="1"/>
  <c r="E78" i="16"/>
  <c r="F78" i="16"/>
  <c r="G77" i="16"/>
  <c r="C76" i="16"/>
  <c r="H79" i="16"/>
  <c r="D79" i="16"/>
  <c r="F77" i="16"/>
  <c r="G76" i="16"/>
  <c r="C77" i="16"/>
  <c r="C79" i="16"/>
  <c r="E77" i="16"/>
  <c r="F76" i="16"/>
  <c r="J77" i="16"/>
  <c r="K77" i="16" s="1"/>
  <c r="E76" i="16"/>
  <c r="B48" i="16"/>
  <c r="B47" i="16"/>
  <c r="B56" i="16"/>
  <c r="B59" i="16"/>
  <c r="B55" i="16"/>
  <c r="B60" i="16"/>
  <c r="B62" i="16"/>
  <c r="B58" i="16"/>
  <c r="B54" i="16"/>
  <c r="B61" i="16"/>
  <c r="B57" i="16"/>
  <c r="B53" i="16"/>
  <c r="B52" i="16"/>
  <c r="B37" i="16"/>
  <c r="B40" i="16"/>
  <c r="D40" i="16" s="1"/>
  <c r="B42" i="16"/>
  <c r="G42" i="16" s="1"/>
  <c r="B38" i="16"/>
  <c r="D38" i="16" s="1"/>
  <c r="B39" i="16"/>
  <c r="B41" i="16"/>
  <c r="B36" i="16"/>
  <c r="C36" i="16" s="1"/>
  <c r="F61" i="17"/>
  <c r="G61" i="17"/>
  <c r="H61" i="17"/>
  <c r="E47" i="16" l="1"/>
  <c r="H47" i="16"/>
  <c r="D47" i="16"/>
  <c r="G47" i="16"/>
  <c r="C47" i="16"/>
  <c r="F47" i="16"/>
  <c r="H48" i="16"/>
  <c r="F48" i="16"/>
  <c r="D48" i="16"/>
  <c r="G48" i="16"/>
  <c r="E48" i="16"/>
  <c r="C48" i="16"/>
  <c r="F22" i="9"/>
  <c r="C66" i="9" s="1"/>
  <c r="C67" i="9" s="1"/>
  <c r="B64" i="16"/>
  <c r="J47" i="16"/>
  <c r="D41" i="16"/>
  <c r="H40" i="16"/>
  <c r="F40" i="16"/>
  <c r="C42" i="16"/>
  <c r="H42" i="16"/>
  <c r="G40" i="16"/>
  <c r="G41" i="16"/>
  <c r="F41" i="16"/>
  <c r="J39" i="16"/>
  <c r="E39" i="16"/>
  <c r="C37" i="16"/>
  <c r="E37" i="16"/>
  <c r="F37" i="16"/>
  <c r="F39" i="16"/>
  <c r="D39" i="16"/>
  <c r="E36" i="16"/>
  <c r="J38" i="16"/>
  <c r="E38" i="16"/>
  <c r="H37" i="16"/>
  <c r="J37" i="16"/>
  <c r="J42" i="16"/>
  <c r="E42" i="16"/>
  <c r="G36" i="16"/>
  <c r="H36" i="16"/>
  <c r="G37" i="16"/>
  <c r="H39" i="16"/>
  <c r="F38" i="16"/>
  <c r="F36" i="16"/>
  <c r="D42" i="16"/>
  <c r="J41" i="16"/>
  <c r="E41" i="16"/>
  <c r="J40" i="16"/>
  <c r="E40" i="16"/>
  <c r="G38" i="16"/>
  <c r="H38" i="16"/>
  <c r="G39" i="16"/>
  <c r="H41" i="16"/>
  <c r="F42" i="16"/>
  <c r="D36" i="16"/>
  <c r="D37" i="16"/>
  <c r="C38" i="16"/>
  <c r="C39" i="16"/>
  <c r="C40" i="16"/>
  <c r="C41" i="16"/>
  <c r="J36" i="16"/>
  <c r="B44" i="16"/>
  <c r="B17" i="16"/>
  <c r="B28" i="16"/>
  <c r="B24" i="16"/>
  <c r="B20" i="16"/>
  <c r="B16" i="16"/>
  <c r="B27" i="16"/>
  <c r="B23" i="16"/>
  <c r="B19" i="16"/>
  <c r="J19" i="16" s="1"/>
  <c r="B15" i="16"/>
  <c r="B29" i="16"/>
  <c r="B21" i="16"/>
  <c r="B30" i="16"/>
  <c r="J30" i="16" s="1"/>
  <c r="B26" i="16"/>
  <c r="B22" i="16"/>
  <c r="B18" i="16"/>
  <c r="B13" i="16"/>
  <c r="B43" i="9"/>
  <c r="F65" i="9" s="1"/>
  <c r="B33" i="9"/>
  <c r="B57" i="9"/>
  <c r="E22" i="9"/>
  <c r="C12" i="21"/>
  <c r="C13" i="21"/>
  <c r="C16" i="21"/>
  <c r="C17" i="21"/>
  <c r="B66" i="9" l="1"/>
  <c r="B67" i="9" s="1"/>
  <c r="B59" i="9"/>
  <c r="D66" i="9"/>
  <c r="F66" i="9" s="1"/>
  <c r="C64" i="16"/>
  <c r="J64" i="16"/>
  <c r="D64" i="16"/>
  <c r="H64" i="16"/>
  <c r="G64" i="16"/>
  <c r="E64" i="16"/>
  <c r="F64" i="16"/>
  <c r="B32" i="16"/>
  <c r="G21" i="16"/>
  <c r="J21" i="16"/>
  <c r="H20" i="16"/>
  <c r="J20" i="16"/>
  <c r="E22" i="16"/>
  <c r="J22" i="16"/>
  <c r="H29" i="16"/>
  <c r="J29" i="16"/>
  <c r="E27" i="16"/>
  <c r="J27" i="16"/>
  <c r="E24" i="16"/>
  <c r="J24" i="16"/>
  <c r="E26" i="16"/>
  <c r="J26" i="16"/>
  <c r="E15" i="16"/>
  <c r="J15" i="16"/>
  <c r="E28" i="16"/>
  <c r="J28" i="16"/>
  <c r="E18" i="16"/>
  <c r="J18" i="16"/>
  <c r="E23" i="16"/>
  <c r="J23" i="16"/>
  <c r="E30" i="16"/>
  <c r="E16" i="16"/>
  <c r="J16" i="16"/>
  <c r="E17" i="16"/>
  <c r="J17" i="16"/>
  <c r="D13" i="16"/>
  <c r="J13" i="16"/>
  <c r="H13" i="16"/>
  <c r="G13" i="16"/>
  <c r="F26" i="16"/>
  <c r="D22" i="16"/>
  <c r="D26" i="16"/>
  <c r="F21" i="16"/>
  <c r="D21" i="16"/>
  <c r="D27" i="16"/>
  <c r="E13" i="16"/>
  <c r="G15" i="16"/>
  <c r="G28" i="16"/>
  <c r="H26" i="16"/>
  <c r="H15" i="16"/>
  <c r="F24" i="16"/>
  <c r="D29" i="16"/>
  <c r="G26" i="16"/>
  <c r="F27" i="16"/>
  <c r="G18" i="16"/>
  <c r="G29" i="16"/>
  <c r="H22" i="16"/>
  <c r="H23" i="16"/>
  <c r="G22" i="16"/>
  <c r="F13" i="16"/>
  <c r="D28" i="16"/>
  <c r="F18" i="16"/>
  <c r="H28" i="16"/>
  <c r="C19" i="16"/>
  <c r="E19" i="16"/>
  <c r="D16" i="16"/>
  <c r="C21" i="16"/>
  <c r="E21" i="16"/>
  <c r="C20" i="16"/>
  <c r="E20" i="16"/>
  <c r="C17" i="16"/>
  <c r="G23" i="16"/>
  <c r="G16" i="16"/>
  <c r="F17" i="16"/>
  <c r="F16" i="16"/>
  <c r="D19" i="16"/>
  <c r="H21" i="16"/>
  <c r="H16" i="16"/>
  <c r="C29" i="16"/>
  <c r="E29" i="16"/>
  <c r="G17" i="16"/>
  <c r="G20" i="16"/>
  <c r="H18" i="16"/>
  <c r="D24" i="16"/>
  <c r="F29" i="16"/>
  <c r="D17" i="16"/>
  <c r="H19" i="16"/>
  <c r="F22" i="16"/>
  <c r="H27" i="16"/>
  <c r="F30" i="16"/>
  <c r="D18" i="16"/>
  <c r="F23" i="16"/>
  <c r="C16" i="16"/>
  <c r="G19" i="16"/>
  <c r="G27" i="16"/>
  <c r="G24" i="16"/>
  <c r="F15" i="16"/>
  <c r="D20" i="16"/>
  <c r="D30" i="16"/>
  <c r="D15" i="16"/>
  <c r="H17" i="16"/>
  <c r="F20" i="16"/>
  <c r="D23" i="16"/>
  <c r="F28" i="16"/>
  <c r="G30" i="16"/>
  <c r="F19" i="16"/>
  <c r="H24" i="16"/>
  <c r="H30" i="16"/>
  <c r="C27" i="16"/>
  <c r="C26" i="16"/>
  <c r="C30" i="16"/>
  <c r="C24" i="16"/>
  <c r="C22" i="16"/>
  <c r="C15" i="16"/>
  <c r="C23" i="16"/>
  <c r="C18" i="16"/>
  <c r="C28" i="16"/>
  <c r="C13" i="16"/>
  <c r="E66" i="9"/>
  <c r="E65" i="9"/>
  <c r="F64" i="9"/>
  <c r="D67" i="9"/>
  <c r="F67" i="9" s="1"/>
  <c r="E64" i="9"/>
  <c r="C13" i="3"/>
  <c r="C12" i="3"/>
  <c r="E67" i="9" l="1"/>
  <c r="C15" i="3"/>
  <c r="H15" i="3" s="1"/>
  <c r="K15" i="3" l="1"/>
  <c r="I15" i="3"/>
  <c r="J15" i="3"/>
  <c r="G63" i="12"/>
  <c r="E14" i="12" l="1"/>
  <c r="A62" i="16" l="1"/>
  <c r="A61" i="16"/>
  <c r="A55" i="16"/>
  <c r="A56" i="16"/>
  <c r="A57" i="16"/>
  <c r="A58" i="16"/>
  <c r="A59" i="16"/>
  <c r="A60" i="16"/>
  <c r="A47" i="16"/>
  <c r="A48" i="16"/>
  <c r="A37" i="16"/>
  <c r="A38" i="16"/>
  <c r="A39" i="16"/>
  <c r="A40" i="16"/>
  <c r="A41" i="16"/>
  <c r="A42" i="16"/>
  <c r="A36" i="16"/>
  <c r="A17" i="16"/>
  <c r="A18" i="16"/>
  <c r="A19" i="16"/>
  <c r="A20" i="16"/>
  <c r="A21" i="16"/>
  <c r="A22" i="16"/>
  <c r="A23" i="16"/>
  <c r="A24" i="16"/>
  <c r="A25" i="16"/>
  <c r="A26" i="16"/>
  <c r="A27" i="16"/>
  <c r="A28" i="16"/>
  <c r="A29" i="16"/>
  <c r="A30" i="16"/>
  <c r="J45" i="17" l="1"/>
  <c r="J32" i="16" s="1"/>
  <c r="J91" i="17" l="1"/>
  <c r="C61" i="17" l="1"/>
  <c r="D61" i="17"/>
  <c r="B61" i="17"/>
  <c r="J56" i="17"/>
  <c r="J44" i="16" s="1"/>
  <c r="C56" i="17"/>
  <c r="C44" i="16" s="1"/>
  <c r="D56" i="17"/>
  <c r="D44" i="16" s="1"/>
  <c r="E56" i="17"/>
  <c r="E44" i="16" s="1"/>
  <c r="F56" i="17"/>
  <c r="F44" i="16" s="1"/>
  <c r="G44" i="16"/>
  <c r="H56" i="17"/>
  <c r="H44" i="16" s="1"/>
  <c r="C32" i="16"/>
  <c r="D32" i="16"/>
  <c r="E32" i="16"/>
  <c r="F32" i="16"/>
  <c r="G32" i="16"/>
  <c r="H32" i="16"/>
  <c r="J48" i="16" l="1"/>
  <c r="B49" i="16"/>
  <c r="C79" i="17"/>
  <c r="B78" i="17"/>
  <c r="B79" i="17"/>
  <c r="H78" i="17"/>
  <c r="H79" i="17"/>
  <c r="B67" i="16" l="1"/>
  <c r="H67" i="16" s="1"/>
  <c r="H49" i="16"/>
  <c r="F49" i="16"/>
  <c r="G49" i="16"/>
  <c r="E49" i="16"/>
  <c r="C49" i="16"/>
  <c r="D49" i="16"/>
  <c r="J49" i="16"/>
  <c r="H13" i="3"/>
  <c r="K13" i="3"/>
  <c r="I13" i="3"/>
  <c r="J13" i="3"/>
  <c r="K12" i="3"/>
  <c r="J12" i="3"/>
  <c r="I12" i="3"/>
  <c r="H12" i="3"/>
  <c r="B68" i="16" l="1"/>
  <c r="C68" i="16" s="1"/>
  <c r="J22" i="12"/>
  <c r="I22" i="12"/>
  <c r="H22" i="12"/>
  <c r="H68" i="16" l="1"/>
  <c r="G14" i="12"/>
  <c r="F14" i="12"/>
  <c r="A54" i="16" l="1"/>
  <c r="A53" i="16"/>
  <c r="A52" i="16"/>
  <c r="A14" i="16"/>
  <c r="A15" i="16"/>
  <c r="A16" i="16"/>
  <c r="A13" i="16"/>
  <c r="K36" i="4" l="1"/>
  <c r="K37" i="4"/>
  <c r="K38" i="4"/>
  <c r="K39" i="4"/>
  <c r="K41" i="4"/>
  <c r="K42" i="4"/>
  <c r="K43" i="4"/>
  <c r="K44" i="4"/>
  <c r="K32" i="4"/>
  <c r="K33" i="4"/>
  <c r="K34" i="4"/>
  <c r="K31" i="4"/>
  <c r="D31" i="4" s="1"/>
  <c r="E99" i="17" l="1"/>
  <c r="J79" i="17" l="1"/>
  <c r="J68" i="16" l="1"/>
  <c r="J36" i="4"/>
  <c r="J37" i="4"/>
  <c r="J38" i="4"/>
  <c r="J39" i="4"/>
  <c r="G45" i="12" l="1"/>
  <c r="G44" i="12"/>
  <c r="J23" i="12"/>
  <c r="I23" i="12"/>
  <c r="H23" i="12"/>
  <c r="G22" i="12"/>
  <c r="K22" i="12" s="1"/>
  <c r="H91" i="17"/>
  <c r="G91" i="17"/>
  <c r="F91" i="17"/>
  <c r="E91" i="17"/>
  <c r="D91" i="17"/>
  <c r="C91" i="17"/>
  <c r="B91" i="17"/>
  <c r="J44" i="4"/>
  <c r="H44" i="4"/>
  <c r="F44" i="4"/>
  <c r="D44" i="4"/>
  <c r="J43" i="4"/>
  <c r="H43" i="4"/>
  <c r="F43" i="4"/>
  <c r="D43" i="4"/>
  <c r="J42" i="4"/>
  <c r="H42" i="4"/>
  <c r="F42" i="4"/>
  <c r="D42" i="4"/>
  <c r="J41" i="4"/>
  <c r="H41" i="4"/>
  <c r="F41" i="4"/>
  <c r="D41" i="4"/>
  <c r="H39" i="4"/>
  <c r="F39" i="4"/>
  <c r="D39" i="4"/>
  <c r="H38" i="4"/>
  <c r="F38" i="4"/>
  <c r="D38" i="4"/>
  <c r="H37" i="4"/>
  <c r="F37" i="4"/>
  <c r="D37" i="4"/>
  <c r="H36" i="4"/>
  <c r="F36" i="4"/>
  <c r="D36" i="4"/>
  <c r="J34" i="4"/>
  <c r="H34" i="4"/>
  <c r="F34" i="4"/>
  <c r="D34" i="4"/>
  <c r="J33" i="4"/>
  <c r="H33" i="4"/>
  <c r="F33" i="4"/>
  <c r="D33" i="4"/>
  <c r="J32" i="4"/>
  <c r="H32" i="4"/>
  <c r="F32" i="4"/>
  <c r="D32" i="4"/>
  <c r="J31" i="4"/>
  <c r="H31" i="4"/>
  <c r="F31" i="4"/>
  <c r="C78" i="17" l="1"/>
  <c r="C67" i="16" s="1"/>
  <c r="D78" i="17"/>
  <c r="D67" i="16" s="1"/>
  <c r="E78" i="17"/>
  <c r="E67" i="16" s="1"/>
  <c r="F78" i="17"/>
  <c r="F67" i="16" s="1"/>
  <c r="G78" i="17"/>
  <c r="G67" i="16" s="1"/>
  <c r="J78" i="17"/>
  <c r="J67" i="16" s="1"/>
  <c r="F79" i="17"/>
  <c r="F68" i="16" s="1"/>
  <c r="E79" i="17"/>
  <c r="E68" i="16" s="1"/>
  <c r="G79" i="17"/>
  <c r="G68" i="16" s="1"/>
  <c r="D79" i="17"/>
  <c r="D68" i="16" s="1"/>
  <c r="E100" i="17" l="1"/>
  <c r="B14" i="17"/>
  <c r="C14" i="3" l="1"/>
  <c r="I14" i="3" s="1"/>
  <c r="K14" i="3" l="1"/>
  <c r="H14" i="3"/>
  <c r="J14" i="3"/>
</calcChain>
</file>

<file path=xl/sharedStrings.xml><?xml version="1.0" encoding="utf-8"?>
<sst xmlns="http://schemas.openxmlformats.org/spreadsheetml/2006/main" count="844" uniqueCount="436">
  <si>
    <t>High Plains</t>
  </si>
  <si>
    <t>Male</t>
  </si>
  <si>
    <t>Female</t>
  </si>
  <si>
    <t>White</t>
  </si>
  <si>
    <t>African American</t>
  </si>
  <si>
    <t>Hispanic</t>
  </si>
  <si>
    <t>Year</t>
  </si>
  <si>
    <t>Region</t>
  </si>
  <si>
    <t>Gender</t>
  </si>
  <si>
    <t>Cohort Size</t>
  </si>
  <si>
    <t>6-year</t>
  </si>
  <si>
    <t>Statewide</t>
  </si>
  <si>
    <t>F</t>
  </si>
  <si>
    <t>M</t>
  </si>
  <si>
    <t>Description</t>
  </si>
  <si>
    <t>Total</t>
  </si>
  <si>
    <t>Other</t>
  </si>
  <si>
    <t>4-Yr</t>
  </si>
  <si>
    <t>2-Yr</t>
  </si>
  <si>
    <t>Public</t>
  </si>
  <si>
    <t>Two-Year Public Colleges</t>
  </si>
  <si>
    <t>Metroplex</t>
  </si>
  <si>
    <t>Northwest</t>
  </si>
  <si>
    <t>South Texas</t>
  </si>
  <si>
    <t>Gulf Coast</t>
  </si>
  <si>
    <t>Four-Year Public Institutions</t>
  </si>
  <si>
    <t>Southeast</t>
  </si>
  <si>
    <t>Upper East</t>
  </si>
  <si>
    <t>Upper Rio Grande</t>
  </si>
  <si>
    <t>Independent Institutions</t>
  </si>
  <si>
    <t>Source: THECB and Institutional Data</t>
  </si>
  <si>
    <t>Back to Contents</t>
  </si>
  <si>
    <t>Occupation Title</t>
  </si>
  <si>
    <t>High Growth in:</t>
  </si>
  <si>
    <t>Jobs</t>
  </si>
  <si>
    <t>Change (New Jobs)</t>
  </si>
  <si>
    <t>Percent Change</t>
  </si>
  <si>
    <t>Percent</t>
  </si>
  <si>
    <t>Registered Nurses</t>
  </si>
  <si>
    <t>Certificate</t>
  </si>
  <si>
    <t>Bachelor's</t>
  </si>
  <si>
    <t>Map</t>
  </si>
  <si>
    <t>P</t>
  </si>
  <si>
    <t>Source: Texas Workforce Commission</t>
  </si>
  <si>
    <t>ALAMO CCD NW VISTA COLLEGE</t>
  </si>
  <si>
    <t>COASTAL BEND COLLEGE</t>
  </si>
  <si>
    <t>SOUTH TEXAS COLLEGE</t>
  </si>
  <si>
    <t>SOUTHWEST TEXAS JUNIOR COLLEGE</t>
  </si>
  <si>
    <t>TEXAS SOUTHMOST COLLEGE</t>
  </si>
  <si>
    <t>TEXAS A&amp;M UNIV-CORPUS CHRISTI</t>
  </si>
  <si>
    <t>TEXAS A&amp;M UNIV-KINGSVILLE</t>
  </si>
  <si>
    <t>U. OF TEXAS AT SAN ANTONIO</t>
  </si>
  <si>
    <t>SCHREINER UNIVERSITY</t>
  </si>
  <si>
    <t>ST. MARY'S UNIVERSITY</t>
  </si>
  <si>
    <t>TRINITY UNIVERSITY</t>
  </si>
  <si>
    <t>UNIV OF THE INCARNATE WORD</t>
  </si>
  <si>
    <t>College Enrollment Status</t>
  </si>
  <si>
    <t>1.Did not attend immediately</t>
  </si>
  <si>
    <t>2.Started at two-year</t>
  </si>
  <si>
    <t>3.Started at four-year</t>
  </si>
  <si>
    <t>Region Total</t>
  </si>
  <si>
    <t>Total, All Occupations</t>
  </si>
  <si>
    <t>4-Yr Insts</t>
  </si>
  <si>
    <t>2-Yr Insts</t>
  </si>
  <si>
    <t xml:space="preserve">Total </t>
  </si>
  <si>
    <t>Total In Region Enrollment</t>
  </si>
  <si>
    <t xml:space="preserve">THECB Region </t>
  </si>
  <si>
    <t>Enrolled In Region</t>
  </si>
  <si>
    <t>Enrolled Out of Region</t>
  </si>
  <si>
    <t>High School Grads</t>
  </si>
  <si>
    <t>Enrolled Immediately</t>
  </si>
  <si>
    <t>Based on Highest Degree Earned</t>
  </si>
  <si>
    <t>Awards from 4-year and 2-year public and independent institutions</t>
  </si>
  <si>
    <t>THECB Region</t>
  </si>
  <si>
    <t>College Graduation Status and Highest Degree Granting Institution</t>
  </si>
  <si>
    <t>ABILENE CHRISTIAN UNIVERSITY</t>
  </si>
  <si>
    <t>ANGELO STATE UNIVERSITY</t>
  </si>
  <si>
    <t>AUSTIN COLLEGE</t>
  </si>
  <si>
    <t>BAYLOR UNIVERSITY</t>
  </si>
  <si>
    <t>CONCORDIA UNIVERSITY TEXAS</t>
  </si>
  <si>
    <t>DALLAS BAPTIST UNIVERSITY</t>
  </si>
  <si>
    <t>EAST TEXAS BAPTIST UNIVERSITY</t>
  </si>
  <si>
    <t>HARDIN-SIMMONS UNIVERSITY</t>
  </si>
  <si>
    <t>HOWARD PAYNE UNIVERSITY</t>
  </si>
  <si>
    <t>LAMAR UNIVERSITY</t>
  </si>
  <si>
    <t>LETOURNEAU UNIVERSITY</t>
  </si>
  <si>
    <t>LUBBOCK CHRISTIAN UNIVERSITY</t>
  </si>
  <si>
    <t>MCMURRY UNIVERSITY</t>
  </si>
  <si>
    <t>MIDWESTERN STATE UNIVERSITY</t>
  </si>
  <si>
    <t>PARKER UNIVERSITY</t>
  </si>
  <si>
    <t>PRAIRIE VIEW A&amp;M UNIVERSITY</t>
  </si>
  <si>
    <t>RICE UNIVERSITY</t>
  </si>
  <si>
    <t>SAM HOUSTON STATE UNIVERSITY</t>
  </si>
  <si>
    <t>SOUTHERN METHODIST UNIVERSITY</t>
  </si>
  <si>
    <t>SOUTHWESTERN ASSEM OF GOD UNIV</t>
  </si>
  <si>
    <t>SOUTHWESTERN UNIVERSITY</t>
  </si>
  <si>
    <t>ST. EDWARD'S UNIVERSITY</t>
  </si>
  <si>
    <t>STEPHEN F. AUSTIN STATE UNIV</t>
  </si>
  <si>
    <t>SUL ROSS STATE UNIVERSITY</t>
  </si>
  <si>
    <t>TAMU SYSTEM HLTH SCI CTR</t>
  </si>
  <si>
    <t>TARLETON STATE UNIVERSITY</t>
  </si>
  <si>
    <t>TEXAS A&amp;M UNIV AT GALVESTON</t>
  </si>
  <si>
    <t>TEXAS A&amp;M UNIV-CENTRAL TEXAS</t>
  </si>
  <si>
    <t>TEXAS A&amp;M UNIVERSITY</t>
  </si>
  <si>
    <t>TEXAS A&amp;M UNIVERSITY-COMMERCE</t>
  </si>
  <si>
    <t>TEXAS CHRISTIAN UNIVERSITY</t>
  </si>
  <si>
    <t>TEXAS STATE UNIVERSITY</t>
  </si>
  <si>
    <t>TEXAS TECH UNIV HLTH SCI CTR</t>
  </si>
  <si>
    <t>TEXAS TECH UNIVERSITY</t>
  </si>
  <si>
    <t>TEXAS WESLEYAN UNIVERSITY</t>
  </si>
  <si>
    <t>TEXAS WOMAN'S UNIVERSITY</t>
  </si>
  <si>
    <t>U. OF TEXAS AT ARLINGTON</t>
  </si>
  <si>
    <t>U. OF TEXAS AT AUSTIN</t>
  </si>
  <si>
    <t>U. OF TEXAS AT DALLAS</t>
  </si>
  <si>
    <t>U. OF TEXAS AT EL PASO</t>
  </si>
  <si>
    <t>U. OF TEXAS AT TYLER</t>
  </si>
  <si>
    <t>U. OF TEXAS-PERMIAN BASIN</t>
  </si>
  <si>
    <t>UNIV OF MARY HARDIN-BAYLOR</t>
  </si>
  <si>
    <t>UNIVERSITY OF DALLAS</t>
  </si>
  <si>
    <t>UNIVERSITY OF HOUSTON</t>
  </si>
  <si>
    <t>UNIVERSITY OF NORTH TEXAS</t>
  </si>
  <si>
    <t>WAYLAND BAPTIST UNIVERSITY</t>
  </si>
  <si>
    <t>WEST TEXAS A&amp;M UNIVERSITY</t>
  </si>
  <si>
    <t>ALAMO CCD SAN ANTONIO COLLEGE</t>
  </si>
  <si>
    <t>AMARILLO COLLEGE</t>
  </si>
  <si>
    <t>ANGELINA COLLEGE</t>
  </si>
  <si>
    <t>AUSTIN COMMUNITY COLLEGE</t>
  </si>
  <si>
    <t>CENTRAL TEXAS COLLEGE</t>
  </si>
  <si>
    <t>CISCO COLLEGE</t>
  </si>
  <si>
    <t>CLARENDON COLLEGE</t>
  </si>
  <si>
    <t>COLLIN CO COMM COLL DISTRICT</t>
  </si>
  <si>
    <t>DCCCD CEDAR VALLEY COLLEGE</t>
  </si>
  <si>
    <t>DCCCD EL CENTRO COLLEGE</t>
  </si>
  <si>
    <t>DCCCD NORTH LAKE COLLEGE</t>
  </si>
  <si>
    <t>EL PASO COMMUNITY COLLEGE DIST</t>
  </si>
  <si>
    <t>HILL COLLEGE</t>
  </si>
  <si>
    <t>HOUSTON COMMUNITY COLLEGE</t>
  </si>
  <si>
    <t>HOWARD COLLEGE</t>
  </si>
  <si>
    <t>KILGORE COLLEGE</t>
  </si>
  <si>
    <t>MCLENNAN COMMUNITY COLLEGE</t>
  </si>
  <si>
    <t>MIDLAND COLLEGE</t>
  </si>
  <si>
    <t>NAVARRO COLLEGE</t>
  </si>
  <si>
    <t>NORTH CENTRAL TEXAS COLLEGE</t>
  </si>
  <si>
    <t>ODESSA COLLEGE</t>
  </si>
  <si>
    <t>PARIS JUNIOR COLLEGE</t>
  </si>
  <si>
    <t>RANGER COLLEGE</t>
  </si>
  <si>
    <t>SOUTH PLAINS COLLEGE</t>
  </si>
  <si>
    <t>TARRANT CO NORTHEAST CAMPUS</t>
  </si>
  <si>
    <t>TARRANT CO NORTHWEST CAMPUS</t>
  </si>
  <si>
    <t>TARRANT CO SOUTH CAMPUS</t>
  </si>
  <si>
    <t>TARRANT CO TRINITY RIVR CAMPUS</t>
  </si>
  <si>
    <t>TEXAS STATE T. C. WACO</t>
  </si>
  <si>
    <t>TEXAS STATE T. C. WEST TEXAS</t>
  </si>
  <si>
    <t>TRINITY VALLEY COMM COLLEGE</t>
  </si>
  <si>
    <t>TYLER JUNIOR COLLEGE</t>
  </si>
  <si>
    <t>VERNON COLLEGE</t>
  </si>
  <si>
    <t>WEATHERFORD COLLEGE</t>
  </si>
  <si>
    <t>WESTERN TEXAS COLLEGE</t>
  </si>
  <si>
    <t>Source: TEA, THECB</t>
  </si>
  <si>
    <t>U. OF TEXAS-RIO GRANDE VALLEY</t>
  </si>
  <si>
    <t>DCCCD EASTFIELD COLLEGE</t>
  </si>
  <si>
    <t>GRAYSON COLLEGE</t>
  </si>
  <si>
    <t>Enrollment</t>
  </si>
  <si>
    <t>Region 3</t>
  </si>
  <si>
    <t>Certificate or higher attainment</t>
  </si>
  <si>
    <t>Population age 25-34 (PUMS 1-year estimate, ACS)</t>
  </si>
  <si>
    <t>SOUTHWESTERN CHRISTIAN COLLEGE</t>
  </si>
  <si>
    <t>Others</t>
  </si>
  <si>
    <t>Leading occupations typically requiring an associate's degree or higher*</t>
  </si>
  <si>
    <t>*Occupations with 500 or more jobs in 2014.</t>
  </si>
  <si>
    <t xml:space="preserve">White </t>
  </si>
  <si>
    <t xml:space="preserve">Male </t>
  </si>
  <si>
    <t>Public Health Related Institutions</t>
  </si>
  <si>
    <t>Public Two-Year Colleges</t>
  </si>
  <si>
    <t>Public Four-Year  Institutions</t>
  </si>
  <si>
    <t>Associates</t>
  </si>
  <si>
    <t>Master's</t>
  </si>
  <si>
    <t xml:space="preserve">Educational attainment (% cert or higher) </t>
  </si>
  <si>
    <t>Economically Disadvantaged</t>
  </si>
  <si>
    <t>Pell</t>
  </si>
  <si>
    <t>N/A</t>
  </si>
  <si>
    <t>Region of HE Institution</t>
  </si>
  <si>
    <t>Associate</t>
  </si>
  <si>
    <t>HS Graduates</t>
  </si>
  <si>
    <t>Independent</t>
  </si>
  <si>
    <t>Total Two-Year Public</t>
  </si>
  <si>
    <t>Total Four-Year Public</t>
  </si>
  <si>
    <t>Total Independent</t>
  </si>
  <si>
    <t>In Region</t>
  </si>
  <si>
    <t>Out of Region</t>
  </si>
  <si>
    <t>Number of HS Grads Enrolling in HE</t>
  </si>
  <si>
    <t>6-Year Grad Rates</t>
  </si>
  <si>
    <t>Age 0-17</t>
  </si>
  <si>
    <t>Age 18-24</t>
  </si>
  <si>
    <t>Age 25-34</t>
  </si>
  <si>
    <t>Source: Texas Demographic Center, http://txsdc.utsa.edu/</t>
  </si>
  <si>
    <t>Other*</t>
  </si>
  <si>
    <t>Age</t>
  </si>
  <si>
    <t>Population age 25-34 ('2014' TSDC projections, 0.5 migration scenario)</t>
  </si>
  <si>
    <t>Certificate or higher attainment - 2015 regional estimates inflated to 2030 level</t>
  </si>
  <si>
    <t>*Economically Disadvantaged</t>
  </si>
  <si>
    <t>All Institutions (All Sectors) Total</t>
  </si>
  <si>
    <t>Public Institutions (all Sectors) Total</t>
  </si>
  <si>
    <t>Projections for 2020, 2025, 2030 to reach 60x30</t>
  </si>
  <si>
    <t>Associate Degree</t>
  </si>
  <si>
    <t>Bachelor's or Higher</t>
  </si>
  <si>
    <t>Bachelor's or Higher Degree</t>
  </si>
  <si>
    <t xml:space="preserve">Percentage Earned </t>
  </si>
  <si>
    <t>% Bachelor's or Higher</t>
  </si>
  <si>
    <t>Public 2-yr</t>
  </si>
  <si>
    <t>Public 4-yr</t>
  </si>
  <si>
    <t>% of Enrollment</t>
  </si>
  <si>
    <t>Source: American Community Survey, US Census Bureau and THECB.</t>
  </si>
  <si>
    <t>Source:  THECB</t>
  </si>
  <si>
    <t>Projections for 2020, 2025, 2030 to Reach 60x30 Targets</t>
  </si>
  <si>
    <t>Workbook Table of Contents</t>
  </si>
  <si>
    <t>Educated Population</t>
  </si>
  <si>
    <t>**Economically Disadvantaged</t>
  </si>
  <si>
    <t>Six-Year Graduation Rates - Percentage of First Time Undergraduate Students that Graduate within 6 Years</t>
  </si>
  <si>
    <t>Source: THECB</t>
  </si>
  <si>
    <t>All Areas</t>
  </si>
  <si>
    <t>Math</t>
  </si>
  <si>
    <t>Writing</t>
  </si>
  <si>
    <t>Reading</t>
  </si>
  <si>
    <t xml:space="preserve"> TSI Assessment Area</t>
  </si>
  <si>
    <t>High School Graduates Meeting Texas Success Initiative (TSI) Standards</t>
  </si>
  <si>
    <t>% Public Univ</t>
  </si>
  <si>
    <t>Trackable HS Grads</t>
  </si>
  <si>
    <t>Number</t>
  </si>
  <si>
    <t>% Independent</t>
  </si>
  <si>
    <t>Total Enrolled in Higher Ed</t>
  </si>
  <si>
    <t>Total High School Grads</t>
  </si>
  <si>
    <t>Total HS Graduates</t>
  </si>
  <si>
    <t>Current Estimates of Regional Population and Population Projections for 2020, 2025, 2030</t>
  </si>
  <si>
    <t>Current Estimates of 60x30 Educated Population and Projections for 2020, 2025, 2030</t>
  </si>
  <si>
    <t>High School to College - Increase the Percentage of Texas High School Graduates Enrolling in Higher Education</t>
  </si>
  <si>
    <t>Occupations Adding the Most New Jobs or Growing the Fastest in a Region, 2014-2024.</t>
  </si>
  <si>
    <t>Regional Map of Institutions of Higher Education</t>
  </si>
  <si>
    <t>Completion by Institution - #</t>
  </si>
  <si>
    <t>Completion by Institution - %</t>
  </si>
  <si>
    <t>HS to College - College Readiness</t>
  </si>
  <si>
    <t>#</t>
  </si>
  <si>
    <t xml:space="preserve">% </t>
  </si>
  <si>
    <r>
      <t xml:space="preserve">* Projections of future benchmarks outlined in </t>
    </r>
    <r>
      <rPr>
        <b/>
        <sz val="10"/>
        <color rgb="FF005F84"/>
        <rFont val="Tahoma"/>
        <family val="2"/>
      </rPr>
      <t>blue</t>
    </r>
  </si>
  <si>
    <t xml:space="preserve">Statewide Hispanic </t>
  </si>
  <si>
    <t>Statewide African American</t>
  </si>
  <si>
    <t>Statewide Economically Disadvantaged</t>
  </si>
  <si>
    <t>Statewide Male</t>
  </si>
  <si>
    <t>Ten-year graduation rates can be found in topic workbooks in regional portal (http://www.txhighereddata.org/reports/performance/regions/)</t>
  </si>
  <si>
    <t xml:space="preserve">* Four-year graduation rates are reported in THECB's Accountability system (http://www.txhigheredaccountability.org/acctpublic/). </t>
  </si>
  <si>
    <t xml:space="preserve">* Other includes Asian, Native American and all other race/ethnicities reported </t>
  </si>
  <si>
    <t>**Economically Disadvantaged students only include students completing a certificate, associate, or bachelor's degree.</t>
  </si>
  <si>
    <t>* Economically Disadvantaged students only include students completing a certificate, associate, or bachelor's degree.</t>
  </si>
  <si>
    <t>HS to College - 60x30TX Target</t>
  </si>
  <si>
    <t xml:space="preserve">Six-Year Graduation Rates </t>
  </si>
  <si>
    <t>College Readiness - Increase the Percentage of Texas Higher Education Students Ready for College</t>
  </si>
  <si>
    <t>Certificate or higher attainment - 2015 regional estimates inflated to 2020 level</t>
  </si>
  <si>
    <t>Certificate or higher attainment  - 2015 regional estimates inflated to 2025 level</t>
  </si>
  <si>
    <t>Statewide - Total Completions</t>
  </si>
  <si>
    <t xml:space="preserve">For additional years of data, see the Higher Education Accountability System: http://www.txhigheredaccountability.org/acctpublic/ </t>
  </si>
  <si>
    <t>Race/ Ethnicity</t>
  </si>
  <si>
    <t>Enroll in Public 2-year</t>
  </si>
  <si>
    <t>Enroll in Public Univ</t>
  </si>
  <si>
    <t>Enroll in Independent</t>
  </si>
  <si>
    <t>*Note: Assessment instrument and policies changed in 2015.</t>
  </si>
  <si>
    <t>Sector</t>
  </si>
  <si>
    <t>Number of Completions at Each Institution in Region</t>
  </si>
  <si>
    <t>Percentage of Completions by Race/Ethnicity and Gender at Each Institution in Region</t>
  </si>
  <si>
    <t>Enrollment in Institutions In Region and at Institutions Out of Region</t>
  </si>
  <si>
    <r>
      <rPr>
        <b/>
        <i/>
        <sz val="10"/>
        <color theme="1"/>
        <rFont val="Tahoma"/>
        <family val="2"/>
      </rPr>
      <t>Number</t>
    </r>
    <r>
      <rPr>
        <b/>
        <sz val="10"/>
        <color theme="1"/>
        <rFont val="Tahoma"/>
        <family val="2"/>
      </rPr>
      <t xml:space="preserve"> of Higher Education Completions at Each Institution In Region.</t>
    </r>
  </si>
  <si>
    <t>Regional Completion Targets*</t>
  </si>
  <si>
    <t>Region of Higher Education Institution (Institutions Located In Region)</t>
  </si>
  <si>
    <t xml:space="preserve">Students Attending High Schools In Region and Students Completing </t>
  </si>
  <si>
    <t>at Institutions of Higher Education In Region</t>
  </si>
  <si>
    <t>Students Completing Higher Education in Region</t>
  </si>
  <si>
    <r>
      <rPr>
        <b/>
        <i/>
        <sz val="10"/>
        <color theme="1"/>
        <rFont val="Tahoma"/>
        <family val="2"/>
      </rPr>
      <t>Percentage</t>
    </r>
    <r>
      <rPr>
        <b/>
        <sz val="10"/>
        <color theme="1"/>
        <rFont val="Tahoma"/>
        <family val="2"/>
      </rPr>
      <t xml:space="preserve"> of Completions by Race/Ethnicity and Gender at Each Institution In Region.</t>
    </r>
  </si>
  <si>
    <t>Percentage of HS Grads Enrolled in Higher Education</t>
  </si>
  <si>
    <t>Enrollment in Institutions of Higher Education</t>
  </si>
  <si>
    <t>Enrollment in Institutions of Higher Education In Region</t>
  </si>
  <si>
    <t>Region - Total Completions</t>
  </si>
  <si>
    <t>This workbook provides data relevant to the goals and targets of 60x30TX for your region, as well as data on population, educational attainment, enrollment in higher education, higher education outcomes and labor market information.</t>
  </si>
  <si>
    <t xml:space="preserve">Statewide </t>
  </si>
  <si>
    <t xml:space="preserve"> Percent of High School Graduates Enrolling in Higher Education the Following Year</t>
  </si>
  <si>
    <t>TEXAS A&amp;M UNIVERSITY-TEXARKANA</t>
  </si>
  <si>
    <t>TARRANT CO SOUTHEAST CAMPUS</t>
  </si>
  <si>
    <t>Central</t>
  </si>
  <si>
    <t>West</t>
  </si>
  <si>
    <t>Elementary School Teachers, Ex. Special Education</t>
  </si>
  <si>
    <t>Students from Region's High Schools</t>
  </si>
  <si>
    <t>HS Grads in HE*</t>
  </si>
  <si>
    <t>HS Grads**</t>
  </si>
  <si>
    <t>OUR LADY OF THE LAKE UNIV/SA</t>
  </si>
  <si>
    <t>U. OF HOUSTON-VICTORIA</t>
  </si>
  <si>
    <t>UNIVERSITY OF ST THOMAS</t>
  </si>
  <si>
    <t>UT HEALTH SCIENCE CTR/SA</t>
  </si>
  <si>
    <t>UT MEDICAL BRANCH GALVESTON</t>
  </si>
  <si>
    <t>DCCCD BROOKHAVEN COLLEGE</t>
  </si>
  <si>
    <t>LAMAR INSTITUTE OF TECHNOLOGY</t>
  </si>
  <si>
    <t>LONE STAR COLLEGE - MONTGOMERY</t>
  </si>
  <si>
    <t>SAN JACINTO COLLEGE CEN CAMPUS</t>
  </si>
  <si>
    <t>TEMPLE COLLEGE</t>
  </si>
  <si>
    <t>TEXAS STATE T. C. HARLINGEN</t>
  </si>
  <si>
    <t>ALAMO CCD ST. PHILIPS COLLEGE</t>
  </si>
  <si>
    <t>TEXAS STATE T. C. NORTH TEXAS</t>
  </si>
  <si>
    <t>DCCCD MOUNTAIN VIEW COLLEGE</t>
  </si>
  <si>
    <t>DCCCD RICHLAND COLLEGE</t>
  </si>
  <si>
    <t>UNIV. OF NORTH TEXAS AT DALLAS</t>
  </si>
  <si>
    <t>UNT HEALTH SCIENCE CENTER</t>
  </si>
  <si>
    <t>THE UT SOUTHWESTRN MED CTR</t>
  </si>
  <si>
    <t>SOUTHWESTERN ADVENTIST UNIV</t>
  </si>
  <si>
    <t>PAUL QUINN COLLEGE</t>
  </si>
  <si>
    <t>Metroplex Totals</t>
  </si>
  <si>
    <t>42,514</t>
  </si>
  <si>
    <t>83,061</t>
  </si>
  <si>
    <t>48,834</t>
  </si>
  <si>
    <t>85,411</t>
  </si>
  <si>
    <t>52,986</t>
  </si>
  <si>
    <t>88,115</t>
  </si>
  <si>
    <t>58,590</t>
  </si>
  <si>
    <t>91,439</t>
  </si>
  <si>
    <t>HOUSTON BAPTIST UNIVERSITY</t>
  </si>
  <si>
    <t>HUSTON-TILLOTSON UNIVERSITY</t>
  </si>
  <si>
    <t>JARVIS CHRISTIAN COLLEGE</t>
  </si>
  <si>
    <t>TEXAS A&amp;M INTERNATIONAL UNIV</t>
  </si>
  <si>
    <t>TEXAS A&amp;M UNIV-SAN ANTONIO</t>
  </si>
  <si>
    <t>TEXAS COLLEGE</t>
  </si>
  <si>
    <t>TEXAS LUTHERAN UNIVERSITY</t>
  </si>
  <si>
    <t>TEXAS SOUTHERN UNIVERSITY</t>
  </si>
  <si>
    <t>U. OF HOUSTON-CLEAR LAKE</t>
  </si>
  <si>
    <t>U. OF HOUSTON-DOWNTOWN</t>
  </si>
  <si>
    <t>UT HEALTH SCI CENTER-HOUSTON</t>
  </si>
  <si>
    <t>UT M.D. ANDERSON CANCER CENTER</t>
  </si>
  <si>
    <t>WILEY COLLEGE</t>
  </si>
  <si>
    <t>ALAMO CCD PALO ALTO COLLEGE</t>
  </si>
  <si>
    <t>ALVIN COMMUNITY COLLEGE</t>
  </si>
  <si>
    <t>COLLEGE OF THE MAINLAND COMMUN</t>
  </si>
  <si>
    <t>DEL MAR COLLEGE</t>
  </si>
  <si>
    <t>FRANK PHILLIPS COLLEGE</t>
  </si>
  <si>
    <t>GALVESTON COLLEGE</t>
  </si>
  <si>
    <t>JACKSONVILLE COLLEGE</t>
  </si>
  <si>
    <t>LAMAR STATE COLL-PORT ARTHUR</t>
  </si>
  <si>
    <t>LEE COLLEGE</t>
  </si>
  <si>
    <t>LON MORRIS COLLEGE</t>
  </si>
  <si>
    <t>LONE STAR COLLEGE - CY-FAIR</t>
  </si>
  <si>
    <t>LONE STAR COLLEGE - KINGWOOD</t>
  </si>
  <si>
    <t>LONE STAR COLLEGE - N. HARRIS</t>
  </si>
  <si>
    <t>LONE STAR COLLEGE - UNIV PARK</t>
  </si>
  <si>
    <t>NORTHEAST TEXAS COMM COLLEGE</t>
  </si>
  <si>
    <t>PANOLA COLLEGE</t>
  </si>
  <si>
    <t>SAN JACINTO COLLEGE N CAMPUS</t>
  </si>
  <si>
    <t>SAN JACINTO COLLEGE S CAMPUS</t>
  </si>
  <si>
    <t>TEXARKANA COLLEGE</t>
  </si>
  <si>
    <t>TEXAS STATE T. C. MARSHALL</t>
  </si>
  <si>
    <t>VICTORIA COLLEGE</t>
  </si>
  <si>
    <t>WHARTON COUNTY JUNIOR COLLEGE</t>
  </si>
  <si>
    <t>Enrollment in Metroplex Institutions and at Institutions Out of Region</t>
  </si>
  <si>
    <t>TARRANT CO CONNECT CAMPUS</t>
  </si>
  <si>
    <t>Metroplex To:</t>
  </si>
  <si>
    <t>Occupations Adding the Most New Jobs or Growing the Fastest, 2014-2024, Metroplex</t>
  </si>
  <si>
    <t>General &amp; Operations Managers</t>
  </si>
  <si>
    <t>Accountants &amp; Auditors</t>
  </si>
  <si>
    <t>Computer Systems Analysts</t>
  </si>
  <si>
    <t>Occupational Therapy Assistants</t>
  </si>
  <si>
    <t>Nurse Practitioners</t>
  </si>
  <si>
    <t>Diagnostic Medical Sonographers</t>
  </si>
  <si>
    <t>Physical Therapist Assistants</t>
  </si>
  <si>
    <t>Cardiovascular Technologists &amp; Technicians</t>
  </si>
  <si>
    <t>* Public high school students who graduate in the school year prior to entering public or independent higher education in the fall semester</t>
  </si>
  <si>
    <t>** Includes high school graduates minus non-trackable students. Non-tracable graduates have non-standard ID numbers that will not find a match at Texas higher education institutions.</t>
  </si>
  <si>
    <t>**** Associates degree could be earned at any institution.</t>
  </si>
  <si>
    <t>Who Earned a Degree or Certificate Within Six Years of HS Graduation ***</t>
  </si>
  <si>
    <t xml:space="preserve">Earned Both Bachelor's or Higher &amp; Associate****  </t>
  </si>
  <si>
    <t xml:space="preserve">This worksheet provides data on enrollment at institutions of higher education in your region. The graph highlights the disparity in enrollment among male and female students. Data are presented by race/ethnicity and sector for your region.  </t>
  </si>
  <si>
    <t xml:space="preserve">Regional Context Data Workbook - Metroplex Region </t>
  </si>
  <si>
    <t>Content</t>
  </si>
  <si>
    <t>Occupations Adding the Most New Jobs or Growing the Fastest In a Region, 2014-2024</t>
  </si>
  <si>
    <t>Population Projections</t>
  </si>
  <si>
    <t>Enrollment - Region of Residence</t>
  </si>
  <si>
    <t>Enrollment at Institutions in Region</t>
  </si>
  <si>
    <t>Enrollment In and Out</t>
  </si>
  <si>
    <t>Occupation Growth</t>
  </si>
  <si>
    <t>This page provides a map of all the public and independent institutions of higher education in your region. Geographic location is important to consider in terms of access to higher education. The map may be especially useful in your planning around the high school to higher education direct enrollment target.</t>
  </si>
  <si>
    <t xml:space="preserve">This page presents the most recent estimates of population in your region, as well as projections of population in three age groups - 0-17 years, 18-24 years, and the critical 60X30TX age group - 25-34 years. Projections of the proportion of the population with a postsecondary credential needed to reach the 60x30 Goal are closely linked to population growth.  </t>
  </si>
  <si>
    <t>This page presents the most recent estimates of the proportion of residents, ages 25-34, who have earned any higher education credential. We refer to this proportion as the "60x30 educated population".  Projections of the educated population in 2020, 2025 and 2030 are based on current attainment levels in each region and projected changes in regional population.</t>
  </si>
  <si>
    <t>This page presents (1) the percent of completions awarded to different race/ethnicities and gender in your region and (2) the percent of regional completions by level of credential.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Data on completions by level provides information about the mix of certificates and degrees among different student populations in your region.</t>
  </si>
  <si>
    <t>This page presents the percentage of first-time undergraduates (FTUG) enrolled full-time at public universities that complete a bachelor's degree or enrolled at community and technical colleges (CTCs)  that complete a certificate, associate degree, or above within 6 years of initial enrollment.*  Further breakdowns by gender and race/ethnicity are provided.</t>
  </si>
  <si>
    <t>continued next page</t>
  </si>
  <si>
    <t>60x30TX proposes that by 2030, 65% of high school graduates will enroll in an institution of higher education by the first fall after their graduation. The next four pages present data that emphasize the path from high school to higher education in your region. It includes the high school-to-higher education targets at the state and regional level, current levels of direct enrollment in higher education by sector, and data about the degrees earned by students who attended high school in your region.</t>
  </si>
  <si>
    <t>This page provides data from the Texas Workforce Commission that projects the occupations that will add the greatest number of jobs from now until 2024.   The table below identifies occupations with greatest growth in absolute number of jobs as well as occupations with highest percentage of growth.</t>
  </si>
  <si>
    <t>% of HS Graduates in Higher Ed Meeting TSI Standards</t>
  </si>
  <si>
    <r>
      <rPr>
        <b/>
        <i/>
        <sz val="10.5"/>
        <color theme="1"/>
        <rFont val="Tahoma"/>
        <family val="2"/>
      </rPr>
      <t>60x30 Educated Population Goal: By 2030, at least 60 percent of Texans ages 25-34 will have a certificate or degree</t>
    </r>
    <r>
      <rPr>
        <b/>
        <sz val="10.5"/>
        <color theme="1"/>
        <rFont val="Tahoma"/>
        <family val="2"/>
      </rPr>
      <t xml:space="preserve">
</t>
    </r>
    <r>
      <rPr>
        <b/>
        <sz val="10"/>
        <color theme="1"/>
        <rFont val="Tahoma"/>
        <family val="2"/>
      </rPr>
      <t>Educational Attainment of Texas Residents Ages 25-34, 2015 to 2030, by Higher Education Region</t>
    </r>
    <r>
      <rPr>
        <b/>
        <sz val="10.5"/>
        <color theme="1"/>
        <rFont val="Tahoma"/>
        <family val="2"/>
      </rPr>
      <t xml:space="preserve">
</t>
    </r>
    <r>
      <rPr>
        <b/>
        <sz val="10"/>
        <color theme="1"/>
        <rFont val="Tahoma"/>
        <family val="2"/>
      </rPr>
      <t>2015 is Actual Data, 2020, 2025, and 2030 are Projections</t>
    </r>
    <r>
      <rPr>
        <b/>
        <sz val="10.5"/>
        <color theme="1"/>
        <rFont val="Tahoma"/>
        <family val="2"/>
      </rPr>
      <t xml:space="preserve">
</t>
    </r>
  </si>
  <si>
    <t xml:space="preserve">Metroplex
</t>
  </si>
  <si>
    <t>Projected educational attainment (% cert or higher postsecondary degree)</t>
  </si>
  <si>
    <t>LAMAR STATE COLL-ORANGE</t>
  </si>
  <si>
    <t>TEXAS STATE T. C. FORT BEND</t>
  </si>
  <si>
    <t>BLINN COLLEGE DISTRICT</t>
  </si>
  <si>
    <t>Completions by Level - FY 2017</t>
  </si>
  <si>
    <t>Completions by Economically Disadvantaged Students- FY 2017</t>
  </si>
  <si>
    <t>Completions (Certificate, Associate, Bachelor's, Master's) by Institution of Higher Education - Race/Ethnicity, Gender, Economically Disadvantaged Students - FY 2017</t>
  </si>
  <si>
    <t>Six-Year Graduation Rates of First Time Undergraduates (FTUG) at Public CTCs (Certificate, Associate or above) - Fall 2011 Cohort</t>
  </si>
  <si>
    <t>Six-Year Graduation Rates of First Time Undergraduates (FTUG) at Public Universities (Bachelor's Degrees)- Fall 2011 Cohort</t>
  </si>
  <si>
    <t>2009, 2010, &amp; 2011 High School Graduates by Region</t>
  </si>
  <si>
    <t>High School Graduates (2016-2017) Enrolling in Higher Education (Fall 2017) by Race/Ethnicity</t>
  </si>
  <si>
    <t>42,400</t>
  </si>
  <si>
    <t>80,075</t>
  </si>
  <si>
    <t>44,598</t>
  </si>
  <si>
    <t>86,271</t>
  </si>
  <si>
    <t>https://www.census.gov/acs/www/data/data-tables-and-tools/data-profiles/2016/</t>
  </si>
  <si>
    <t>Percent of High School Graduates (2016-2017) enrolling in Higher Education (Fall 2017)</t>
  </si>
  <si>
    <t>2017 Regional Residents' Enrollments in Higher Education</t>
  </si>
  <si>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This page presents data that emphasize the path from high school to higher education in your region. The first table below follows a cohort of 8th grade students from 2007 until 2017. It shows the proportion of that cohort who graduated from high school, enrolled in higher education and completed a certificate or degree.  The second graph compares the percent of high school graduates meeting college readiness (referred to as TSI readiness) in math, writing and reading in the state and in your region. The last set of graphs highlights the decreasing levels of college readiness over the last three years. It is important to note that in 2015 state assessment policies changed such that the STAAR End-of-Course (EOC) assessments which demonstrate college readiness, Algebra II and English III, were no longer required and rarely offered across districts.</t>
    </r>
  </si>
  <si>
    <t>Student Enrollment in Higher Education by Residence Prior to Enrollment</t>
  </si>
  <si>
    <t>This page provides data about enrollment in higher education among students who completed high school or were residing in your region prior to enrollment. The tables and graphs highlight changes in 4-year and 2-year enrollment between 2000 and 2017.  Data are broken out by sector and race/ethnicity.</t>
  </si>
  <si>
    <t xml:space="preserve">This page shows how many students from your region enroll in higher education institutions located in the same region and how many enroll in institutions outside of the region.  For enrollment in your region, data are provided for each institution. </t>
  </si>
  <si>
    <t>Average Annual Earnings of FY 2007 Graduates over 10 Years</t>
  </si>
  <si>
    <t>Year (Years after Graduation)</t>
  </si>
  <si>
    <t>2007 Graduates</t>
  </si>
  <si>
    <t>% Found with Earnings</t>
  </si>
  <si>
    <t>Highest Degree or Award</t>
  </si>
  <si>
    <r>
      <t xml:space="preserve">2008 </t>
    </r>
    <r>
      <rPr>
        <b/>
        <i/>
        <sz val="11"/>
        <color theme="1"/>
        <rFont val="Calibri"/>
        <family val="2"/>
        <scheme val="minor"/>
      </rPr>
      <t>(1 year)</t>
    </r>
  </si>
  <si>
    <t>2012 (5 years)</t>
  </si>
  <si>
    <t>2017 (10 years)</t>
  </si>
  <si>
    <t>Baccalaureate</t>
  </si>
  <si>
    <t>Doctoral</t>
  </si>
  <si>
    <t>Professional</t>
  </si>
  <si>
    <t>Source: TWC, THECB</t>
  </si>
  <si>
    <t>% Public 2-yr</t>
  </si>
  <si>
    <t>FY 2009, 2010, &amp; 2011 Public HS Graduates from the Metroplex who Earned a Degree or Certificate within Six Years of HS Graduation</t>
  </si>
  <si>
    <t>FY 2009, 2010, &amp; 2011 Public HS Graduates from the Metroplex Texas who Earned a Degree or Certificate within Six Years of HS Graduation</t>
  </si>
  <si>
    <t>***Counts are combined totals for 2009, 2010, and 2011 high school graduates.</t>
  </si>
  <si>
    <t>Not Economically Disadvantaged</t>
  </si>
  <si>
    <t>% Total Enrolled in Higher Ed</t>
  </si>
  <si>
    <t>This page presents (1) THECB's regional completion targets, (2) the actual number of completions at each institution of higher education in your region, (3) institutional completion targets as identified by institutions and submitted to the THECB, and (4) the number of regional completions by level of credential for the most recent year (2017).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Institutions submitted completion targets to THECB in August 2018. These targets are displayed for 2020, 2025, and 2030 in the columns highlighted in blue below.
   Data on completions by level provides information about the mix of certificates and degrees among different student populations in your region.</t>
  </si>
  <si>
    <t>Completion Targets Submitted to the THECB August 2018</t>
  </si>
  <si>
    <t>DALLAS COUNTY COMM. COLL. DIST.</t>
  </si>
  <si>
    <t>TARRANT CO COLLEGE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</si>
</sst>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_(&quot;$&quot;* \(#,##0.00\);_(&quot;$&quot;* &quot;-&quot;??_);_(@_)"/>
    <numFmt numFmtId="43" formatCode="_(* #,##0.00_);_(* \(#,##0.00\);_(* &quot;-&quot;??_);_(@_)"/>
    <numFmt numFmtId="164" formatCode="0.0%"/>
    <numFmt numFmtId="165" formatCode="_(* #,##0_);_(* \(#,##0\);_(* &quot;-&quot;??_);_(@_)"/>
    <numFmt numFmtId="166" formatCode="0.0"/>
    <numFmt numFmtId="167" formatCode="_(&quot;$&quot;* #,##0_);_(&quot;$&quot;* \(#,##0\);_(&quot;$&quot;* &quot;-&quot;??_);_(@_)"/>
  </numFmts>
  <fonts count="72" x14ac:knownFonts="1">
    <font>
      <sz val="11"/>
      <color theme="1"/>
      <name val="Calibri"/>
      <family val="2"/>
      <scheme val="minor"/>
    </font>
    <font>
      <sz val="11"/>
      <color indexed="8"/>
      <name val="Calibri"/>
      <family val="2"/>
    </font>
    <font>
      <sz val="11"/>
      <color indexed="8"/>
      <name val="Calibri"/>
      <family val="2"/>
    </font>
    <font>
      <sz val="10"/>
      <name val="MS Sans Serif"/>
      <family val="2"/>
    </font>
    <font>
      <sz val="10"/>
      <name val="Tahoma"/>
      <family val="2"/>
    </font>
    <font>
      <sz val="11"/>
      <color indexed="8"/>
      <name val="Calibri"/>
      <family val="2"/>
    </font>
    <font>
      <b/>
      <sz val="10"/>
      <color indexed="8"/>
      <name val="Tahoma"/>
      <family val="2"/>
    </font>
    <font>
      <b/>
      <sz val="10"/>
      <name val="Tahoma"/>
      <family val="2"/>
    </font>
    <font>
      <sz val="10"/>
      <name val="Arial"/>
      <family val="2"/>
    </font>
    <font>
      <sz val="11"/>
      <name val="Tahoma"/>
      <family val="2"/>
    </font>
    <font>
      <b/>
      <i/>
      <sz val="10"/>
      <name val="Tahoma"/>
      <family val="2"/>
    </font>
    <font>
      <sz val="10"/>
      <name val="Arial"/>
      <family val="2"/>
    </font>
    <font>
      <sz val="11"/>
      <color theme="1"/>
      <name val="Calibri"/>
      <family val="2"/>
      <scheme val="minor"/>
    </font>
    <font>
      <sz val="8"/>
      <color theme="1"/>
      <name val="Arial"/>
      <family val="2"/>
    </font>
    <font>
      <sz val="11"/>
      <color theme="0"/>
      <name val="Calibri"/>
      <family val="2"/>
      <scheme val="minor"/>
    </font>
    <font>
      <sz val="8"/>
      <color theme="0"/>
      <name val="Arial"/>
      <family val="2"/>
    </font>
    <font>
      <sz val="11"/>
      <color rgb="FF9C0006"/>
      <name val="Calibri"/>
      <family val="2"/>
      <scheme val="minor"/>
    </font>
    <font>
      <sz val="8"/>
      <color rgb="FF9C0006"/>
      <name val="Arial"/>
      <family val="2"/>
    </font>
    <font>
      <b/>
      <sz val="11"/>
      <color rgb="FFFA7D00"/>
      <name val="Calibri"/>
      <family val="2"/>
      <scheme val="minor"/>
    </font>
    <font>
      <b/>
      <sz val="8"/>
      <color rgb="FFFA7D00"/>
      <name val="Arial"/>
      <family val="2"/>
    </font>
    <font>
      <b/>
      <sz val="11"/>
      <color theme="0"/>
      <name val="Calibri"/>
      <family val="2"/>
      <scheme val="minor"/>
    </font>
    <font>
      <b/>
      <sz val="8"/>
      <color theme="0"/>
      <name val="Arial"/>
      <family val="2"/>
    </font>
    <font>
      <i/>
      <sz val="11"/>
      <color rgb="FF7F7F7F"/>
      <name val="Calibri"/>
      <family val="2"/>
      <scheme val="minor"/>
    </font>
    <font>
      <i/>
      <sz val="8"/>
      <color rgb="FF7F7F7F"/>
      <name val="Arial"/>
      <family val="2"/>
    </font>
    <font>
      <sz val="11"/>
      <color rgb="FF006100"/>
      <name val="Calibri"/>
      <family val="2"/>
      <scheme val="minor"/>
    </font>
    <font>
      <sz val="8"/>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1"/>
      <color theme="10"/>
      <name val="Calibri"/>
      <family val="2"/>
    </font>
    <font>
      <u/>
      <sz val="10"/>
      <color theme="10"/>
      <name val="Arial"/>
      <family val="2"/>
    </font>
    <font>
      <sz val="11"/>
      <color rgb="FF3F3F76"/>
      <name val="Calibri"/>
      <family val="2"/>
      <scheme val="minor"/>
    </font>
    <font>
      <sz val="8"/>
      <color rgb="FF3F3F76"/>
      <name val="Arial"/>
      <family val="2"/>
    </font>
    <font>
      <sz val="11"/>
      <color rgb="FFFA7D00"/>
      <name val="Calibri"/>
      <family val="2"/>
      <scheme val="minor"/>
    </font>
    <font>
      <sz val="8"/>
      <color rgb="FFFA7D00"/>
      <name val="Arial"/>
      <family val="2"/>
    </font>
    <font>
      <sz val="11"/>
      <color rgb="FF9C6500"/>
      <name val="Calibri"/>
      <family val="2"/>
      <scheme val="minor"/>
    </font>
    <font>
      <sz val="8"/>
      <color rgb="FF9C6500"/>
      <name val="Arial"/>
      <family val="2"/>
    </font>
    <font>
      <sz val="10"/>
      <color theme="1"/>
      <name val="Arial"/>
      <family val="2"/>
    </font>
    <font>
      <sz val="11"/>
      <color rgb="FF000000"/>
      <name val="Calibri"/>
      <family val="2"/>
      <scheme val="minor"/>
    </font>
    <font>
      <b/>
      <sz val="11"/>
      <color rgb="FF3F3F3F"/>
      <name val="Calibri"/>
      <family val="2"/>
      <scheme val="minor"/>
    </font>
    <font>
      <b/>
      <sz val="8"/>
      <color rgb="FF3F3F3F"/>
      <name val="Arial"/>
      <family val="2"/>
    </font>
    <font>
      <b/>
      <sz val="18"/>
      <color theme="3"/>
      <name val="Cambria"/>
      <family val="2"/>
      <scheme val="major"/>
    </font>
    <font>
      <b/>
      <sz val="11"/>
      <color theme="1"/>
      <name val="Calibri"/>
      <family val="2"/>
      <scheme val="minor"/>
    </font>
    <font>
      <b/>
      <sz val="8"/>
      <color theme="1"/>
      <name val="Arial"/>
      <family val="2"/>
    </font>
    <font>
      <sz val="11"/>
      <color rgb="FFFF0000"/>
      <name val="Calibri"/>
      <family val="2"/>
      <scheme val="minor"/>
    </font>
    <font>
      <sz val="8"/>
      <color rgb="FFFF0000"/>
      <name val="Arial"/>
      <family val="2"/>
    </font>
    <font>
      <sz val="11"/>
      <color theme="1"/>
      <name val="Tahoma"/>
      <family val="2"/>
    </font>
    <font>
      <b/>
      <sz val="11"/>
      <color theme="1"/>
      <name val="Tahoma"/>
      <family val="2"/>
    </font>
    <font>
      <b/>
      <sz val="10"/>
      <color theme="1"/>
      <name val="Tahoma"/>
      <family val="2"/>
    </font>
    <font>
      <sz val="10"/>
      <color theme="1"/>
      <name val="Tahoma"/>
      <family val="2"/>
    </font>
    <font>
      <u/>
      <sz val="11"/>
      <color theme="1"/>
      <name val="Tahoma"/>
      <family val="2"/>
    </font>
    <font>
      <sz val="11"/>
      <color theme="0"/>
      <name val="Tahoma"/>
      <family val="2"/>
    </font>
    <font>
      <u/>
      <sz val="10"/>
      <color theme="10"/>
      <name val="Tahoma"/>
      <family val="2"/>
    </font>
    <font>
      <sz val="10"/>
      <color theme="0"/>
      <name val="Tahoma"/>
      <family val="2"/>
    </font>
    <font>
      <sz val="10"/>
      <color theme="1"/>
      <name val="Wingdings 2"/>
      <family val="1"/>
      <charset val="2"/>
    </font>
    <font>
      <sz val="10"/>
      <color theme="1"/>
      <name val="Calibri"/>
      <family val="2"/>
      <scheme val="minor"/>
    </font>
    <font>
      <b/>
      <sz val="10"/>
      <color theme="0"/>
      <name val="Tahoma"/>
      <family val="2"/>
    </font>
    <font>
      <b/>
      <sz val="9"/>
      <color theme="1"/>
      <name val="Tahoma"/>
      <family val="2"/>
    </font>
    <font>
      <i/>
      <sz val="10"/>
      <color theme="1"/>
      <name val="Tahoma"/>
      <family val="2"/>
    </font>
    <font>
      <b/>
      <i/>
      <sz val="10"/>
      <color theme="1"/>
      <name val="Tahoma"/>
      <family val="2"/>
    </font>
    <font>
      <sz val="10"/>
      <color theme="0" tint="-4.9989318521683403E-2"/>
      <name val="Tahoma"/>
      <family val="2"/>
    </font>
    <font>
      <b/>
      <sz val="10"/>
      <color rgb="FF005F84"/>
      <name val="Tahoma"/>
      <family val="2"/>
    </font>
    <font>
      <sz val="10"/>
      <color rgb="FFFF0000"/>
      <name val="Tahoma"/>
      <family val="2"/>
    </font>
    <font>
      <u/>
      <sz val="10"/>
      <color theme="1"/>
      <name val="Tahoma"/>
      <family val="2"/>
    </font>
    <font>
      <sz val="11"/>
      <color rgb="FFFF0000"/>
      <name val="Tahoma"/>
      <family val="2"/>
    </font>
    <font>
      <b/>
      <sz val="10.5"/>
      <color theme="1"/>
      <name val="Tahoma"/>
      <family val="2"/>
    </font>
    <font>
      <b/>
      <i/>
      <sz val="10.5"/>
      <color theme="1"/>
      <name val="Tahoma"/>
      <family val="2"/>
    </font>
    <font>
      <b/>
      <i/>
      <sz val="11"/>
      <color theme="1"/>
      <name val="Calibri"/>
      <family val="2"/>
      <scheme val="minor"/>
    </font>
    <font>
      <b/>
      <sz val="10"/>
      <color rgb="FF000000"/>
      <name val="Tahoma"/>
      <family val="2"/>
    </font>
  </fonts>
  <fills count="4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5F84"/>
        <bgColor indexed="64"/>
      </patternFill>
    </fill>
    <fill>
      <patternFill patternType="solid">
        <fgColor theme="0" tint="-4.9989318521683403E-2"/>
        <bgColor indexed="64"/>
      </patternFill>
    </fill>
    <fill>
      <patternFill patternType="solid">
        <fgColor rgb="FFEDF3F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EDF3F9"/>
        <bgColor rgb="FF000000"/>
      </patternFill>
    </fill>
    <fill>
      <patternFill patternType="solid">
        <fgColor rgb="FF751C66"/>
        <bgColor indexed="64"/>
      </patternFill>
    </fill>
  </fills>
  <borders count="14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ck">
        <color rgb="FF005F84"/>
      </top>
      <bottom style="thin">
        <color indexed="64"/>
      </bottom>
      <diagonal/>
    </border>
    <border>
      <left style="thin">
        <color indexed="64"/>
      </left>
      <right style="thick">
        <color rgb="FF005F84"/>
      </right>
      <top style="thick">
        <color rgb="FF005F84"/>
      </top>
      <bottom style="thin">
        <color indexed="64"/>
      </bottom>
      <diagonal/>
    </border>
    <border>
      <left style="thin">
        <color indexed="64"/>
      </left>
      <right style="thick">
        <color rgb="FF005F84"/>
      </right>
      <top style="thin">
        <color indexed="64"/>
      </top>
      <bottom style="thin">
        <color indexed="64"/>
      </bottom>
      <diagonal/>
    </border>
    <border>
      <left style="thick">
        <color rgb="FF005F84"/>
      </left>
      <right style="thin">
        <color indexed="64"/>
      </right>
      <top style="thin">
        <color indexed="64"/>
      </top>
      <bottom style="thin">
        <color indexed="64"/>
      </bottom>
      <diagonal/>
    </border>
    <border>
      <left style="thick">
        <color rgb="FF005F84"/>
      </left>
      <right style="thin">
        <color indexed="64"/>
      </right>
      <top style="thin">
        <color indexed="64"/>
      </top>
      <bottom style="thick">
        <color rgb="FF005F84"/>
      </bottom>
      <diagonal/>
    </border>
    <border>
      <left style="thin">
        <color indexed="64"/>
      </left>
      <right style="thin">
        <color indexed="64"/>
      </right>
      <top style="thin">
        <color indexed="64"/>
      </top>
      <bottom style="thick">
        <color rgb="FF005F84"/>
      </bottom>
      <diagonal/>
    </border>
    <border>
      <left style="thin">
        <color indexed="64"/>
      </left>
      <right style="thick">
        <color rgb="FF005F84"/>
      </right>
      <top style="thin">
        <color indexed="64"/>
      </top>
      <bottom style="thick">
        <color rgb="FF005F84"/>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rgb="FF005F84"/>
      </top>
      <bottom style="thin">
        <color rgb="FF005F84"/>
      </bottom>
      <diagonal/>
    </border>
    <border>
      <left style="thin">
        <color rgb="FF005F84"/>
      </left>
      <right/>
      <top style="thin">
        <color rgb="FF005F84"/>
      </top>
      <bottom/>
      <diagonal/>
    </border>
    <border>
      <left/>
      <right/>
      <top style="thin">
        <color rgb="FF005F84"/>
      </top>
      <bottom/>
      <diagonal/>
    </border>
    <border>
      <left/>
      <right style="thin">
        <color rgb="FF005F84"/>
      </right>
      <top style="thin">
        <color rgb="FF005F84"/>
      </top>
      <bottom/>
      <diagonal/>
    </border>
    <border>
      <left style="thin">
        <color rgb="FF005F84"/>
      </left>
      <right/>
      <top/>
      <bottom/>
      <diagonal/>
    </border>
    <border>
      <left style="thin">
        <color rgb="FF005F84"/>
      </left>
      <right/>
      <top/>
      <bottom style="thin">
        <color rgb="FF005F84"/>
      </bottom>
      <diagonal/>
    </border>
    <border>
      <left/>
      <right/>
      <top/>
      <bottom style="thin">
        <color rgb="FF005F84"/>
      </bottom>
      <diagonal/>
    </border>
    <border>
      <left/>
      <right style="thin">
        <color rgb="FF005F84"/>
      </right>
      <top/>
      <bottom style="thin">
        <color rgb="FF005F84"/>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medium">
        <color indexed="64"/>
      </right>
      <top style="thin">
        <color rgb="FF000000"/>
      </top>
      <bottom style="thin">
        <color rgb="FF000000"/>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rgb="FF005F84"/>
      </left>
      <right style="thin">
        <color indexed="64"/>
      </right>
      <top style="thick">
        <color rgb="FF005F8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auto="1"/>
      </left>
      <right style="thin">
        <color indexed="64"/>
      </right>
      <top style="thin">
        <color auto="1"/>
      </top>
      <bottom style="hair">
        <color auto="1"/>
      </bottom>
      <diagonal/>
    </border>
    <border>
      <left style="thin">
        <color auto="1"/>
      </left>
      <right style="thin">
        <color indexed="64"/>
      </right>
      <top style="hair">
        <color auto="1"/>
      </top>
      <bottom style="thin">
        <color indexed="64"/>
      </bottom>
      <diagonal/>
    </border>
    <border>
      <left style="thin">
        <color rgb="FF000000"/>
      </left>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medium">
        <color rgb="FF005F84"/>
      </left>
      <right style="thin">
        <color indexed="64"/>
      </right>
      <top style="medium">
        <color rgb="FF005F84"/>
      </top>
      <bottom/>
      <diagonal/>
    </border>
    <border>
      <left style="thin">
        <color indexed="64"/>
      </left>
      <right style="thin">
        <color indexed="64"/>
      </right>
      <top style="medium">
        <color rgb="FF005F84"/>
      </top>
      <bottom style="thin">
        <color indexed="64"/>
      </bottom>
      <diagonal/>
    </border>
    <border>
      <left style="thin">
        <color indexed="64"/>
      </left>
      <right style="medium">
        <color rgb="FF005F84"/>
      </right>
      <top style="medium">
        <color rgb="FF005F84"/>
      </top>
      <bottom style="thin">
        <color indexed="64"/>
      </bottom>
      <diagonal/>
    </border>
    <border>
      <left style="medium">
        <color rgb="FF005F84"/>
      </left>
      <right style="thin">
        <color indexed="64"/>
      </right>
      <top/>
      <bottom/>
      <diagonal/>
    </border>
    <border>
      <left style="thin">
        <color indexed="64"/>
      </left>
      <right style="medium">
        <color rgb="FF005F84"/>
      </right>
      <top style="thin">
        <color indexed="64"/>
      </top>
      <bottom style="thin">
        <color indexed="64"/>
      </bottom>
      <diagonal/>
    </border>
    <border>
      <left style="medium">
        <color rgb="FF005F84"/>
      </left>
      <right style="thin">
        <color indexed="64"/>
      </right>
      <top/>
      <bottom style="thin">
        <color indexed="64"/>
      </bottom>
      <diagonal/>
    </border>
    <border>
      <left style="medium">
        <color rgb="FF005F84"/>
      </left>
      <right style="thin">
        <color indexed="64"/>
      </right>
      <top style="thin">
        <color indexed="64"/>
      </top>
      <bottom/>
      <diagonal/>
    </border>
    <border>
      <left style="medium">
        <color rgb="FF005F84"/>
      </left>
      <right style="thin">
        <color indexed="64"/>
      </right>
      <top style="thin">
        <color indexed="64"/>
      </top>
      <bottom style="thin">
        <color indexed="64"/>
      </bottom>
      <diagonal/>
    </border>
    <border>
      <left style="medium">
        <color rgb="FF005F84"/>
      </left>
      <right style="thin">
        <color indexed="64"/>
      </right>
      <top style="thin">
        <color indexed="64"/>
      </top>
      <bottom style="medium">
        <color rgb="FF005F84"/>
      </bottom>
      <diagonal/>
    </border>
    <border>
      <left style="thin">
        <color indexed="64"/>
      </left>
      <right/>
      <top style="thin">
        <color indexed="64"/>
      </top>
      <bottom style="medium">
        <color rgb="FF005F84"/>
      </bottom>
      <diagonal/>
    </border>
    <border>
      <left style="thin">
        <color rgb="FF005F84"/>
      </left>
      <right style="thin">
        <color indexed="64"/>
      </right>
      <top style="thin">
        <color rgb="FF005F84"/>
      </top>
      <bottom style="medium">
        <color rgb="FF005F84"/>
      </bottom>
      <diagonal/>
    </border>
    <border>
      <left style="thin">
        <color rgb="FF005F84"/>
      </left>
      <right style="medium">
        <color rgb="FF005F84"/>
      </right>
      <top style="thin">
        <color indexed="64"/>
      </top>
      <bottom style="medium">
        <color rgb="FF005F84"/>
      </bottom>
      <diagonal/>
    </border>
    <border>
      <left style="thin">
        <color indexed="64"/>
      </left>
      <right/>
      <top style="thin">
        <color rgb="FF005F84"/>
      </top>
      <bottom/>
      <diagonal/>
    </border>
    <border>
      <left style="thin">
        <color theme="0"/>
      </left>
      <right style="thin">
        <color rgb="FF005F84"/>
      </right>
      <top style="thin">
        <color rgb="FF005F84"/>
      </top>
      <bottom/>
      <diagonal/>
    </border>
    <border>
      <left style="thin">
        <color indexed="64"/>
      </left>
      <right/>
      <top/>
      <bottom style="thin">
        <color rgb="FF005F84"/>
      </bottom>
      <diagonal/>
    </border>
    <border>
      <left style="thin">
        <color theme="0"/>
      </left>
      <right style="thin">
        <color rgb="FF005F84"/>
      </right>
      <top/>
      <bottom style="thin">
        <color rgb="FF005F84"/>
      </bottom>
      <diagonal/>
    </border>
    <border>
      <left style="dotted">
        <color auto="1"/>
      </left>
      <right style="dotted">
        <color auto="1"/>
      </right>
      <top style="dotted">
        <color auto="1"/>
      </top>
      <bottom style="dotted">
        <color auto="1"/>
      </bottom>
      <diagonal/>
    </border>
    <border>
      <left style="thin">
        <color indexed="64"/>
      </left>
      <right/>
      <top style="thin">
        <color indexed="64"/>
      </top>
      <bottom style="thin">
        <color rgb="FF005F84"/>
      </bottom>
      <diagonal/>
    </border>
    <border>
      <left/>
      <right/>
      <top style="thin">
        <color indexed="64"/>
      </top>
      <bottom style="thin">
        <color rgb="FF005F84"/>
      </bottom>
      <diagonal/>
    </border>
    <border>
      <left/>
      <right style="thin">
        <color indexed="64"/>
      </right>
      <top style="thin">
        <color indexed="64"/>
      </top>
      <bottom style="thin">
        <color rgb="FF005F84"/>
      </bottom>
      <diagonal/>
    </border>
    <border>
      <left style="thin">
        <color indexed="64"/>
      </left>
      <right/>
      <top style="thin">
        <color rgb="FF005F84"/>
      </top>
      <bottom style="thin">
        <color rgb="FF005F84"/>
      </bottom>
      <diagonal/>
    </border>
    <border>
      <left/>
      <right style="thin">
        <color indexed="64"/>
      </right>
      <top style="thin">
        <color rgb="FF005F84"/>
      </top>
      <bottom style="thin">
        <color rgb="FF005F84"/>
      </bottom>
      <diagonal/>
    </border>
    <border>
      <left/>
      <right style="thin">
        <color indexed="64"/>
      </right>
      <top style="thin">
        <color rgb="FF005F84"/>
      </top>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rgb="FF005F84"/>
      </left>
      <right style="thin">
        <color indexed="64"/>
      </right>
      <top style="medium">
        <color rgb="FF005F84"/>
      </top>
      <bottom style="thin">
        <color indexed="64"/>
      </bottom>
      <diagonal/>
    </border>
    <border>
      <left style="thin">
        <color indexed="64"/>
      </left>
      <right style="thin">
        <color indexed="64"/>
      </right>
      <top style="thin">
        <color indexed="64"/>
      </top>
      <bottom style="medium">
        <color rgb="FF005F84"/>
      </bottom>
      <diagonal/>
    </border>
    <border>
      <left style="thin">
        <color indexed="64"/>
      </left>
      <right style="medium">
        <color rgb="FF005F84"/>
      </right>
      <top style="thin">
        <color indexed="64"/>
      </top>
      <bottom style="medium">
        <color rgb="FF005F84"/>
      </bottom>
      <diagonal/>
    </border>
    <border>
      <left/>
      <right style="medium">
        <color indexed="64"/>
      </right>
      <top/>
      <bottom/>
      <diagonal/>
    </border>
    <border>
      <left style="medium">
        <color indexed="64"/>
      </left>
      <right/>
      <top/>
      <bottom style="thin">
        <color rgb="FF005F84"/>
      </bottom>
      <diagonal/>
    </border>
    <border>
      <left/>
      <right style="medium">
        <color indexed="64"/>
      </right>
      <top/>
      <bottom style="thin">
        <color rgb="FF005F84"/>
      </bottom>
      <diagonal/>
    </border>
    <border>
      <left style="medium">
        <color indexed="64"/>
      </left>
      <right/>
      <top style="thin">
        <color rgb="FF005F84"/>
      </top>
      <bottom style="thin">
        <color rgb="FF005F84"/>
      </bottom>
      <diagonal/>
    </border>
    <border>
      <left/>
      <right style="medium">
        <color indexed="64"/>
      </right>
      <top style="thin">
        <color rgb="FF005F84"/>
      </top>
      <bottom style="thin">
        <color rgb="FF005F84"/>
      </bottom>
      <diagonal/>
    </border>
    <border>
      <left style="thin">
        <color rgb="FF005F84"/>
      </left>
      <right style="thin">
        <color rgb="FF005F84"/>
      </right>
      <top style="thin">
        <color rgb="FF005F84"/>
      </top>
      <bottom style="thin">
        <color rgb="FF005F84"/>
      </bottom>
      <diagonal/>
    </border>
    <border>
      <left style="thin">
        <color rgb="FF005F84"/>
      </left>
      <right/>
      <top style="thin">
        <color rgb="FF005F84"/>
      </top>
      <bottom style="thin">
        <color indexed="64"/>
      </bottom>
      <diagonal/>
    </border>
    <border>
      <left style="thin">
        <color rgb="FF005F84"/>
      </left>
      <right/>
      <top style="thin">
        <color indexed="64"/>
      </top>
      <bottom/>
      <diagonal/>
    </border>
    <border>
      <left/>
      <right style="thin">
        <color rgb="FF005F84"/>
      </right>
      <top style="thin">
        <color indexed="64"/>
      </top>
      <bottom/>
      <diagonal/>
    </border>
    <border>
      <left style="thin">
        <color rgb="FF005F84"/>
      </left>
      <right style="thin">
        <color indexed="64"/>
      </right>
      <top style="thin">
        <color rgb="FF005F84"/>
      </top>
      <bottom style="thin">
        <color indexed="64"/>
      </bottom>
      <diagonal/>
    </border>
    <border>
      <left style="thin">
        <color indexed="64"/>
      </left>
      <right style="thin">
        <color indexed="64"/>
      </right>
      <top style="thin">
        <color rgb="FF005F84"/>
      </top>
      <bottom style="thin">
        <color indexed="64"/>
      </bottom>
      <diagonal/>
    </border>
    <border>
      <left style="thin">
        <color indexed="64"/>
      </left>
      <right style="thin">
        <color rgb="FF005F84"/>
      </right>
      <top style="thin">
        <color rgb="FF005F84"/>
      </top>
      <bottom style="thin">
        <color indexed="64"/>
      </bottom>
      <diagonal/>
    </border>
    <border>
      <left style="thin">
        <color indexed="64"/>
      </left>
      <right style="thin">
        <color rgb="FF005F84"/>
      </right>
      <top style="thin">
        <color indexed="64"/>
      </top>
      <bottom style="thin">
        <color indexed="64"/>
      </bottom>
      <diagonal/>
    </border>
    <border>
      <left style="thin">
        <color rgb="FF005F84"/>
      </left>
      <right style="thin">
        <color indexed="64"/>
      </right>
      <top style="thin">
        <color indexed="64"/>
      </top>
      <bottom style="thin">
        <color indexed="64"/>
      </bottom>
      <diagonal/>
    </border>
    <border>
      <left style="thin">
        <color rgb="FF005F84"/>
      </left>
      <right style="thin">
        <color indexed="64"/>
      </right>
      <top style="thin">
        <color indexed="64"/>
      </top>
      <bottom style="thin">
        <color rgb="FF005F84"/>
      </bottom>
      <diagonal/>
    </border>
    <border>
      <left style="thin">
        <color indexed="64"/>
      </left>
      <right style="thin">
        <color indexed="64"/>
      </right>
      <top style="thin">
        <color indexed="64"/>
      </top>
      <bottom style="thin">
        <color rgb="FF005F84"/>
      </bottom>
      <diagonal/>
    </border>
    <border>
      <left style="thin">
        <color indexed="64"/>
      </left>
      <right style="thin">
        <color rgb="FF005F84"/>
      </right>
      <top style="thin">
        <color indexed="64"/>
      </top>
      <bottom style="thin">
        <color rgb="FF005F84"/>
      </bottom>
      <diagonal/>
    </border>
    <border>
      <left/>
      <right style="thin">
        <color rgb="FF005F8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theme="3"/>
      </left>
      <right style="thin">
        <color indexed="64"/>
      </right>
      <top style="thin">
        <color indexed="64"/>
      </top>
      <bottom style="thin">
        <color indexed="64"/>
      </bottom>
      <diagonal/>
    </border>
  </borders>
  <cellStyleXfs count="135">
    <xf numFmtId="0" fontId="0" fillId="0" borderId="0"/>
    <xf numFmtId="0" fontId="12"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2"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2"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2"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2"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2"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2"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2"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2"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2"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2"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5" fillId="14" borderId="0" applyNumberFormat="0" applyBorder="0" applyAlignment="0" applyProtection="0"/>
    <xf numFmtId="0" fontId="14" fillId="15" borderId="0" applyNumberFormat="0" applyBorder="0" applyAlignment="0" applyProtection="0"/>
    <xf numFmtId="0" fontId="15" fillId="15" borderId="0" applyNumberFormat="0" applyBorder="0" applyAlignment="0" applyProtection="0"/>
    <xf numFmtId="0" fontId="14" fillId="16" borderId="0" applyNumberFormat="0" applyBorder="0" applyAlignment="0" applyProtection="0"/>
    <xf numFmtId="0" fontId="15" fillId="16" borderId="0" applyNumberFormat="0" applyBorder="0" applyAlignment="0" applyProtection="0"/>
    <xf numFmtId="0" fontId="14" fillId="17" borderId="0" applyNumberFormat="0" applyBorder="0" applyAlignment="0" applyProtection="0"/>
    <xf numFmtId="0" fontId="15" fillId="17" borderId="0" applyNumberFormat="0" applyBorder="0" applyAlignment="0" applyProtection="0"/>
    <xf numFmtId="0" fontId="14" fillId="18" borderId="0" applyNumberFormat="0" applyBorder="0" applyAlignment="0" applyProtection="0"/>
    <xf numFmtId="0" fontId="15" fillId="18" borderId="0" applyNumberFormat="0" applyBorder="0" applyAlignment="0" applyProtection="0"/>
    <xf numFmtId="0" fontId="14" fillId="19" borderId="0" applyNumberFormat="0" applyBorder="0" applyAlignment="0" applyProtection="0"/>
    <xf numFmtId="0" fontId="15" fillId="19" borderId="0" applyNumberFormat="0" applyBorder="0" applyAlignment="0" applyProtection="0"/>
    <xf numFmtId="0" fontId="14" fillId="20" borderId="0" applyNumberFormat="0" applyBorder="0" applyAlignment="0" applyProtection="0"/>
    <xf numFmtId="0" fontId="15" fillId="20" borderId="0" applyNumberFormat="0" applyBorder="0" applyAlignment="0" applyProtection="0"/>
    <xf numFmtId="0" fontId="14" fillId="21" borderId="0" applyNumberFormat="0" applyBorder="0" applyAlignment="0" applyProtection="0"/>
    <xf numFmtId="0" fontId="15" fillId="21" borderId="0" applyNumberFormat="0" applyBorder="0" applyAlignment="0" applyProtection="0"/>
    <xf numFmtId="0" fontId="14" fillId="22" borderId="0" applyNumberFormat="0" applyBorder="0" applyAlignment="0" applyProtection="0"/>
    <xf numFmtId="0" fontId="15" fillId="22" borderId="0" applyNumberFormat="0" applyBorder="0" applyAlignment="0" applyProtection="0"/>
    <xf numFmtId="0" fontId="14" fillId="23" borderId="0" applyNumberFormat="0" applyBorder="0" applyAlignment="0" applyProtection="0"/>
    <xf numFmtId="0" fontId="15" fillId="23" borderId="0" applyNumberFormat="0" applyBorder="0" applyAlignment="0" applyProtection="0"/>
    <xf numFmtId="0" fontId="14" fillId="24" borderId="0" applyNumberFormat="0" applyBorder="0" applyAlignment="0" applyProtection="0"/>
    <xf numFmtId="0" fontId="15" fillId="24" borderId="0" applyNumberFormat="0" applyBorder="0" applyAlignment="0" applyProtection="0"/>
    <xf numFmtId="0" fontId="14" fillId="25"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6" borderId="0" applyNumberFormat="0" applyBorder="0" applyAlignment="0" applyProtection="0"/>
    <xf numFmtId="0" fontId="18" fillId="27" borderId="16" applyNumberFormat="0" applyAlignment="0" applyProtection="0"/>
    <xf numFmtId="0" fontId="19" fillId="27" borderId="16" applyNumberFormat="0" applyAlignment="0" applyProtection="0"/>
    <xf numFmtId="0" fontId="20" fillId="28" borderId="17" applyNumberFormat="0" applyAlignment="0" applyProtection="0"/>
    <xf numFmtId="0" fontId="21" fillId="28" borderId="17" applyNumberFormat="0" applyAlignment="0" applyProtection="0"/>
    <xf numFmtId="43"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29" borderId="0" applyNumberFormat="0" applyBorder="0" applyAlignment="0" applyProtection="0"/>
    <xf numFmtId="0" fontId="25" fillId="29" borderId="0" applyNumberFormat="0" applyBorder="0" applyAlignment="0" applyProtection="0"/>
    <xf numFmtId="0" fontId="26" fillId="0" borderId="18" applyNumberFormat="0" applyFill="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19" applyNumberFormat="0" applyFill="0" applyAlignment="0" applyProtection="0"/>
    <xf numFmtId="0" fontId="30" fillId="0" borderId="20" applyNumberFormat="0" applyFill="0" applyAlignment="0" applyProtection="0"/>
    <xf numFmtId="0" fontId="31" fillId="0" borderId="20"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30" borderId="16" applyNumberFormat="0" applyAlignment="0" applyProtection="0"/>
    <xf numFmtId="0" fontId="35" fillId="30" borderId="16" applyNumberFormat="0" applyAlignment="0" applyProtection="0"/>
    <xf numFmtId="0" fontId="36" fillId="0" borderId="21" applyNumberFormat="0" applyFill="0" applyAlignment="0" applyProtection="0"/>
    <xf numFmtId="0" fontId="37" fillId="0" borderId="21" applyNumberFormat="0" applyFill="0" applyAlignment="0" applyProtection="0"/>
    <xf numFmtId="0" fontId="38" fillId="31" borderId="0" applyNumberFormat="0" applyBorder="0" applyAlignment="0" applyProtection="0"/>
    <xf numFmtId="0" fontId="39" fillId="31" borderId="0" applyNumberFormat="0" applyBorder="0" applyAlignment="0" applyProtection="0"/>
    <xf numFmtId="0" fontId="8" fillId="0" borderId="0"/>
    <xf numFmtId="0" fontId="3" fillId="0" borderId="0"/>
    <xf numFmtId="0" fontId="3" fillId="0" borderId="0"/>
    <xf numFmtId="0" fontId="3" fillId="0" borderId="0"/>
    <xf numFmtId="0" fontId="8" fillId="0" borderId="0"/>
    <xf numFmtId="0" fontId="40" fillId="0" borderId="0"/>
    <xf numFmtId="0" fontId="3" fillId="0" borderId="0"/>
    <xf numFmtId="0" fontId="40" fillId="0" borderId="0"/>
    <xf numFmtId="0" fontId="3" fillId="0" borderId="0"/>
    <xf numFmtId="0" fontId="8" fillId="0" borderId="0"/>
    <xf numFmtId="0" fontId="3" fillId="0" borderId="0"/>
    <xf numFmtId="0" fontId="12" fillId="0" borderId="0"/>
    <xf numFmtId="0" fontId="5" fillId="0" borderId="0"/>
    <xf numFmtId="0" fontId="12" fillId="0" borderId="0"/>
    <xf numFmtId="0" fontId="8" fillId="0" borderId="0"/>
    <xf numFmtId="0" fontId="2" fillId="0" borderId="0"/>
    <xf numFmtId="0" fontId="12" fillId="0" borderId="0"/>
    <xf numFmtId="0" fontId="2" fillId="0" borderId="0"/>
    <xf numFmtId="0" fontId="8" fillId="0" borderId="0"/>
    <xf numFmtId="0" fontId="1" fillId="0" borderId="0"/>
    <xf numFmtId="0" fontId="3" fillId="0" borderId="0"/>
    <xf numFmtId="0" fontId="11" fillId="0" borderId="0"/>
    <xf numFmtId="0" fontId="12" fillId="0" borderId="0"/>
    <xf numFmtId="0" fontId="41" fillId="0" borderId="0"/>
    <xf numFmtId="0" fontId="8" fillId="0" borderId="0"/>
    <xf numFmtId="0" fontId="8" fillId="0" borderId="0"/>
    <xf numFmtId="0" fontId="8" fillId="0" borderId="0"/>
    <xf numFmtId="0" fontId="13" fillId="0" borderId="0"/>
    <xf numFmtId="0" fontId="13" fillId="0" borderId="0"/>
    <xf numFmtId="0" fontId="12" fillId="32" borderId="22" applyNumberFormat="0" applyFont="0" applyAlignment="0" applyProtection="0"/>
    <xf numFmtId="0" fontId="13" fillId="32" borderId="22" applyNumberFormat="0" applyFont="0" applyAlignment="0" applyProtection="0"/>
    <xf numFmtId="0" fontId="13" fillId="32" borderId="22" applyNumberFormat="0" applyFont="0" applyAlignment="0" applyProtection="0"/>
    <xf numFmtId="0" fontId="42" fillId="27" borderId="23" applyNumberFormat="0" applyAlignment="0" applyProtection="0"/>
    <xf numFmtId="0" fontId="43" fillId="27" borderId="23" applyNumberFormat="0" applyAlignment="0" applyProtection="0"/>
    <xf numFmtId="9" fontId="40" fillId="0" borderId="0" applyFont="0" applyFill="0" applyBorder="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0" borderId="24"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9" fontId="12" fillId="0" borderId="0" applyFont="0" applyFill="0" applyBorder="0" applyAlignment="0" applyProtection="0"/>
    <xf numFmtId="43" fontId="3" fillId="0" borderId="0" applyFont="0" applyFill="0" applyBorder="0" applyAlignment="0" applyProtection="0"/>
    <xf numFmtId="44" fontId="12" fillId="0" borderId="0" applyFont="0" applyFill="0" applyBorder="0" applyAlignment="0" applyProtection="0"/>
  </cellStyleXfs>
  <cellXfs count="782">
    <xf numFmtId="0" fontId="0" fillId="0" borderId="0" xfId="0"/>
    <xf numFmtId="0" fontId="49" fillId="0" borderId="0" xfId="0" applyFont="1"/>
    <xf numFmtId="0" fontId="50" fillId="0" borderId="0" xfId="0" applyFont="1"/>
    <xf numFmtId="0" fontId="52" fillId="0" borderId="0" xfId="0" applyFont="1"/>
    <xf numFmtId="0" fontId="53" fillId="0" borderId="0" xfId="0" applyFont="1"/>
    <xf numFmtId="0" fontId="9" fillId="0" borderId="0" xfId="92" applyFont="1" applyBorder="1" applyAlignment="1">
      <alignment horizontal="left" vertical="center"/>
    </xf>
    <xf numFmtId="0" fontId="9" fillId="0" borderId="0" xfId="92" applyFont="1" applyBorder="1" applyAlignment="1">
      <alignment horizontal="center" vertical="center" wrapText="1"/>
    </xf>
    <xf numFmtId="0" fontId="50" fillId="0" borderId="0" xfId="0" applyFont="1" applyAlignment="1">
      <alignment horizontal="left" vertical="center"/>
    </xf>
    <xf numFmtId="0" fontId="50" fillId="0" borderId="0" xfId="0" applyFont="1" applyAlignment="1"/>
    <xf numFmtId="0" fontId="54" fillId="0" borderId="0" xfId="0" applyFont="1" applyFill="1" applyBorder="1" applyAlignment="1">
      <alignment vertical="center"/>
    </xf>
    <xf numFmtId="3" fontId="4" fillId="0" borderId="2" xfId="92" applyNumberFormat="1" applyFont="1" applyBorder="1"/>
    <xf numFmtId="0" fontId="0" fillId="0" borderId="0" xfId="0" applyFill="1"/>
    <xf numFmtId="0" fontId="52" fillId="0" borderId="0" xfId="0" applyFont="1"/>
    <xf numFmtId="0" fontId="51" fillId="0" borderId="0" xfId="0" applyFont="1" applyAlignment="1">
      <alignment vertical="center"/>
    </xf>
    <xf numFmtId="0" fontId="55" fillId="0" borderId="0" xfId="82" applyFont="1" applyAlignment="1" applyProtection="1"/>
    <xf numFmtId="0" fontId="51" fillId="0" borderId="0" xfId="0" applyFont="1" applyAlignment="1"/>
    <xf numFmtId="0" fontId="56" fillId="0" borderId="0" xfId="0" applyFont="1" applyFill="1" applyBorder="1" applyAlignment="1"/>
    <xf numFmtId="0" fontId="4" fillId="0" borderId="0" xfId="112" applyFont="1" applyAlignment="1">
      <alignment wrapText="1"/>
    </xf>
    <xf numFmtId="0" fontId="4" fillId="0" borderId="4" xfId="112" applyFont="1" applyBorder="1"/>
    <xf numFmtId="0" fontId="4" fillId="0" borderId="5" xfId="112" applyFont="1" applyBorder="1"/>
    <xf numFmtId="3" fontId="4" fillId="0" borderId="1" xfId="112" applyNumberFormat="1" applyFont="1" applyBorder="1"/>
    <xf numFmtId="0" fontId="57" fillId="0" borderId="1" xfId="0" applyFont="1" applyBorder="1" applyAlignment="1">
      <alignment horizontal="center" vertical="top" wrapText="1"/>
    </xf>
    <xf numFmtId="0" fontId="7" fillId="0" borderId="8" xfId="105" applyFont="1" applyBorder="1" applyAlignment="1">
      <alignment horizontal="center" vertical="center" wrapText="1"/>
    </xf>
    <xf numFmtId="0" fontId="58" fillId="0" borderId="0" xfId="0" applyFont="1"/>
    <xf numFmtId="0" fontId="0" fillId="0" borderId="0" xfId="0"/>
    <xf numFmtId="0" fontId="51" fillId="0" borderId="0" xfId="0" applyFont="1"/>
    <xf numFmtId="0" fontId="4" fillId="0" borderId="3" xfId="112" applyFont="1" applyFill="1" applyBorder="1" applyAlignment="1">
      <alignment horizontal="center" vertical="center"/>
    </xf>
    <xf numFmtId="165" fontId="4" fillId="0" borderId="11" xfId="67" applyNumberFormat="1" applyFont="1" applyFill="1" applyBorder="1" applyAlignment="1">
      <alignment horizontal="left"/>
    </xf>
    <xf numFmtId="165" fontId="4" fillId="0" borderId="15" xfId="67" applyNumberFormat="1" applyFont="1" applyFill="1" applyBorder="1" applyAlignment="1">
      <alignment horizontal="center"/>
    </xf>
    <xf numFmtId="165" fontId="4" fillId="0" borderId="10" xfId="67" applyNumberFormat="1" applyFont="1" applyFill="1" applyBorder="1" applyAlignment="1">
      <alignment horizontal="center"/>
    </xf>
    <xf numFmtId="0" fontId="4" fillId="0" borderId="4" xfId="112" applyFont="1" applyFill="1" applyBorder="1" applyAlignment="1">
      <alignment horizontal="center" vertical="center"/>
    </xf>
    <xf numFmtId="0" fontId="4" fillId="0" borderId="1" xfId="0" applyFont="1" applyBorder="1"/>
    <xf numFmtId="165" fontId="4" fillId="0" borderId="1" xfId="67" applyNumberFormat="1" applyFont="1" applyBorder="1"/>
    <xf numFmtId="165" fontId="4" fillId="0" borderId="1" xfId="67" applyNumberFormat="1" applyFont="1" applyBorder="1" applyAlignment="1">
      <alignment horizontal="center"/>
    </xf>
    <xf numFmtId="0" fontId="7" fillId="0" borderId="1" xfId="0" applyFont="1" applyBorder="1"/>
    <xf numFmtId="165" fontId="7" fillId="0" borderId="1" xfId="67" applyNumberFormat="1" applyFont="1" applyBorder="1"/>
    <xf numFmtId="0" fontId="7" fillId="0" borderId="9" xfId="0" applyFont="1" applyBorder="1" applyAlignment="1">
      <alignment horizontal="center" vertical="center"/>
    </xf>
    <xf numFmtId="3" fontId="4" fillId="0" borderId="2" xfId="0" applyNumberFormat="1" applyFont="1" applyBorder="1"/>
    <xf numFmtId="0" fontId="4" fillId="0" borderId="9" xfId="0" applyFont="1" applyBorder="1"/>
    <xf numFmtId="0" fontId="4" fillId="0" borderId="9" xfId="92" applyFont="1" applyBorder="1"/>
    <xf numFmtId="0" fontId="7" fillId="0" borderId="13" xfId="92" applyFont="1" applyBorder="1"/>
    <xf numFmtId="0" fontId="4" fillId="0" borderId="9" xfId="105" applyFont="1" applyFill="1" applyBorder="1" applyAlignment="1"/>
    <xf numFmtId="0" fontId="52" fillId="0" borderId="9" xfId="105" applyFont="1" applyBorder="1"/>
    <xf numFmtId="0" fontId="7" fillId="0" borderId="13" xfId="105" applyFont="1" applyBorder="1"/>
    <xf numFmtId="3" fontId="7" fillId="0" borderId="14" xfId="105" applyNumberFormat="1" applyFont="1" applyBorder="1"/>
    <xf numFmtId="3" fontId="7" fillId="0" borderId="12" xfId="105" applyNumberFormat="1" applyFont="1" applyBorder="1"/>
    <xf numFmtId="0" fontId="7" fillId="33" borderId="25" xfId="0" applyFont="1" applyFill="1" applyBorder="1" applyAlignment="1">
      <alignment horizontal="center" wrapText="1"/>
    </xf>
    <xf numFmtId="0" fontId="4" fillId="0" borderId="0" xfId="0" applyFont="1"/>
    <xf numFmtId="165" fontId="0" fillId="0" borderId="0" xfId="67" applyNumberFormat="1" applyFont="1"/>
    <xf numFmtId="0" fontId="0" fillId="0" borderId="0" xfId="67" applyNumberFormat="1" applyFont="1"/>
    <xf numFmtId="164" fontId="52" fillId="0" borderId="0" xfId="132" applyNumberFormat="1" applyFont="1" applyBorder="1" applyAlignment="1">
      <alignment vertical="top" wrapText="1"/>
    </xf>
    <xf numFmtId="0" fontId="7" fillId="33" borderId="3" xfId="0" applyFont="1" applyFill="1" applyBorder="1" applyAlignment="1">
      <alignment horizontal="center" wrapText="1"/>
    </xf>
    <xf numFmtId="0" fontId="51" fillId="0" borderId="0" xfId="0" applyFont="1" applyBorder="1" applyAlignment="1"/>
    <xf numFmtId="0" fontId="7" fillId="33" borderId="0" xfId="0" applyFont="1" applyFill="1" applyBorder="1" applyAlignment="1">
      <alignment horizontal="center" wrapText="1"/>
    </xf>
    <xf numFmtId="0" fontId="7" fillId="33" borderId="25" xfId="0" applyFont="1" applyFill="1" applyBorder="1" applyAlignment="1">
      <alignment wrapText="1"/>
    </xf>
    <xf numFmtId="0" fontId="7" fillId="33" borderId="1" xfId="0" applyFont="1" applyFill="1" applyBorder="1" applyAlignment="1">
      <alignment wrapText="1"/>
    </xf>
    <xf numFmtId="0" fontId="52" fillId="0" borderId="1" xfId="0" applyFont="1" applyBorder="1" applyAlignment="1">
      <alignment vertical="top" wrapText="1"/>
    </xf>
    <xf numFmtId="3" fontId="52" fillId="0" borderId="1" xfId="0" applyNumberFormat="1" applyFont="1" applyBorder="1" applyAlignment="1">
      <alignment vertical="top" wrapText="1"/>
    </xf>
    <xf numFmtId="9" fontId="52" fillId="0" borderId="1" xfId="0" applyNumberFormat="1" applyFont="1" applyBorder="1" applyAlignment="1">
      <alignment vertical="top" wrapText="1"/>
    </xf>
    <xf numFmtId="3" fontId="4" fillId="0" borderId="0" xfId="112" applyNumberFormat="1" applyFont="1" applyAlignment="1">
      <alignment wrapText="1"/>
    </xf>
    <xf numFmtId="0" fontId="7" fillId="0" borderId="0" xfId="112" applyFont="1" applyAlignment="1">
      <alignment wrapText="1"/>
    </xf>
    <xf numFmtId="0" fontId="7" fillId="33" borderId="27" xfId="0" applyFont="1" applyFill="1" applyBorder="1" applyAlignment="1">
      <alignment horizontal="center" wrapText="1"/>
    </xf>
    <xf numFmtId="0" fontId="4" fillId="0" borderId="9" xfId="0" applyFont="1" applyFill="1" applyBorder="1"/>
    <xf numFmtId="3" fontId="7" fillId="0" borderId="6" xfId="105" applyNumberFormat="1" applyFont="1" applyFill="1" applyBorder="1" applyAlignment="1">
      <alignment horizontal="right" vertical="center" wrapText="1"/>
    </xf>
    <xf numFmtId="0" fontId="4" fillId="0" borderId="0" xfId="0" applyFont="1" applyFill="1"/>
    <xf numFmtId="0" fontId="7" fillId="33" borderId="26" xfId="0" applyFont="1" applyFill="1" applyBorder="1" applyAlignment="1">
      <alignment wrapText="1"/>
    </xf>
    <xf numFmtId="0" fontId="9"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Border="1" applyAlignment="1">
      <alignment horizontal="left" vertical="center" wrapText="1"/>
    </xf>
    <xf numFmtId="0" fontId="0" fillId="0" borderId="0" xfId="0" applyFill="1" applyBorder="1" applyAlignment="1">
      <alignment vertical="top" wrapText="1"/>
    </xf>
    <xf numFmtId="0" fontId="50" fillId="0" borderId="0" xfId="0" applyFont="1" applyBorder="1" applyAlignment="1"/>
    <xf numFmtId="0" fontId="10" fillId="0" borderId="0" xfId="0" applyFont="1" applyBorder="1" applyAlignment="1">
      <alignment horizontal="center"/>
    </xf>
    <xf numFmtId="0" fontId="10" fillId="0" borderId="1" xfId="0" applyFont="1" applyBorder="1" applyAlignment="1">
      <alignment horizont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10" fillId="0" borderId="0" xfId="0" applyFont="1" applyFill="1" applyBorder="1" applyAlignment="1">
      <alignment horizontal="center"/>
    </xf>
    <xf numFmtId="0" fontId="51" fillId="0" borderId="0" xfId="0" applyFont="1" applyAlignment="1">
      <alignment horizontal="left"/>
    </xf>
    <xf numFmtId="3" fontId="7" fillId="0" borderId="7" xfId="105" applyNumberFormat="1" applyFont="1" applyBorder="1" applyAlignment="1">
      <alignment horizontal="center" vertical="center" wrapText="1"/>
    </xf>
    <xf numFmtId="0" fontId="51" fillId="0" borderId="0" xfId="0" applyFont="1" applyAlignment="1">
      <alignment horizontal="left" vertical="center"/>
    </xf>
    <xf numFmtId="165" fontId="4" fillId="0" borderId="3"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0" fontId="7" fillId="0" borderId="1" xfId="100" applyNumberFormat="1" applyFont="1" applyBorder="1" applyAlignment="1">
      <alignment horizontal="center" vertical="center" wrapText="1"/>
    </xf>
    <xf numFmtId="0" fontId="52" fillId="0" borderId="10" xfId="0" applyFont="1" applyBorder="1" applyAlignment="1">
      <alignment vertical="top" wrapText="1"/>
    </xf>
    <xf numFmtId="0" fontId="51" fillId="0" borderId="1" xfId="0" applyFont="1" applyBorder="1" applyAlignment="1">
      <alignment horizontal="center"/>
    </xf>
    <xf numFmtId="0" fontId="7" fillId="0" borderId="50" xfId="100" applyNumberFormat="1" applyFont="1" applyBorder="1" applyAlignment="1">
      <alignment horizontal="center" wrapText="1"/>
    </xf>
    <xf numFmtId="0" fontId="7" fillId="0" borderId="51" xfId="100" applyNumberFormat="1" applyFont="1" applyBorder="1" applyAlignment="1">
      <alignment horizontal="center" wrapText="1"/>
    </xf>
    <xf numFmtId="0" fontId="49" fillId="0" borderId="0" xfId="0" applyFont="1" applyFill="1"/>
    <xf numFmtId="0" fontId="49" fillId="0" borderId="0" xfId="0" applyFont="1" applyAlignment="1">
      <alignment vertical="center"/>
    </xf>
    <xf numFmtId="0" fontId="56" fillId="0" borderId="0" xfId="0" applyFont="1" applyFill="1" applyBorder="1" applyAlignment="1">
      <alignment vertical="center"/>
    </xf>
    <xf numFmtId="0" fontId="52" fillId="0" borderId="0" xfId="0" applyFont="1" applyBorder="1"/>
    <xf numFmtId="10" fontId="52" fillId="0" borderId="0" xfId="132" applyNumberFormat="1" applyFont="1"/>
    <xf numFmtId="3" fontId="52" fillId="0" borderId="1" xfId="0" applyNumberFormat="1" applyFont="1" applyBorder="1" applyAlignment="1">
      <alignment horizontal="left"/>
    </xf>
    <xf numFmtId="3" fontId="52" fillId="0" borderId="5" xfId="0" applyNumberFormat="1" applyFont="1" applyBorder="1"/>
    <xf numFmtId="3" fontId="52" fillId="0" borderId="1" xfId="0" applyNumberFormat="1" applyFont="1" applyBorder="1"/>
    <xf numFmtId="3" fontId="52" fillId="0" borderId="1" xfId="0" applyNumberFormat="1" applyFont="1" applyFill="1" applyBorder="1"/>
    <xf numFmtId="164" fontId="52" fillId="0" borderId="1" xfId="0" applyNumberFormat="1" applyFont="1" applyFill="1" applyBorder="1"/>
    <xf numFmtId="3" fontId="52" fillId="0" borderId="3" xfId="0" applyNumberFormat="1" applyFont="1" applyBorder="1" applyAlignment="1">
      <alignment horizontal="left"/>
    </xf>
    <xf numFmtId="164" fontId="52" fillId="0" borderId="3" xfId="0" applyNumberFormat="1" applyFont="1" applyFill="1" applyBorder="1"/>
    <xf numFmtId="0" fontId="52" fillId="36" borderId="1" xfId="0" applyFont="1" applyFill="1" applyBorder="1"/>
    <xf numFmtId="3" fontId="52" fillId="36" borderId="1" xfId="0" applyNumberFormat="1" applyFont="1" applyFill="1" applyBorder="1"/>
    <xf numFmtId="164" fontId="52" fillId="36" borderId="1" xfId="0" applyNumberFormat="1" applyFont="1" applyFill="1" applyBorder="1"/>
    <xf numFmtId="3" fontId="52" fillId="36" borderId="1" xfId="0" applyNumberFormat="1" applyFont="1" applyFill="1" applyBorder="1" applyAlignment="1">
      <alignment horizontal="left"/>
    </xf>
    <xf numFmtId="3" fontId="52" fillId="36" borderId="0" xfId="0" applyNumberFormat="1" applyFont="1" applyFill="1" applyBorder="1" applyAlignment="1">
      <alignment horizontal="left"/>
    </xf>
    <xf numFmtId="3" fontId="52" fillId="36" borderId="3" xfId="0" applyNumberFormat="1" applyFont="1" applyFill="1" applyBorder="1"/>
    <xf numFmtId="165" fontId="49" fillId="0" borderId="0" xfId="67" applyNumberFormat="1" applyFont="1" applyBorder="1"/>
    <xf numFmtId="165" fontId="49" fillId="0" borderId="0" xfId="0" applyNumberFormat="1" applyFont="1"/>
    <xf numFmtId="165" fontId="49" fillId="0" borderId="0" xfId="0" applyNumberFormat="1" applyFont="1" applyFill="1" applyBorder="1"/>
    <xf numFmtId="165" fontId="49" fillId="0" borderId="0" xfId="0" applyNumberFormat="1" applyFont="1" applyBorder="1"/>
    <xf numFmtId="0" fontId="49" fillId="0" borderId="0" xfId="0" applyFont="1" applyFill="1" applyBorder="1"/>
    <xf numFmtId="0" fontId="52" fillId="0" borderId="0" xfId="0" applyFont="1" applyBorder="1" applyAlignment="1">
      <alignment horizontal="left" vertical="top" wrapText="1"/>
    </xf>
    <xf numFmtId="0" fontId="52" fillId="0" borderId="0" xfId="0" applyFont="1" applyBorder="1" applyAlignment="1">
      <alignment vertical="top" wrapText="1"/>
    </xf>
    <xf numFmtId="0" fontId="6" fillId="0" borderId="51" xfId="111" applyFont="1" applyFill="1" applyBorder="1" applyAlignment="1">
      <alignment vertical="center"/>
    </xf>
    <xf numFmtId="0" fontId="6" fillId="0" borderId="51" xfId="111" applyFont="1" applyBorder="1" applyAlignment="1">
      <alignment vertical="center"/>
    </xf>
    <xf numFmtId="0" fontId="6" fillId="0" borderId="53" xfId="111" applyFont="1" applyBorder="1" applyAlignment="1">
      <alignment vertical="center"/>
    </xf>
    <xf numFmtId="0" fontId="6" fillId="0" borderId="52" xfId="107" applyFont="1" applyFill="1" applyBorder="1" applyAlignment="1">
      <alignment horizontal="center" vertical="center"/>
    </xf>
    <xf numFmtId="0" fontId="6" fillId="0" borderId="53" xfId="107" applyFont="1" applyFill="1" applyBorder="1" applyAlignment="1">
      <alignment horizontal="center" vertical="center"/>
    </xf>
    <xf numFmtId="165" fontId="52" fillId="0" borderId="0" xfId="0" applyNumberFormat="1" applyFont="1"/>
    <xf numFmtId="165" fontId="52" fillId="0" borderId="63" xfId="67" applyNumberFormat="1" applyFont="1" applyBorder="1" applyAlignment="1">
      <alignment horizontal="right" vertical="top" wrapText="1"/>
    </xf>
    <xf numFmtId="165" fontId="52" fillId="0" borderId="63" xfId="67" applyNumberFormat="1" applyFont="1" applyBorder="1" applyAlignment="1">
      <alignment horizontal="right" vertical="center" wrapText="1"/>
    </xf>
    <xf numFmtId="164" fontId="52" fillId="0" borderId="62" xfId="132" applyNumberFormat="1" applyFont="1" applyBorder="1" applyAlignment="1">
      <alignment horizontal="right" vertical="top" wrapText="1"/>
    </xf>
    <xf numFmtId="165" fontId="52" fillId="0" borderId="66" xfId="67" applyNumberFormat="1" applyFont="1" applyBorder="1" applyAlignment="1">
      <alignment horizontal="right" vertical="top" wrapText="1"/>
    </xf>
    <xf numFmtId="165" fontId="52" fillId="0" borderId="64" xfId="67" applyNumberFormat="1" applyFont="1" applyBorder="1" applyAlignment="1">
      <alignment horizontal="right" vertical="top" wrapText="1"/>
    </xf>
    <xf numFmtId="0" fontId="52" fillId="0" borderId="1" xfId="0" applyFont="1" applyBorder="1"/>
    <xf numFmtId="0" fontId="51" fillId="0" borderId="11" xfId="67" applyNumberFormat="1" applyFont="1" applyFill="1" applyBorder="1" applyAlignment="1">
      <alignment horizontal="center"/>
    </xf>
    <xf numFmtId="3" fontId="52" fillId="0" borderId="11" xfId="67" applyNumberFormat="1" applyFont="1" applyFill="1" applyBorder="1" applyAlignment="1">
      <alignment horizontal="center"/>
    </xf>
    <xf numFmtId="3" fontId="52" fillId="36" borderId="1" xfId="67" applyNumberFormat="1" applyFont="1" applyFill="1" applyBorder="1" applyAlignment="1">
      <alignment horizontal="center"/>
    </xf>
    <xf numFmtId="0" fontId="7" fillId="0" borderId="0" xfId="0" applyFont="1" applyFill="1" applyBorder="1" applyAlignment="1">
      <alignment vertical="center"/>
    </xf>
    <xf numFmtId="0" fontId="52" fillId="0" borderId="0" xfId="0" applyFont="1" applyFill="1"/>
    <xf numFmtId="0" fontId="51" fillId="0" borderId="1" xfId="0" applyFont="1" applyBorder="1"/>
    <xf numFmtId="165" fontId="52" fillId="0" borderId="5" xfId="67" applyNumberFormat="1" applyFont="1" applyBorder="1"/>
    <xf numFmtId="165" fontId="52" fillId="0" borderId="0" xfId="67" applyNumberFormat="1" applyFont="1" applyBorder="1"/>
    <xf numFmtId="165" fontId="52" fillId="0" borderId="1" xfId="67" applyNumberFormat="1" applyFont="1" applyBorder="1"/>
    <xf numFmtId="165" fontId="52" fillId="0" borderId="1" xfId="67" applyNumberFormat="1" applyFont="1" applyBorder="1" applyAlignment="1">
      <alignment horizontal="right"/>
    </xf>
    <xf numFmtId="165" fontId="52" fillId="0" borderId="0" xfId="0" applyNumberFormat="1" applyFont="1" applyBorder="1" applyAlignment="1">
      <alignment vertical="center"/>
    </xf>
    <xf numFmtId="0" fontId="52" fillId="0" borderId="0" xfId="0" applyFont="1" applyBorder="1" applyAlignment="1">
      <alignment horizontal="right" vertical="center"/>
    </xf>
    <xf numFmtId="0" fontId="52" fillId="0" borderId="14" xfId="0" applyFont="1" applyBorder="1"/>
    <xf numFmtId="0" fontId="7" fillId="0" borderId="0" xfId="0" applyFont="1" applyFill="1" applyBorder="1" applyAlignment="1">
      <alignment vertical="center" wrapText="1"/>
    </xf>
    <xf numFmtId="0" fontId="52" fillId="0" borderId="9" xfId="0" applyFont="1" applyBorder="1"/>
    <xf numFmtId="3" fontId="52" fillId="0" borderId="0" xfId="67" applyNumberFormat="1" applyFont="1" applyBorder="1"/>
    <xf numFmtId="3" fontId="52" fillId="0" borderId="14" xfId="67" applyNumberFormat="1" applyFont="1" applyBorder="1"/>
    <xf numFmtId="3" fontId="52" fillId="0" borderId="12" xfId="67" applyNumberFormat="1" applyFont="1" applyBorder="1"/>
    <xf numFmtId="0" fontId="52" fillId="0" borderId="11" xfId="0" applyFont="1" applyFill="1" applyBorder="1" applyAlignment="1">
      <alignment horizontal="right"/>
    </xf>
    <xf numFmtId="3" fontId="52" fillId="0" borderId="15" xfId="67" applyNumberFormat="1" applyFont="1" applyBorder="1"/>
    <xf numFmtId="3" fontId="52" fillId="0" borderId="10" xfId="67" applyNumberFormat="1" applyFont="1" applyBorder="1"/>
    <xf numFmtId="3" fontId="52" fillId="0" borderId="1" xfId="67" applyNumberFormat="1" applyFont="1" applyBorder="1"/>
    <xf numFmtId="165" fontId="52" fillId="0" borderId="0" xfId="0" applyNumberFormat="1" applyFont="1" applyFill="1" applyBorder="1"/>
    <xf numFmtId="165" fontId="52" fillId="0" borderId="0" xfId="0" applyNumberFormat="1" applyFont="1" applyBorder="1"/>
    <xf numFmtId="0" fontId="52" fillId="0" borderId="0" xfId="0" applyFont="1" applyFill="1" applyBorder="1"/>
    <xf numFmtId="165" fontId="52" fillId="0" borderId="0" xfId="0" applyNumberFormat="1" applyFont="1" applyFill="1"/>
    <xf numFmtId="3" fontId="52" fillId="0" borderId="0" xfId="0" applyNumberFormat="1" applyFont="1" applyBorder="1"/>
    <xf numFmtId="3" fontId="52" fillId="0" borderId="0" xfId="0" applyNumberFormat="1" applyFont="1" applyBorder="1" applyAlignment="1">
      <alignment horizontal="right"/>
    </xf>
    <xf numFmtId="3" fontId="52" fillId="0" borderId="15" xfId="0" applyNumberFormat="1" applyFont="1" applyBorder="1"/>
    <xf numFmtId="3" fontId="52" fillId="0" borderId="10" xfId="0" applyNumberFormat="1" applyFont="1" applyBorder="1"/>
    <xf numFmtId="3" fontId="63" fillId="0" borderId="0" xfId="67" applyNumberFormat="1" applyFont="1" applyBorder="1"/>
    <xf numFmtId="3" fontId="52" fillId="0" borderId="14" xfId="0" applyNumberFormat="1" applyFont="1" applyBorder="1"/>
    <xf numFmtId="0" fontId="52" fillId="0" borderId="0" xfId="0" applyFont="1" applyFill="1" applyBorder="1" applyAlignment="1">
      <alignment horizontal="right"/>
    </xf>
    <xf numFmtId="0" fontId="52" fillId="0" borderId="1" xfId="0" applyFont="1" applyBorder="1" applyAlignment="1">
      <alignment horizontal="right"/>
    </xf>
    <xf numFmtId="0" fontId="52" fillId="0" borderId="0" xfId="0" applyFont="1" applyBorder="1" applyAlignment="1">
      <alignment horizontal="right"/>
    </xf>
    <xf numFmtId="0" fontId="52" fillId="0" borderId="0" xfId="0" applyFont="1" applyFill="1" applyBorder="1" applyAlignment="1">
      <alignment horizontal="left"/>
    </xf>
    <xf numFmtId="3" fontId="52" fillId="0" borderId="0" xfId="0" applyNumberFormat="1" applyFont="1" applyFill="1" applyBorder="1"/>
    <xf numFmtId="0" fontId="52" fillId="0" borderId="0" xfId="0" applyFont="1" applyBorder="1" applyAlignment="1">
      <alignment horizontal="center"/>
    </xf>
    <xf numFmtId="0" fontId="50" fillId="0" borderId="0" xfId="0" applyFont="1" applyFill="1" applyAlignment="1">
      <alignment horizontal="left"/>
    </xf>
    <xf numFmtId="164" fontId="49" fillId="0" borderId="0" xfId="132" applyNumberFormat="1" applyFont="1" applyBorder="1"/>
    <xf numFmtId="0" fontId="49" fillId="0" borderId="0" xfId="0" applyFont="1" applyFill="1" applyBorder="1" applyAlignment="1">
      <alignment vertical="center"/>
    </xf>
    <xf numFmtId="165" fontId="49" fillId="0" borderId="0" xfId="67" applyNumberFormat="1" applyFont="1" applyFill="1" applyBorder="1"/>
    <xf numFmtId="0" fontId="51" fillId="0" borderId="0" xfId="0" applyFont="1" applyFill="1" applyBorder="1"/>
    <xf numFmtId="0" fontId="52" fillId="0" borderId="2" xfId="0" applyFont="1" applyBorder="1"/>
    <xf numFmtId="164" fontId="52" fillId="0" borderId="1" xfId="132" applyNumberFormat="1" applyFont="1" applyBorder="1"/>
    <xf numFmtId="0" fontId="52" fillId="0" borderId="0" xfId="0" applyFont="1" applyBorder="1" applyAlignment="1">
      <alignment vertical="center"/>
    </xf>
    <xf numFmtId="164" fontId="52" fillId="0" borderId="0" xfId="132" applyNumberFormat="1" applyFont="1" applyBorder="1"/>
    <xf numFmtId="0" fontId="52" fillId="0" borderId="0" xfId="0" applyFont="1" applyFill="1" applyBorder="1" applyAlignment="1">
      <alignment vertical="center"/>
    </xf>
    <xf numFmtId="165" fontId="52" fillId="0" borderId="0" xfId="67" applyNumberFormat="1" applyFont="1" applyFill="1" applyBorder="1"/>
    <xf numFmtId="165" fontId="52" fillId="0" borderId="7" xfId="67" applyNumberFormat="1" applyFont="1" applyBorder="1"/>
    <xf numFmtId="164" fontId="52" fillId="0" borderId="7" xfId="132" applyNumberFormat="1" applyFont="1" applyBorder="1"/>
    <xf numFmtId="0" fontId="52" fillId="0" borderId="15" xfId="0" applyFont="1" applyBorder="1"/>
    <xf numFmtId="0" fontId="65" fillId="0" borderId="0" xfId="0" applyFont="1" applyFill="1"/>
    <xf numFmtId="164" fontId="52" fillId="0" borderId="1" xfId="132" applyNumberFormat="1" applyFont="1" applyBorder="1" applyAlignment="1">
      <alignment vertical="top" wrapText="1"/>
    </xf>
    <xf numFmtId="165" fontId="52" fillId="0" borderId="1" xfId="67" applyNumberFormat="1" applyFont="1" applyBorder="1" applyAlignment="1">
      <alignment vertical="top" wrapText="1"/>
    </xf>
    <xf numFmtId="164" fontId="52" fillId="0" borderId="0" xfId="132" applyNumberFormat="1" applyFont="1"/>
    <xf numFmtId="0" fontId="52" fillId="0" borderId="0" xfId="0" applyFont="1" applyAlignment="1">
      <alignment horizontal="center" vertical="center"/>
    </xf>
    <xf numFmtId="0" fontId="52" fillId="0" borderId="26" xfId="0" applyFont="1" applyBorder="1" applyAlignment="1">
      <alignment vertical="top" wrapText="1"/>
    </xf>
    <xf numFmtId="0" fontId="52" fillId="0" borderId="36" xfId="0" applyFont="1" applyBorder="1" applyAlignment="1">
      <alignment vertical="top" wrapText="1"/>
    </xf>
    <xf numFmtId="0" fontId="52" fillId="0" borderId="35" xfId="0" applyFont="1" applyBorder="1" applyAlignment="1">
      <alignment vertical="top" wrapText="1"/>
    </xf>
    <xf numFmtId="0" fontId="52" fillId="0" borderId="31" xfId="0" applyFont="1" applyBorder="1" applyAlignment="1">
      <alignment vertical="top" wrapText="1"/>
    </xf>
    <xf numFmtId="0" fontId="49" fillId="0" borderId="0" xfId="0" applyFont="1" applyFill="1" applyAlignment="1">
      <alignment wrapText="1"/>
    </xf>
    <xf numFmtId="0" fontId="66" fillId="0" borderId="0" xfId="0" applyFont="1" applyFill="1" applyAlignment="1">
      <alignment horizontal="center" vertical="center" wrapText="1"/>
    </xf>
    <xf numFmtId="0" fontId="52" fillId="0" borderId="0" xfId="0" applyFont="1" applyFill="1" applyAlignment="1">
      <alignment wrapText="1"/>
    </xf>
    <xf numFmtId="0" fontId="51" fillId="0" borderId="1" xfId="0" applyFont="1" applyBorder="1" applyAlignment="1">
      <alignment horizontal="right"/>
    </xf>
    <xf numFmtId="165" fontId="52" fillId="0" borderId="1" xfId="67" applyNumberFormat="1" applyFont="1" applyFill="1" applyBorder="1"/>
    <xf numFmtId="165" fontId="51" fillId="0" borderId="1" xfId="67" applyNumberFormat="1" applyFont="1" applyBorder="1" applyAlignment="1">
      <alignment horizontal="right"/>
    </xf>
    <xf numFmtId="0" fontId="7" fillId="0" borderId="11" xfId="0" applyFont="1" applyBorder="1"/>
    <xf numFmtId="0" fontId="7" fillId="0" borderId="8" xfId="0" applyFont="1" applyFill="1" applyBorder="1" applyAlignment="1">
      <alignment vertical="center"/>
    </xf>
    <xf numFmtId="165" fontId="51" fillId="0" borderId="11" xfId="67" applyNumberFormat="1" applyFont="1" applyBorder="1" applyAlignment="1">
      <alignment horizontal="right"/>
    </xf>
    <xf numFmtId="0" fontId="52" fillId="0" borderId="0" xfId="0" applyFont="1" applyAlignment="1"/>
    <xf numFmtId="0" fontId="51" fillId="0" borderId="0" xfId="0" applyFont="1" applyBorder="1" applyAlignment="1">
      <alignment vertical="top"/>
    </xf>
    <xf numFmtId="0" fontId="66" fillId="0" borderId="0" xfId="0" applyFont="1" applyAlignment="1">
      <alignment horizontal="center" vertical="center" wrapText="1"/>
    </xf>
    <xf numFmtId="0" fontId="51" fillId="0" borderId="11" xfId="0" applyFont="1" applyBorder="1" applyAlignment="1">
      <alignment horizontal="right"/>
    </xf>
    <xf numFmtId="0" fontId="0" fillId="0" borderId="0" xfId="0"/>
    <xf numFmtId="0" fontId="4" fillId="0" borderId="0" xfId="112" applyFont="1"/>
    <xf numFmtId="165" fontId="52" fillId="35" borderId="1" xfId="67" applyNumberFormat="1" applyFont="1" applyFill="1" applyBorder="1"/>
    <xf numFmtId="3" fontId="4" fillId="0" borderId="50" xfId="0" applyNumberFormat="1" applyFont="1" applyBorder="1" applyAlignment="1">
      <alignment horizontal="right"/>
    </xf>
    <xf numFmtId="3" fontId="4" fillId="0" borderId="51" xfId="0" applyNumberFormat="1" applyFont="1" applyBorder="1" applyAlignment="1">
      <alignment horizontal="right"/>
    </xf>
    <xf numFmtId="3" fontId="4" fillId="35" borderId="53" xfId="0" applyNumberFormat="1" applyFont="1" applyFill="1" applyBorder="1" applyAlignment="1">
      <alignment horizontal="right"/>
    </xf>
    <xf numFmtId="0" fontId="7" fillId="0" borderId="11" xfId="100" applyNumberFormat="1" applyFont="1" applyBorder="1"/>
    <xf numFmtId="0" fontId="7" fillId="35" borderId="11" xfId="100" applyNumberFormat="1" applyFont="1" applyFill="1" applyBorder="1"/>
    <xf numFmtId="0" fontId="52" fillId="0" borderId="0" xfId="0" applyFont="1" applyFill="1" applyBorder="1" applyAlignment="1">
      <alignment vertical="top" wrapText="1"/>
    </xf>
    <xf numFmtId="0" fontId="52" fillId="0" borderId="0" xfId="0" applyFont="1" applyFill="1" applyBorder="1" applyAlignment="1">
      <alignment wrapText="1"/>
    </xf>
    <xf numFmtId="0" fontId="56" fillId="0" borderId="0" xfId="0" applyFont="1" applyFill="1" applyBorder="1" applyAlignment="1">
      <alignment horizontal="center"/>
    </xf>
    <xf numFmtId="165" fontId="52" fillId="0" borderId="2" xfId="67" applyNumberFormat="1" applyFont="1" applyBorder="1"/>
    <xf numFmtId="165" fontId="51" fillId="0" borderId="2" xfId="67" applyNumberFormat="1" applyFont="1" applyBorder="1"/>
    <xf numFmtId="165" fontId="52" fillId="0" borderId="0" xfId="67" applyNumberFormat="1" applyFont="1"/>
    <xf numFmtId="165" fontId="58" fillId="0" borderId="0" xfId="67" applyNumberFormat="1" applyFont="1"/>
    <xf numFmtId="164" fontId="52" fillId="0" borderId="0" xfId="0" applyNumberFormat="1" applyFont="1"/>
    <xf numFmtId="0" fontId="52" fillId="0" borderId="0" xfId="0" applyFont="1" applyFill="1" applyAlignment="1">
      <alignment horizontal="center"/>
    </xf>
    <xf numFmtId="0" fontId="6" fillId="0" borderId="50" xfId="111" applyFont="1" applyFill="1" applyBorder="1" applyAlignment="1">
      <alignment horizontal="right" vertical="center"/>
    </xf>
    <xf numFmtId="0" fontId="6" fillId="0" borderId="52" xfId="111" applyFont="1" applyFill="1" applyBorder="1" applyAlignment="1">
      <alignment horizontal="right" vertical="center"/>
    </xf>
    <xf numFmtId="165" fontId="52" fillId="35" borderId="63" xfId="67" applyNumberFormat="1" applyFont="1" applyFill="1" applyBorder="1" applyAlignment="1">
      <alignment horizontal="right" vertical="center" wrapText="1"/>
    </xf>
    <xf numFmtId="164" fontId="52" fillId="35" borderId="62" xfId="132" applyNumberFormat="1" applyFont="1" applyFill="1" applyBorder="1" applyAlignment="1">
      <alignment horizontal="right" vertical="top" wrapText="1"/>
    </xf>
    <xf numFmtId="165" fontId="52" fillId="35" borderId="63" xfId="67" applyNumberFormat="1" applyFont="1" applyFill="1" applyBorder="1" applyAlignment="1">
      <alignment horizontal="right" vertical="top" wrapText="1"/>
    </xf>
    <xf numFmtId="165" fontId="52" fillId="35" borderId="66" xfId="67" applyNumberFormat="1" applyFont="1" applyFill="1" applyBorder="1" applyAlignment="1">
      <alignment horizontal="right" vertical="top" wrapText="1"/>
    </xf>
    <xf numFmtId="165" fontId="52" fillId="35" borderId="65" xfId="67" applyNumberFormat="1" applyFont="1" applyFill="1" applyBorder="1" applyAlignment="1">
      <alignment horizontal="right" vertical="center" wrapText="1"/>
    </xf>
    <xf numFmtId="164" fontId="52" fillId="35" borderId="77" xfId="132" applyNumberFormat="1" applyFont="1" applyFill="1" applyBorder="1" applyAlignment="1">
      <alignment horizontal="right" vertical="top" wrapText="1"/>
    </xf>
    <xf numFmtId="165" fontId="52" fillId="35" borderId="65" xfId="67" applyNumberFormat="1" applyFont="1" applyFill="1" applyBorder="1" applyAlignment="1">
      <alignment horizontal="right" vertical="top" wrapText="1"/>
    </xf>
    <xf numFmtId="0" fontId="7" fillId="0" borderId="15" xfId="0" applyFont="1" applyBorder="1" applyAlignment="1">
      <alignment horizontal="center"/>
    </xf>
    <xf numFmtId="0" fontId="7" fillId="0" borderId="15" xfId="0" applyFont="1" applyBorder="1" applyAlignment="1">
      <alignment horizontal="center" wrapText="1"/>
    </xf>
    <xf numFmtId="0" fontId="7" fillId="0" borderId="10" xfId="0" applyFont="1" applyBorder="1" applyAlignment="1">
      <alignment horizontal="center"/>
    </xf>
    <xf numFmtId="0" fontId="7" fillId="0" borderId="0" xfId="0" applyFont="1" applyBorder="1" applyAlignment="1">
      <alignment horizontal="center"/>
    </xf>
    <xf numFmtId="0" fontId="7" fillId="35" borderId="1" xfId="0" applyFont="1" applyFill="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xf>
    <xf numFmtId="0" fontId="7" fillId="0" borderId="1" xfId="0" applyFont="1" applyFill="1" applyBorder="1" applyAlignment="1">
      <alignment horizontal="center"/>
    </xf>
    <xf numFmtId="0" fontId="51" fillId="0" borderId="1" xfId="0" applyFont="1" applyBorder="1" applyAlignment="1">
      <alignment horizontal="right" wrapText="1"/>
    </xf>
    <xf numFmtId="0" fontId="51" fillId="0" borderId="3" xfId="0" applyFont="1" applyBorder="1" applyAlignment="1">
      <alignment horizontal="center" wrapText="1"/>
    </xf>
    <xf numFmtId="0" fontId="7" fillId="0" borderId="9" xfId="0" applyFont="1" applyBorder="1"/>
    <xf numFmtId="0" fontId="51" fillId="0" borderId="9" xfId="0" applyFont="1" applyBorder="1" applyAlignment="1">
      <alignment horizontal="right"/>
    </xf>
    <xf numFmtId="0" fontId="51" fillId="0" borderId="8" xfId="0" applyFont="1" applyBorder="1" applyAlignment="1">
      <alignment horizontal="right"/>
    </xf>
    <xf numFmtId="0" fontId="51" fillId="0" borderId="13" xfId="0" applyFont="1" applyBorder="1" applyAlignment="1">
      <alignment horizontal="right"/>
    </xf>
    <xf numFmtId="0" fontId="51" fillId="0" borderId="8" xfId="0" applyFont="1" applyBorder="1" applyAlignment="1">
      <alignment horizontal="left"/>
    </xf>
    <xf numFmtId="0" fontId="51" fillId="0" borderId="1" xfId="0" applyFont="1" applyBorder="1" applyAlignment="1">
      <alignment horizontal="center"/>
    </xf>
    <xf numFmtId="0" fontId="52" fillId="0" borderId="11" xfId="0" applyFont="1" applyBorder="1"/>
    <xf numFmtId="0" fontId="51" fillId="0" borderId="10" xfId="0" applyFont="1" applyFill="1" applyBorder="1"/>
    <xf numFmtId="0" fontId="52" fillId="0" borderId="10" xfId="0" applyFont="1" applyBorder="1"/>
    <xf numFmtId="0" fontId="51" fillId="0" borderId="1" xfId="0" applyFont="1" applyBorder="1" applyAlignment="1">
      <alignment horizontal="right" vertical="center"/>
    </xf>
    <xf numFmtId="0" fontId="56" fillId="0" borderId="7" xfId="0" applyFont="1" applyFill="1" applyBorder="1" applyAlignment="1">
      <alignment vertical="center"/>
    </xf>
    <xf numFmtId="0" fontId="52" fillId="0" borderId="7" xfId="0" applyFont="1" applyFill="1" applyBorder="1"/>
    <xf numFmtId="0" fontId="52" fillId="0" borderId="6" xfId="0" applyFont="1" applyFill="1" applyBorder="1"/>
    <xf numFmtId="0" fontId="51" fillId="0" borderId="1" xfId="0" applyFont="1" applyBorder="1" applyAlignment="1">
      <alignment horizontal="left" indent="1"/>
    </xf>
    <xf numFmtId="0" fontId="49" fillId="0" borderId="0" xfId="0" applyFont="1" applyAlignment="1">
      <alignment wrapText="1"/>
    </xf>
    <xf numFmtId="0" fontId="52" fillId="0" borderId="11" xfId="0" applyFont="1" applyBorder="1" applyAlignment="1">
      <alignment wrapText="1"/>
    </xf>
    <xf numFmtId="0" fontId="51" fillId="0" borderId="81" xfId="0" applyFont="1" applyBorder="1" applyAlignment="1">
      <alignment horizontal="center" vertical="center" wrapText="1"/>
    </xf>
    <xf numFmtId="0" fontId="51" fillId="0" borderId="82" xfId="0" applyFont="1" applyBorder="1" applyAlignment="1">
      <alignment horizontal="center" vertical="center" wrapText="1"/>
    </xf>
    <xf numFmtId="165" fontId="52" fillId="0" borderId="50" xfId="67" applyNumberFormat="1" applyFont="1" applyFill="1" applyBorder="1"/>
    <xf numFmtId="165" fontId="52" fillId="0" borderId="51" xfId="67" applyNumberFormat="1" applyFont="1" applyBorder="1"/>
    <xf numFmtId="165" fontId="52" fillId="0" borderId="52" xfId="67" applyNumberFormat="1" applyFont="1" applyFill="1" applyBorder="1"/>
    <xf numFmtId="165" fontId="52" fillId="0" borderId="53" xfId="67" applyNumberFormat="1" applyFont="1" applyFill="1" applyBorder="1"/>
    <xf numFmtId="0" fontId="52" fillId="0" borderId="7" xfId="0" applyFont="1" applyBorder="1"/>
    <xf numFmtId="0" fontId="52" fillId="0" borderId="6" xfId="0" applyFont="1" applyBorder="1"/>
    <xf numFmtId="165" fontId="52" fillId="0" borderId="9" xfId="67" applyNumberFormat="1" applyFont="1" applyBorder="1"/>
    <xf numFmtId="165" fontId="52" fillId="35" borderId="50" xfId="67" applyNumberFormat="1" applyFont="1" applyFill="1" applyBorder="1"/>
    <xf numFmtId="165" fontId="52" fillId="35" borderId="52" xfId="67" applyNumberFormat="1" applyFont="1" applyFill="1" applyBorder="1"/>
    <xf numFmtId="165" fontId="52" fillId="35" borderId="85" xfId="67" applyNumberFormat="1" applyFont="1" applyFill="1" applyBorder="1"/>
    <xf numFmtId="165" fontId="52" fillId="35" borderId="53" xfId="67" applyNumberFormat="1" applyFont="1" applyFill="1" applyBorder="1"/>
    <xf numFmtId="0" fontId="4" fillId="0" borderId="1" xfId="112" applyFont="1" applyBorder="1" applyAlignment="1">
      <alignment wrapText="1"/>
    </xf>
    <xf numFmtId="9" fontId="4" fillId="0" borderId="51" xfId="132" applyFont="1" applyBorder="1" applyAlignment="1">
      <alignment horizontal="right"/>
    </xf>
    <xf numFmtId="0" fontId="51" fillId="0" borderId="11" xfId="0" applyFont="1" applyBorder="1" applyAlignment="1">
      <alignment horizontal="left"/>
    </xf>
    <xf numFmtId="0" fontId="52" fillId="0" borderId="0" xfId="0" applyFont="1" applyAlignment="1">
      <alignment vertical="center"/>
    </xf>
    <xf numFmtId="9" fontId="4" fillId="35" borderId="51" xfId="132" applyFont="1" applyFill="1" applyBorder="1" applyAlignment="1">
      <alignment horizontal="right"/>
    </xf>
    <xf numFmtId="0" fontId="51" fillId="0" borderId="11" xfId="0" applyFont="1" applyBorder="1" applyAlignment="1">
      <alignment horizontal="left"/>
    </xf>
    <xf numFmtId="0" fontId="52" fillId="0" borderId="0" xfId="0" applyFont="1" applyFill="1" applyBorder="1" applyAlignment="1">
      <alignment horizontal="left" vertical="top" wrapText="1"/>
    </xf>
    <xf numFmtId="0" fontId="51" fillId="36" borderId="89" xfId="67" applyNumberFormat="1" applyFont="1" applyFill="1" applyBorder="1" applyAlignment="1">
      <alignment horizontal="center"/>
    </xf>
    <xf numFmtId="0" fontId="51" fillId="36" borderId="37" xfId="67" applyNumberFormat="1" applyFont="1" applyFill="1" applyBorder="1" applyAlignment="1">
      <alignment horizontal="center"/>
    </xf>
    <xf numFmtId="0" fontId="51" fillId="36" borderId="38" xfId="67" applyNumberFormat="1" applyFont="1" applyFill="1" applyBorder="1" applyAlignment="1">
      <alignment horizontal="center"/>
    </xf>
    <xf numFmtId="3" fontId="52" fillId="36" borderId="40" xfId="67" applyNumberFormat="1" applyFont="1" applyFill="1" applyBorder="1" applyAlignment="1">
      <alignment horizontal="center"/>
    </xf>
    <xf numFmtId="3" fontId="52" fillId="36" borderId="39" xfId="67" applyNumberFormat="1" applyFont="1" applyFill="1" applyBorder="1" applyAlignment="1">
      <alignment horizontal="center"/>
    </xf>
    <xf numFmtId="3" fontId="52" fillId="36" borderId="41" xfId="67" applyNumberFormat="1" applyFont="1" applyFill="1" applyBorder="1" applyAlignment="1">
      <alignment horizontal="center"/>
    </xf>
    <xf numFmtId="3" fontId="52" fillId="36" borderId="42" xfId="67" applyNumberFormat="1" applyFont="1" applyFill="1" applyBorder="1" applyAlignment="1">
      <alignment horizontal="center"/>
    </xf>
    <xf numFmtId="3" fontId="52" fillId="36" borderId="43" xfId="67" applyNumberFormat="1" applyFont="1" applyFill="1" applyBorder="1" applyAlignment="1">
      <alignment horizontal="center"/>
    </xf>
    <xf numFmtId="165" fontId="51" fillId="0" borderId="13" xfId="67" applyNumberFormat="1" applyFont="1" applyBorder="1" applyAlignment="1">
      <alignment horizontal="center"/>
    </xf>
    <xf numFmtId="165" fontId="51" fillId="0" borderId="5" xfId="67" applyNumberFormat="1" applyFont="1" applyBorder="1" applyAlignment="1">
      <alignment horizontal="center"/>
    </xf>
    <xf numFmtId="165" fontId="60" fillId="0" borderId="5" xfId="67" applyNumberFormat="1" applyFont="1" applyBorder="1" applyAlignment="1">
      <alignment horizontal="center" wrapText="1"/>
    </xf>
    <xf numFmtId="0" fontId="7" fillId="0" borderId="11" xfId="100" applyNumberFormat="1" applyFont="1" applyBorder="1" applyAlignment="1">
      <alignment horizontal="center" wrapText="1"/>
    </xf>
    <xf numFmtId="0" fontId="7" fillId="0" borderId="11" xfId="100" applyNumberFormat="1" applyFont="1" applyFill="1" applyBorder="1"/>
    <xf numFmtId="0" fontId="7" fillId="0" borderId="68" xfId="100" applyNumberFormat="1" applyFont="1" applyBorder="1" applyAlignment="1">
      <alignment horizontal="center" wrapText="1"/>
    </xf>
    <xf numFmtId="165" fontId="52" fillId="0" borderId="50" xfId="67" applyNumberFormat="1" applyFont="1" applyBorder="1"/>
    <xf numFmtId="165" fontId="52" fillId="0" borderId="11" xfId="67" applyNumberFormat="1" applyFont="1" applyBorder="1"/>
    <xf numFmtId="165" fontId="52" fillId="35" borderId="11" xfId="67" applyNumberFormat="1" applyFont="1" applyFill="1" applyBorder="1"/>
    <xf numFmtId="9" fontId="4" fillId="0" borderId="1" xfId="132" applyFont="1" applyBorder="1" applyAlignment="1">
      <alignment horizontal="right"/>
    </xf>
    <xf numFmtId="9" fontId="4" fillId="35" borderId="1" xfId="132" applyFont="1" applyFill="1" applyBorder="1" applyAlignment="1">
      <alignment horizontal="right"/>
    </xf>
    <xf numFmtId="165" fontId="51" fillId="0" borderId="81" xfId="67" applyNumberFormat="1" applyFont="1" applyBorder="1" applyAlignment="1">
      <alignment horizontal="center"/>
    </xf>
    <xf numFmtId="165" fontId="51" fillId="0" borderId="87" xfId="67" applyNumberFormat="1" applyFont="1" applyBorder="1" applyAlignment="1">
      <alignment horizontal="center"/>
    </xf>
    <xf numFmtId="165" fontId="60" fillId="0" borderId="87" xfId="67" applyNumberFormat="1" applyFont="1" applyBorder="1" applyAlignment="1">
      <alignment horizontal="center" wrapText="1"/>
    </xf>
    <xf numFmtId="165" fontId="51" fillId="0" borderId="88" xfId="67" applyNumberFormat="1" applyFont="1" applyBorder="1" applyAlignment="1">
      <alignment horizontal="center"/>
    </xf>
    <xf numFmtId="9" fontId="4" fillId="0" borderId="50" xfId="132" applyFont="1" applyBorder="1" applyAlignment="1">
      <alignment horizontal="right"/>
    </xf>
    <xf numFmtId="9" fontId="4" fillId="35" borderId="50" xfId="132" applyFont="1" applyFill="1" applyBorder="1" applyAlignment="1">
      <alignment horizontal="right"/>
    </xf>
    <xf numFmtId="9" fontId="4" fillId="35" borderId="52" xfId="132" applyFont="1" applyFill="1" applyBorder="1" applyAlignment="1">
      <alignment horizontal="right"/>
    </xf>
    <xf numFmtId="9" fontId="4" fillId="35" borderId="85" xfId="132" applyFont="1" applyFill="1" applyBorder="1" applyAlignment="1">
      <alignment horizontal="right"/>
    </xf>
    <xf numFmtId="9" fontId="4" fillId="35" borderId="53" xfId="132" applyFont="1" applyFill="1" applyBorder="1" applyAlignment="1">
      <alignment horizontal="right"/>
    </xf>
    <xf numFmtId="0" fontId="4" fillId="0" borderId="3" xfId="116" applyFont="1" applyBorder="1" applyAlignment="1">
      <alignment horizontal="center"/>
    </xf>
    <xf numFmtId="0" fontId="4" fillId="0" borderId="4" xfId="116" applyFont="1" applyBorder="1" applyAlignment="1">
      <alignment horizontal="center"/>
    </xf>
    <xf numFmtId="0" fontId="4" fillId="0" borderId="5" xfId="116" applyFont="1" applyBorder="1" applyAlignment="1">
      <alignment horizontal="center"/>
    </xf>
    <xf numFmtId="0" fontId="6" fillId="0" borderId="81" xfId="111" applyFont="1" applyFill="1" applyBorder="1" applyAlignment="1">
      <alignment horizontal="right" vertical="center"/>
    </xf>
    <xf numFmtId="0" fontId="6" fillId="0" borderId="88" xfId="111" applyFont="1" applyFill="1" applyBorder="1" applyAlignment="1">
      <alignment vertical="center"/>
    </xf>
    <xf numFmtId="0" fontId="0" fillId="0" borderId="8" xfId="0" applyBorder="1"/>
    <xf numFmtId="0" fontId="0" fillId="0" borderId="7" xfId="0" applyBorder="1"/>
    <xf numFmtId="0" fontId="0" fillId="0" borderId="6" xfId="0" applyBorder="1"/>
    <xf numFmtId="0" fontId="0" fillId="0" borderId="9" xfId="0" applyBorder="1"/>
    <xf numFmtId="0" fontId="0" fillId="0" borderId="0" xfId="0" applyBorder="1"/>
    <xf numFmtId="0" fontId="0" fillId="0" borderId="2" xfId="0" applyBorder="1"/>
    <xf numFmtId="0" fontId="0" fillId="0" borderId="3" xfId="0" applyBorder="1"/>
    <xf numFmtId="0" fontId="0" fillId="0" borderId="4" xfId="0" applyBorder="1"/>
    <xf numFmtId="0" fontId="51" fillId="0" borderId="8" xfId="0" applyFont="1" applyBorder="1" applyAlignment="1">
      <alignment vertical="center"/>
    </xf>
    <xf numFmtId="0" fontId="51" fillId="0" borderId="6" xfId="0" applyFont="1" applyBorder="1" applyAlignment="1">
      <alignment vertical="center"/>
    </xf>
    <xf numFmtId="0" fontId="51" fillId="0" borderId="8" xfId="0" applyFont="1" applyBorder="1" applyAlignment="1">
      <alignment vertical="center" wrapText="1"/>
    </xf>
    <xf numFmtId="0" fontId="51" fillId="0" borderId="6" xfId="0" applyFont="1" applyBorder="1" applyAlignment="1">
      <alignment vertical="center" wrapText="1"/>
    </xf>
    <xf numFmtId="0" fontId="7" fillId="0" borderId="7" xfId="0" applyFont="1" applyBorder="1" applyAlignment="1">
      <alignment horizontal="center"/>
    </xf>
    <xf numFmtId="0" fontId="7" fillId="0" borderId="7" xfId="0" applyFont="1" applyBorder="1" applyAlignment="1">
      <alignment horizontal="center" wrapText="1"/>
    </xf>
    <xf numFmtId="0" fontId="7" fillId="0" borderId="6" xfId="0" applyFont="1" applyBorder="1" applyAlignment="1">
      <alignment horizontal="center"/>
    </xf>
    <xf numFmtId="0" fontId="0" fillId="0" borderId="13" xfId="0" applyBorder="1"/>
    <xf numFmtId="164" fontId="0" fillId="0" borderId="3" xfId="132" applyNumberFormat="1" applyFont="1" applyBorder="1"/>
    <xf numFmtId="0" fontId="7" fillId="35" borderId="3" xfId="0" applyFont="1" applyFill="1" applyBorder="1" applyAlignment="1">
      <alignment horizontal="center" wrapText="1"/>
    </xf>
    <xf numFmtId="164" fontId="0" fillId="0" borderId="4" xfId="132" applyNumberFormat="1" applyFont="1" applyBorder="1"/>
    <xf numFmtId="164" fontId="0" fillId="0" borderId="5" xfId="132" applyNumberFormat="1" applyFont="1" applyBorder="1"/>
    <xf numFmtId="0" fontId="0" fillId="0" borderId="9" xfId="0" applyFont="1" applyBorder="1"/>
    <xf numFmtId="0" fontId="4" fillId="0" borderId="93" xfId="0" applyFont="1" applyFill="1" applyBorder="1" applyAlignment="1">
      <alignment horizontal="left"/>
    </xf>
    <xf numFmtId="49" fontId="52" fillId="36" borderId="1" xfId="67" applyNumberFormat="1" applyFont="1" applyFill="1" applyBorder="1" applyAlignment="1">
      <alignment horizontal="center"/>
    </xf>
    <xf numFmtId="0" fontId="7" fillId="0" borderId="52" xfId="0" applyFont="1" applyFill="1" applyBorder="1" applyAlignment="1">
      <alignment horizontal="center"/>
    </xf>
    <xf numFmtId="164" fontId="52" fillId="0" borderId="1" xfId="132" applyNumberFormat="1" applyFont="1" applyBorder="1" applyAlignment="1">
      <alignment horizontal="right" vertical="top" wrapText="1"/>
    </xf>
    <xf numFmtId="165" fontId="52" fillId="0" borderId="1" xfId="67" applyNumberFormat="1" applyFont="1" applyBorder="1" applyAlignment="1">
      <alignment horizontal="right" vertical="top" wrapText="1"/>
    </xf>
    <xf numFmtId="164" fontId="52" fillId="0" borderId="0" xfId="132" applyNumberFormat="1" applyFont="1" applyAlignment="1">
      <alignment horizontal="right"/>
    </xf>
    <xf numFmtId="164" fontId="52" fillId="0" borderId="1" xfId="132" applyNumberFormat="1" applyFont="1" applyBorder="1" applyAlignment="1">
      <alignment horizontal="right"/>
    </xf>
    <xf numFmtId="3" fontId="0" fillId="0" borderId="0" xfId="0" applyNumberFormat="1"/>
    <xf numFmtId="166" fontId="4" fillId="0" borderId="1" xfId="112" applyNumberFormat="1" applyFont="1" applyBorder="1"/>
    <xf numFmtId="0" fontId="7" fillId="0" borderId="3" xfId="112" applyFont="1" applyBorder="1"/>
    <xf numFmtId="0" fontId="7" fillId="0" borderId="94" xfId="112" applyFont="1" applyBorder="1"/>
    <xf numFmtId="0" fontId="65" fillId="0" borderId="0" xfId="0" applyFont="1"/>
    <xf numFmtId="165" fontId="4" fillId="0" borderId="2" xfId="67" applyNumberFormat="1" applyFont="1" applyBorder="1"/>
    <xf numFmtId="165" fontId="52" fillId="0" borderId="2" xfId="67" applyNumberFormat="1" applyFont="1" applyFill="1" applyBorder="1"/>
    <xf numFmtId="3" fontId="52" fillId="0" borderId="0" xfId="0" applyNumberFormat="1" applyFont="1"/>
    <xf numFmtId="165" fontId="52" fillId="0" borderId="5" xfId="67" applyNumberFormat="1" applyFont="1" applyFill="1" applyBorder="1"/>
    <xf numFmtId="165" fontId="52" fillId="0" borderId="1" xfId="0" applyNumberFormat="1" applyFont="1" applyFill="1" applyBorder="1" applyAlignment="1">
      <alignment vertical="center"/>
    </xf>
    <xf numFmtId="165" fontId="52" fillId="0" borderId="1" xfId="67" applyNumberFormat="1" applyFont="1" applyFill="1" applyBorder="1" applyAlignment="1">
      <alignment horizontal="right"/>
    </xf>
    <xf numFmtId="164" fontId="52" fillId="35" borderId="31" xfId="132" applyNumberFormat="1" applyFont="1" applyFill="1" applyBorder="1" applyAlignment="1">
      <alignment horizontal="right" vertical="top" wrapText="1"/>
    </xf>
    <xf numFmtId="164" fontId="52" fillId="0" borderId="31" xfId="132" applyNumberFormat="1" applyFont="1" applyBorder="1" applyAlignment="1">
      <alignment horizontal="right" vertical="top" wrapText="1"/>
    </xf>
    <xf numFmtId="165" fontId="52" fillId="0" borderId="75" xfId="67" applyNumberFormat="1" applyFont="1" applyFill="1" applyBorder="1" applyAlignment="1">
      <alignment horizontal="right" vertical="center" wrapText="1"/>
    </xf>
    <xf numFmtId="164" fontId="52" fillId="0" borderId="76" xfId="132" applyNumberFormat="1" applyFont="1" applyFill="1" applyBorder="1" applyAlignment="1">
      <alignment horizontal="right" vertical="top" wrapText="1"/>
    </xf>
    <xf numFmtId="165" fontId="52" fillId="0" borderId="75" xfId="67" applyNumberFormat="1" applyFont="1" applyFill="1" applyBorder="1" applyAlignment="1">
      <alignment horizontal="right" vertical="top" wrapText="1"/>
    </xf>
    <xf numFmtId="164" fontId="52" fillId="0" borderId="96" xfId="132" applyNumberFormat="1" applyFont="1" applyFill="1" applyBorder="1" applyAlignment="1">
      <alignment horizontal="right" vertical="top" wrapText="1"/>
    </xf>
    <xf numFmtId="165" fontId="52" fillId="0" borderId="69" xfId="67" applyNumberFormat="1" applyFont="1" applyFill="1" applyBorder="1" applyAlignment="1">
      <alignment horizontal="right" vertical="top" wrapText="1"/>
    </xf>
    <xf numFmtId="0" fontId="7" fillId="0" borderId="8" xfId="0" applyFont="1" applyBorder="1"/>
    <xf numFmtId="164" fontId="49" fillId="0" borderId="0" xfId="0" applyNumberFormat="1" applyFont="1"/>
    <xf numFmtId="164" fontId="52" fillId="36" borderId="1" xfId="132" applyNumberFormat="1" applyFont="1" applyFill="1" applyBorder="1" applyAlignment="1">
      <alignment horizontal="center"/>
    </xf>
    <xf numFmtId="0" fontId="7" fillId="0" borderId="3" xfId="116" applyFont="1" applyBorder="1" applyAlignment="1">
      <alignment horizontal="center" vertical="center"/>
    </xf>
    <xf numFmtId="0" fontId="51" fillId="0" borderId="1" xfId="0" applyFont="1" applyBorder="1" applyAlignment="1">
      <alignment horizontal="center" wrapText="1"/>
    </xf>
    <xf numFmtId="0" fontId="4" fillId="0" borderId="11" xfId="0" applyFont="1" applyBorder="1" applyAlignment="1"/>
    <xf numFmtId="0" fontId="4" fillId="0" borderId="10" xfId="0" applyFont="1" applyBorder="1" applyAlignment="1"/>
    <xf numFmtId="164" fontId="7" fillId="0" borderId="1" xfId="132" applyNumberFormat="1" applyFont="1" applyBorder="1"/>
    <xf numFmtId="165" fontId="52" fillId="35" borderId="97" xfId="67" applyNumberFormat="1" applyFont="1" applyFill="1" applyBorder="1" applyAlignment="1">
      <alignment horizontal="right" vertical="top" wrapText="1"/>
    </xf>
    <xf numFmtId="165" fontId="0" fillId="0" borderId="7" xfId="67" applyNumberFormat="1" applyFont="1" applyBorder="1"/>
    <xf numFmtId="165" fontId="0" fillId="0" borderId="0" xfId="67" applyNumberFormat="1" applyFont="1" applyBorder="1"/>
    <xf numFmtId="165" fontId="0" fillId="0" borderId="2" xfId="67" applyNumberFormat="1" applyFont="1" applyBorder="1"/>
    <xf numFmtId="164" fontId="4" fillId="0" borderId="1" xfId="116" applyNumberFormat="1" applyFont="1" applyBorder="1" applyAlignment="1">
      <alignment horizontal="center"/>
    </xf>
    <xf numFmtId="164" fontId="4" fillId="0" borderId="1" xfId="132" applyNumberFormat="1" applyFont="1" applyBorder="1" applyAlignment="1">
      <alignment horizontal="center"/>
    </xf>
    <xf numFmtId="0" fontId="7" fillId="0" borderId="0" xfId="0" applyFont="1" applyBorder="1"/>
    <xf numFmtId="0" fontId="4" fillId="0" borderId="0" xfId="0" applyFont="1" applyBorder="1" applyAlignment="1"/>
    <xf numFmtId="165" fontId="4" fillId="0" borderId="0" xfId="67" applyNumberFormat="1" applyFont="1" applyBorder="1"/>
    <xf numFmtId="0" fontId="4" fillId="0" borderId="0" xfId="0" applyFont="1" applyBorder="1"/>
    <xf numFmtId="165" fontId="4" fillId="0" borderId="0" xfId="67" applyNumberFormat="1" applyFont="1" applyBorder="1" applyAlignment="1">
      <alignment horizontal="center"/>
    </xf>
    <xf numFmtId="165" fontId="58" fillId="0" borderId="0" xfId="0" applyNumberFormat="1" applyFont="1"/>
    <xf numFmtId="0" fontId="55" fillId="0" borderId="0" xfId="82" applyFont="1" applyFill="1" applyAlignment="1" applyProtection="1"/>
    <xf numFmtId="0" fontId="51" fillId="0" borderId="0" xfId="0" applyFont="1" applyFill="1" applyAlignment="1">
      <alignment horizontal="left"/>
    </xf>
    <xf numFmtId="0" fontId="51" fillId="0" borderId="11" xfId="0" applyFont="1" applyBorder="1" applyAlignment="1"/>
    <xf numFmtId="0" fontId="51" fillId="0" borderId="10" xfId="0" applyFont="1" applyBorder="1" applyAlignment="1"/>
    <xf numFmtId="165" fontId="4" fillId="0" borderId="3"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0" fontId="4" fillId="0" borderId="0" xfId="0" applyFont="1" applyFill="1" applyBorder="1" applyAlignment="1">
      <alignment horizontal="left" vertical="top" wrapText="1"/>
    </xf>
    <xf numFmtId="3" fontId="52" fillId="0" borderId="1" xfId="0" applyNumberFormat="1" applyFont="1" applyFill="1" applyBorder="1" applyAlignment="1">
      <alignment horizontal="right"/>
    </xf>
    <xf numFmtId="0" fontId="62" fillId="0" borderId="0" xfId="0" applyFont="1"/>
    <xf numFmtId="164" fontId="67" fillId="0" borderId="0" xfId="0" applyNumberFormat="1" applyFont="1" applyFill="1" applyBorder="1" applyAlignment="1">
      <alignment vertical="center"/>
    </xf>
    <xf numFmtId="3" fontId="52" fillId="36" borderId="99" xfId="0" applyNumberFormat="1" applyFont="1" applyFill="1" applyBorder="1" applyAlignment="1">
      <alignment horizontal="left"/>
    </xf>
    <xf numFmtId="3" fontId="52" fillId="36" borderId="99" xfId="0" applyNumberFormat="1" applyFont="1" applyFill="1" applyBorder="1"/>
    <xf numFmtId="3" fontId="52" fillId="36" borderId="100" xfId="0" applyNumberFormat="1" applyFont="1" applyFill="1" applyBorder="1"/>
    <xf numFmtId="3" fontId="52" fillId="36" borderId="102" xfId="0" applyNumberFormat="1" applyFont="1" applyFill="1" applyBorder="1"/>
    <xf numFmtId="164" fontId="52" fillId="36" borderId="102" xfId="0" applyNumberFormat="1" applyFont="1" applyFill="1" applyBorder="1"/>
    <xf numFmtId="0" fontId="52" fillId="36" borderId="107" xfId="0" applyFont="1" applyFill="1" applyBorder="1"/>
    <xf numFmtId="164" fontId="52" fillId="36" borderId="108" xfId="0" applyNumberFormat="1" applyFont="1" applyFill="1" applyBorder="1"/>
    <xf numFmtId="164" fontId="52" fillId="36" borderId="109" xfId="0" applyNumberFormat="1" applyFont="1" applyFill="1" applyBorder="1"/>
    <xf numFmtId="3" fontId="52" fillId="0" borderId="5" xfId="0" applyNumberFormat="1" applyFont="1" applyBorder="1" applyAlignment="1">
      <alignment horizontal="left"/>
    </xf>
    <xf numFmtId="0" fontId="59" fillId="34" borderId="110" xfId="0" applyFont="1" applyFill="1" applyBorder="1" applyAlignment="1">
      <alignment vertical="top"/>
    </xf>
    <xf numFmtId="0" fontId="59" fillId="34" borderId="112" xfId="0" applyFont="1" applyFill="1" applyBorder="1" applyAlignment="1">
      <alignment horizontal="center" vertical="top"/>
    </xf>
    <xf numFmtId="0" fontId="4" fillId="0" borderId="114" xfId="0" applyFont="1" applyBorder="1"/>
    <xf numFmtId="164" fontId="52" fillId="0" borderId="1" xfId="132" applyNumberFormat="1" applyFont="1" applyFill="1" applyBorder="1" applyAlignment="1">
      <alignment horizontal="center"/>
    </xf>
    <xf numFmtId="49" fontId="52" fillId="0" borderId="1" xfId="67" applyNumberFormat="1" applyFont="1" applyFill="1" applyBorder="1" applyAlignment="1">
      <alignment horizontal="center"/>
    </xf>
    <xf numFmtId="49" fontId="52" fillId="0" borderId="1" xfId="132" applyNumberFormat="1" applyFont="1" applyFill="1" applyBorder="1" applyAlignment="1">
      <alignment horizontal="center"/>
    </xf>
    <xf numFmtId="9" fontId="0" fillId="0" borderId="0" xfId="132" applyFont="1"/>
    <xf numFmtId="165" fontId="0" fillId="0" borderId="8" xfId="67" applyNumberFormat="1" applyFont="1" applyBorder="1"/>
    <xf numFmtId="165" fontId="0" fillId="0" borderId="6" xfId="67" applyNumberFormat="1" applyFont="1" applyBorder="1"/>
    <xf numFmtId="165" fontId="0" fillId="0" borderId="9" xfId="67" applyNumberFormat="1" applyFont="1" applyBorder="1"/>
    <xf numFmtId="165" fontId="0" fillId="0" borderId="13" xfId="67" applyNumberFormat="1" applyFont="1" applyBorder="1"/>
    <xf numFmtId="165" fontId="0" fillId="0" borderId="14" xfId="67" applyNumberFormat="1" applyFont="1" applyBorder="1"/>
    <xf numFmtId="165" fontId="0" fillId="0" borderId="12" xfId="67" applyNumberFormat="1" applyFont="1" applyBorder="1"/>
    <xf numFmtId="0" fontId="7" fillId="0" borderId="3" xfId="0" applyFont="1" applyBorder="1" applyAlignment="1">
      <alignment horizontal="center"/>
    </xf>
    <xf numFmtId="0" fontId="7" fillId="0" borderId="3" xfId="0" applyFont="1" applyBorder="1" applyAlignment="1">
      <alignment horizontal="center" wrapText="1"/>
    </xf>
    <xf numFmtId="3" fontId="52" fillId="0" borderId="5" xfId="67" applyNumberFormat="1" applyFont="1" applyBorder="1"/>
    <xf numFmtId="165" fontId="0" fillId="0" borderId="3" xfId="67" applyNumberFormat="1" applyFont="1" applyBorder="1"/>
    <xf numFmtId="165" fontId="0" fillId="0" borderId="4" xfId="67" applyNumberFormat="1" applyFont="1" applyBorder="1"/>
    <xf numFmtId="3" fontId="52" fillId="0" borderId="5" xfId="0" applyNumberFormat="1" applyFont="1" applyBorder="1" applyAlignment="1">
      <alignment horizontal="right"/>
    </xf>
    <xf numFmtId="3" fontId="52" fillId="0" borderId="1" xfId="67" applyNumberFormat="1" applyFont="1" applyBorder="1" applyAlignment="1">
      <alignment horizontal="right" vertical="center"/>
    </xf>
    <xf numFmtId="3" fontId="0" fillId="0" borderId="1" xfId="0" applyNumberFormat="1" applyBorder="1" applyAlignment="1">
      <alignment horizontal="right"/>
    </xf>
    <xf numFmtId="0" fontId="52" fillId="0" borderId="1" xfId="0" applyFont="1" applyFill="1" applyBorder="1" applyAlignment="1">
      <alignment horizontal="left"/>
    </xf>
    <xf numFmtId="3" fontId="0" fillId="0" borderId="3" xfId="67" applyNumberFormat="1" applyFont="1" applyBorder="1" applyAlignment="1">
      <alignment horizontal="right"/>
    </xf>
    <xf numFmtId="3" fontId="0" fillId="0" borderId="4" xfId="67" applyNumberFormat="1" applyFont="1" applyBorder="1" applyAlignment="1">
      <alignment horizontal="right"/>
    </xf>
    <xf numFmtId="37" fontId="0" fillId="0" borderId="3" xfId="67" applyNumberFormat="1" applyFont="1" applyBorder="1"/>
    <xf numFmtId="37" fontId="0" fillId="0" borderId="4" xfId="67" applyNumberFormat="1" applyFont="1" applyBorder="1"/>
    <xf numFmtId="37" fontId="0" fillId="0" borderId="5" xfId="67" applyNumberFormat="1" applyFont="1" applyBorder="1"/>
    <xf numFmtId="164" fontId="0" fillId="0" borderId="1" xfId="132" applyNumberFormat="1" applyFont="1" applyBorder="1"/>
    <xf numFmtId="0" fontId="0" fillId="0" borderId="1" xfId="0" applyBorder="1"/>
    <xf numFmtId="164" fontId="52" fillId="0" borderId="0" xfId="132" applyNumberFormat="1" applyFont="1" applyFill="1" applyBorder="1"/>
    <xf numFmtId="0" fontId="52" fillId="0" borderId="4" xfId="0" applyFont="1" applyFill="1" applyBorder="1" applyAlignment="1">
      <alignment horizontal="left" vertical="top" wrapText="1"/>
    </xf>
    <xf numFmtId="164" fontId="52" fillId="0" borderId="3" xfId="132" applyNumberFormat="1" applyFont="1" applyFill="1" applyBorder="1" applyAlignment="1">
      <alignment horizontal="right" vertical="center"/>
    </xf>
    <xf numFmtId="164" fontId="52" fillId="0" borderId="1" xfId="132" applyNumberFormat="1" applyFont="1" applyBorder="1" applyAlignment="1">
      <alignment horizontal="right" vertical="center"/>
    </xf>
    <xf numFmtId="3" fontId="4" fillId="0" borderId="71" xfId="0" applyNumberFormat="1" applyFont="1" applyBorder="1" applyAlignment="1">
      <alignment horizontal="right"/>
    </xf>
    <xf numFmtId="3" fontId="4" fillId="35" borderId="71" xfId="0" applyNumberFormat="1" applyFont="1" applyFill="1" applyBorder="1" applyAlignment="1">
      <alignment horizontal="right"/>
    </xf>
    <xf numFmtId="3" fontId="4" fillId="0" borderId="51" xfId="67" applyNumberFormat="1" applyFont="1" applyBorder="1" applyAlignment="1">
      <alignment horizontal="right"/>
    </xf>
    <xf numFmtId="3" fontId="4" fillId="0" borderId="71" xfId="67" applyNumberFormat="1" applyFont="1" applyBorder="1" applyAlignment="1">
      <alignment horizontal="right"/>
    </xf>
    <xf numFmtId="3" fontId="4" fillId="35" borderId="50" xfId="67" applyNumberFormat="1" applyFont="1" applyFill="1" applyBorder="1" applyAlignment="1">
      <alignment horizontal="right" wrapText="1"/>
    </xf>
    <xf numFmtId="3" fontId="4" fillId="35" borderId="51" xfId="67" applyNumberFormat="1" applyFont="1" applyFill="1" applyBorder="1" applyAlignment="1">
      <alignment horizontal="right" wrapText="1"/>
    </xf>
    <xf numFmtId="3" fontId="4" fillId="35" borderId="51" xfId="67" applyNumberFormat="1" applyFont="1" applyFill="1" applyBorder="1" applyAlignment="1">
      <alignment horizontal="right"/>
    </xf>
    <xf numFmtId="3" fontId="4" fillId="35" borderId="71" xfId="67" applyNumberFormat="1" applyFont="1" applyFill="1" applyBorder="1" applyAlignment="1">
      <alignment horizontal="right"/>
    </xf>
    <xf numFmtId="3" fontId="4" fillId="0" borderId="73" xfId="0" applyNumberFormat="1" applyFont="1" applyBorder="1"/>
    <xf numFmtId="3" fontId="4" fillId="0" borderId="93" xfId="0" applyNumberFormat="1" applyFont="1" applyBorder="1"/>
    <xf numFmtId="3" fontId="4" fillId="0" borderId="90" xfId="0" applyNumberFormat="1" applyFont="1" applyBorder="1"/>
    <xf numFmtId="3" fontId="4" fillId="35" borderId="79" xfId="0" applyNumberFormat="1" applyFont="1" applyFill="1" applyBorder="1"/>
    <xf numFmtId="3" fontId="4" fillId="35" borderId="50" xfId="0" applyNumberFormat="1" applyFont="1" applyFill="1" applyBorder="1"/>
    <xf numFmtId="3" fontId="4" fillId="35" borderId="71" xfId="0" applyNumberFormat="1" applyFont="1" applyFill="1" applyBorder="1"/>
    <xf numFmtId="3" fontId="4" fillId="35" borderId="52" xfId="67" applyNumberFormat="1" applyFont="1" applyFill="1" applyBorder="1" applyAlignment="1">
      <alignment horizontal="right" wrapText="1"/>
    </xf>
    <xf numFmtId="3" fontId="4" fillId="35" borderId="53" xfId="67" applyNumberFormat="1" applyFont="1" applyFill="1" applyBorder="1" applyAlignment="1">
      <alignment horizontal="right" wrapText="1"/>
    </xf>
    <xf numFmtId="3" fontId="4" fillId="35" borderId="53" xfId="67" applyNumberFormat="1" applyFont="1" applyFill="1" applyBorder="1" applyAlignment="1">
      <alignment horizontal="right"/>
    </xf>
    <xf numFmtId="0" fontId="7" fillId="0" borderId="81" xfId="0" applyFont="1" applyFill="1" applyBorder="1" applyAlignment="1">
      <alignment horizontal="center"/>
    </xf>
    <xf numFmtId="0" fontId="7" fillId="0" borderId="87" xfId="0" applyFont="1" applyFill="1" applyBorder="1" applyAlignment="1">
      <alignment horizontal="center"/>
    </xf>
    <xf numFmtId="164" fontId="52" fillId="0" borderId="85" xfId="132" applyNumberFormat="1" applyFont="1" applyFill="1" applyBorder="1" applyAlignment="1">
      <alignment horizontal="center"/>
    </xf>
    <xf numFmtId="0" fontId="7" fillId="0" borderId="50" xfId="0" applyFont="1" applyFill="1" applyBorder="1" applyAlignment="1">
      <alignment horizontal="center"/>
    </xf>
    <xf numFmtId="167" fontId="45" fillId="0" borderId="1" xfId="134" applyNumberFormat="1" applyFont="1" applyBorder="1" applyAlignment="1">
      <alignment horizontal="center" wrapText="1"/>
    </xf>
    <xf numFmtId="167" fontId="0" fillId="0" borderId="1" xfId="134" applyNumberFormat="1" applyFont="1" applyBorder="1" applyAlignment="1">
      <alignment horizontal="center"/>
    </xf>
    <xf numFmtId="0" fontId="0" fillId="0" borderId="0" xfId="0" applyFont="1"/>
    <xf numFmtId="164" fontId="0" fillId="0" borderId="15" xfId="132" applyNumberFormat="1" applyFont="1" applyBorder="1"/>
    <xf numFmtId="164" fontId="0" fillId="0" borderId="10" xfId="132" applyNumberFormat="1" applyFont="1" applyBorder="1"/>
    <xf numFmtId="0" fontId="7" fillId="0" borderId="8" xfId="0" applyFont="1" applyBorder="1" applyAlignment="1">
      <alignment horizontal="center"/>
    </xf>
    <xf numFmtId="3" fontId="52" fillId="0" borderId="11" xfId="67" applyNumberFormat="1" applyFont="1" applyBorder="1"/>
    <xf numFmtId="0" fontId="52" fillId="0" borderId="1" xfId="0" applyFont="1" applyFill="1" applyBorder="1" applyAlignment="1">
      <alignment horizontal="right"/>
    </xf>
    <xf numFmtId="0" fontId="7" fillId="0" borderId="122" xfId="0" applyFont="1" applyFill="1" applyBorder="1" applyAlignment="1">
      <alignment horizontal="center"/>
    </xf>
    <xf numFmtId="164" fontId="52" fillId="0" borderId="11" xfId="132" applyNumberFormat="1" applyFont="1" applyFill="1" applyBorder="1" applyAlignment="1">
      <alignment horizontal="center"/>
    </xf>
    <xf numFmtId="49" fontId="52" fillId="0" borderId="11" xfId="67" applyNumberFormat="1" applyFont="1" applyFill="1" applyBorder="1" applyAlignment="1">
      <alignment horizontal="center"/>
    </xf>
    <xf numFmtId="49" fontId="52" fillId="0" borderId="11" xfId="132" applyNumberFormat="1" applyFont="1" applyFill="1" applyBorder="1" applyAlignment="1">
      <alignment horizontal="center"/>
    </xf>
    <xf numFmtId="164" fontId="52" fillId="0" borderId="123" xfId="132" applyNumberFormat="1" applyFont="1" applyFill="1" applyBorder="1" applyAlignment="1">
      <alignment horizontal="center"/>
    </xf>
    <xf numFmtId="1" fontId="51" fillId="36" borderId="124" xfId="67" applyNumberFormat="1" applyFont="1" applyFill="1" applyBorder="1" applyAlignment="1">
      <alignment horizontal="center"/>
    </xf>
    <xf numFmtId="1" fontId="51" fillId="36" borderId="99" xfId="67" applyNumberFormat="1" applyFont="1" applyFill="1" applyBorder="1" applyAlignment="1">
      <alignment horizontal="center"/>
    </xf>
    <xf numFmtId="1" fontId="51" fillId="36" borderId="100" xfId="67" applyNumberFormat="1" applyFont="1" applyFill="1" applyBorder="1" applyAlignment="1">
      <alignment horizontal="center"/>
    </xf>
    <xf numFmtId="164" fontId="52" fillId="36" borderId="105" xfId="132" applyNumberFormat="1" applyFont="1" applyFill="1" applyBorder="1" applyAlignment="1">
      <alignment horizontal="center"/>
    </xf>
    <xf numFmtId="164" fontId="52" fillId="36" borderId="102" xfId="132" applyNumberFormat="1" applyFont="1" applyFill="1" applyBorder="1" applyAlignment="1">
      <alignment horizontal="center"/>
    </xf>
    <xf numFmtId="49" fontId="52" fillId="36" borderId="105" xfId="67" applyNumberFormat="1" applyFont="1" applyFill="1" applyBorder="1" applyAlignment="1">
      <alignment horizontal="center"/>
    </xf>
    <xf numFmtId="49" fontId="52" fillId="36" borderId="102" xfId="67" applyNumberFormat="1" applyFont="1" applyFill="1" applyBorder="1" applyAlignment="1">
      <alignment horizontal="center"/>
    </xf>
    <xf numFmtId="9" fontId="52" fillId="36" borderId="106" xfId="132" applyFont="1" applyFill="1" applyBorder="1" applyAlignment="1">
      <alignment horizontal="center"/>
    </xf>
    <xf numFmtId="9" fontId="52" fillId="36" borderId="125" xfId="132" applyNumberFormat="1" applyFont="1" applyFill="1" applyBorder="1" applyAlignment="1">
      <alignment horizontal="center"/>
    </xf>
    <xf numFmtId="9" fontId="52" fillId="36" borderId="126" xfId="132" applyNumberFormat="1" applyFont="1" applyFill="1" applyBorder="1" applyAlignment="1">
      <alignment horizontal="center"/>
    </xf>
    <xf numFmtId="0" fontId="4" fillId="0" borderId="2" xfId="112" applyFont="1" applyBorder="1" applyAlignment="1">
      <alignment horizontal="center" wrapText="1"/>
    </xf>
    <xf numFmtId="0" fontId="0" fillId="0" borderId="58" xfId="0" applyBorder="1"/>
    <xf numFmtId="0" fontId="45" fillId="0" borderId="140" xfId="0" applyFont="1" applyBorder="1" applyAlignment="1">
      <alignment wrapText="1"/>
    </xf>
    <xf numFmtId="0" fontId="45" fillId="0" borderId="140" xfId="0" applyFont="1" applyBorder="1"/>
    <xf numFmtId="9" fontId="0" fillId="0" borderId="139" xfId="132" applyFont="1" applyBorder="1" applyAlignment="1">
      <alignment horizontal="center"/>
    </xf>
    <xf numFmtId="0" fontId="45" fillId="0" borderId="141" xfId="0" applyFont="1" applyBorder="1"/>
    <xf numFmtId="167" fontId="0" fillId="0" borderId="142" xfId="134" applyNumberFormat="1" applyFont="1" applyBorder="1" applyAlignment="1">
      <alignment horizontal="center"/>
    </xf>
    <xf numFmtId="9" fontId="0" fillId="0" borderId="143" xfId="132" applyFont="1" applyBorder="1" applyAlignment="1">
      <alignment horizontal="center"/>
    </xf>
    <xf numFmtId="0" fontId="0" fillId="0" borderId="9" xfId="0" applyFill="1" applyBorder="1"/>
    <xf numFmtId="0" fontId="52" fillId="0" borderId="132" xfId="0" applyFont="1" applyFill="1" applyBorder="1" applyAlignment="1">
      <alignment horizontal="right"/>
    </xf>
    <xf numFmtId="0" fontId="7" fillId="0" borderId="133" xfId="0" applyFont="1" applyBorder="1"/>
    <xf numFmtId="0" fontId="0" fillId="0" borderId="0" xfId="0" applyFill="1" applyBorder="1"/>
    <xf numFmtId="0" fontId="0" fillId="0" borderId="2" xfId="0" applyFill="1" applyBorder="1"/>
    <xf numFmtId="3" fontId="52" fillId="0" borderId="54" xfId="67" applyNumberFormat="1" applyFont="1" applyBorder="1"/>
    <xf numFmtId="164" fontId="0" fillId="0" borderId="1" xfId="132" applyNumberFormat="1" applyFont="1" applyFill="1" applyBorder="1"/>
    <xf numFmtId="165" fontId="0" fillId="0" borderId="1" xfId="67" applyNumberFormat="1" applyFont="1" applyBorder="1"/>
    <xf numFmtId="3" fontId="52" fillId="0" borderId="1" xfId="67" applyNumberFormat="1" applyFont="1" applyFill="1" applyBorder="1" applyAlignment="1">
      <alignment horizontal="right" vertical="center"/>
    </xf>
    <xf numFmtId="0" fontId="7" fillId="0" borderId="137" xfId="0" applyFont="1" applyBorder="1" applyAlignment="1"/>
    <xf numFmtId="0" fontId="7" fillId="0" borderId="137" xfId="0" applyFont="1" applyBorder="1" applyAlignment="1">
      <alignment wrapText="1"/>
    </xf>
    <xf numFmtId="0" fontId="7" fillId="0" borderId="138" xfId="0" applyFont="1" applyBorder="1" applyAlignment="1"/>
    <xf numFmtId="165" fontId="0" fillId="0" borderId="8" xfId="67" applyNumberFormat="1" applyFont="1" applyBorder="1" applyAlignment="1"/>
    <xf numFmtId="165" fontId="0" fillId="0" borderId="7" xfId="67" applyNumberFormat="1" applyFont="1" applyBorder="1" applyAlignment="1"/>
    <xf numFmtId="165" fontId="0" fillId="0" borderId="135" xfId="67" applyNumberFormat="1" applyFont="1" applyBorder="1" applyAlignment="1"/>
    <xf numFmtId="165" fontId="0" fillId="0" borderId="13" xfId="67" applyNumberFormat="1" applyFont="1" applyBorder="1" applyAlignment="1"/>
    <xf numFmtId="165" fontId="0" fillId="0" borderId="14" xfId="67" applyNumberFormat="1" applyFont="1" applyBorder="1" applyAlignment="1"/>
    <xf numFmtId="165" fontId="0" fillId="0" borderId="144" xfId="67" applyNumberFormat="1" applyFont="1" applyBorder="1" applyAlignment="1"/>
    <xf numFmtId="3" fontId="52" fillId="0" borderId="60" xfId="67" applyNumberFormat="1" applyFont="1" applyBorder="1" applyAlignment="1"/>
    <xf numFmtId="3" fontId="52" fillId="0" borderId="61" xfId="67" applyNumberFormat="1" applyFont="1" applyBorder="1" applyAlignment="1"/>
    <xf numFmtId="164" fontId="52" fillId="0" borderId="5" xfId="132" applyNumberFormat="1" applyFont="1" applyFill="1" applyBorder="1"/>
    <xf numFmtId="0" fontId="51" fillId="37" borderId="83" xfId="0" applyFont="1" applyFill="1" applyBorder="1" applyAlignment="1">
      <alignment horizontal="center" vertical="center" wrapText="1"/>
    </xf>
    <xf numFmtId="0" fontId="51" fillId="37" borderId="84" xfId="0" applyFont="1" applyFill="1" applyBorder="1" applyAlignment="1">
      <alignment horizontal="center" vertical="center" wrapText="1"/>
    </xf>
    <xf numFmtId="0" fontId="51" fillId="37" borderId="82" xfId="0" applyFont="1" applyFill="1" applyBorder="1" applyAlignment="1">
      <alignment horizontal="center" vertical="center" wrapText="1"/>
    </xf>
    <xf numFmtId="165" fontId="52" fillId="37" borderId="50" xfId="67" applyNumberFormat="1" applyFont="1" applyFill="1" applyBorder="1"/>
    <xf numFmtId="165" fontId="52" fillId="37" borderId="1" xfId="67" applyNumberFormat="1" applyFont="1" applyFill="1" applyBorder="1"/>
    <xf numFmtId="165" fontId="52" fillId="37" borderId="51" xfId="67" applyNumberFormat="1" applyFont="1" applyFill="1" applyBorder="1"/>
    <xf numFmtId="165" fontId="52" fillId="37" borderId="52" xfId="67" applyNumberFormat="1" applyFont="1" applyFill="1" applyBorder="1"/>
    <xf numFmtId="165" fontId="52" fillId="37" borderId="85" xfId="67" applyNumberFormat="1" applyFont="1" applyFill="1" applyBorder="1"/>
    <xf numFmtId="165" fontId="52" fillId="37" borderId="53" xfId="67" applyNumberFormat="1" applyFont="1" applyFill="1" applyBorder="1"/>
    <xf numFmtId="0" fontId="51" fillId="38" borderId="86" xfId="0" applyFont="1" applyFill="1" applyBorder="1" applyAlignment="1">
      <alignment horizontal="center" vertical="center" wrapText="1"/>
    </xf>
    <xf numFmtId="165" fontId="52" fillId="38" borderId="79" xfId="0" applyNumberFormat="1" applyFont="1" applyFill="1" applyBorder="1" applyAlignment="1">
      <alignment wrapText="1"/>
    </xf>
    <xf numFmtId="165" fontId="52" fillId="38" borderId="72" xfId="0" applyNumberFormat="1" applyFont="1" applyFill="1" applyBorder="1" applyAlignment="1">
      <alignment wrapText="1"/>
    </xf>
    <xf numFmtId="0" fontId="51" fillId="38" borderId="88" xfId="0" applyFont="1" applyFill="1" applyBorder="1" applyAlignment="1">
      <alignment horizontal="center" vertical="center" wrapText="1"/>
    </xf>
    <xf numFmtId="164" fontId="52" fillId="38" borderId="51" xfId="132" applyNumberFormat="1" applyFont="1" applyFill="1" applyBorder="1" applyAlignment="1"/>
    <xf numFmtId="164" fontId="52" fillId="38" borderId="53" xfId="132" applyNumberFormat="1" applyFont="1" applyFill="1" applyBorder="1" applyAlignment="1"/>
    <xf numFmtId="0" fontId="51" fillId="37" borderId="81" xfId="0" applyFont="1" applyFill="1" applyBorder="1" applyAlignment="1">
      <alignment horizontal="center" vertical="center" wrapText="1"/>
    </xf>
    <xf numFmtId="0" fontId="51" fillId="37" borderId="87" xfId="0" applyFont="1" applyFill="1" applyBorder="1" applyAlignment="1">
      <alignment horizontal="center" vertical="center" wrapText="1"/>
    </xf>
    <xf numFmtId="164" fontId="52" fillId="37" borderId="50" xfId="132" applyNumberFormat="1" applyFont="1" applyFill="1" applyBorder="1" applyAlignment="1"/>
    <xf numFmtId="164" fontId="52" fillId="37" borderId="1" xfId="132" applyNumberFormat="1" applyFont="1" applyFill="1" applyBorder="1" applyAlignment="1">
      <alignment wrapText="1"/>
    </xf>
    <xf numFmtId="164" fontId="52" fillId="37" borderId="52" xfId="132" applyNumberFormat="1" applyFont="1" applyFill="1" applyBorder="1" applyAlignment="1"/>
    <xf numFmtId="164" fontId="52" fillId="37" borderId="85" xfId="132" applyNumberFormat="1" applyFont="1" applyFill="1" applyBorder="1" applyAlignment="1">
      <alignment wrapText="1"/>
    </xf>
    <xf numFmtId="0" fontId="51" fillId="37" borderId="78" xfId="0" applyFont="1" applyFill="1" applyBorder="1" applyAlignment="1">
      <alignment horizontal="center" vertical="center" wrapText="1"/>
    </xf>
    <xf numFmtId="164" fontId="52" fillId="37" borderId="79" xfId="132" applyNumberFormat="1" applyFont="1" applyFill="1" applyBorder="1"/>
    <xf numFmtId="164" fontId="52" fillId="37" borderId="72" xfId="132" applyNumberFormat="1" applyFont="1" applyFill="1" applyBorder="1"/>
    <xf numFmtId="164" fontId="4" fillId="0" borderId="1" xfId="116" applyNumberFormat="1" applyFont="1" applyFill="1" applyBorder="1" applyAlignment="1">
      <alignment horizontal="center"/>
    </xf>
    <xf numFmtId="164" fontId="0" fillId="0" borderId="0" xfId="132" applyNumberFormat="1" applyFont="1"/>
    <xf numFmtId="3" fontId="7" fillId="0" borderId="12" xfId="92" applyNumberFormat="1" applyFont="1" applyFill="1" applyBorder="1"/>
    <xf numFmtId="165" fontId="52" fillId="0" borderId="1" xfId="0" applyNumberFormat="1" applyFont="1" applyFill="1" applyBorder="1"/>
    <xf numFmtId="165" fontId="0" fillId="0" borderId="1" xfId="67" applyNumberFormat="1" applyFont="1" applyBorder="1" applyAlignment="1">
      <alignment horizontal="center"/>
    </xf>
    <xf numFmtId="165" fontId="0" fillId="0" borderId="142" xfId="67" applyNumberFormat="1" applyFont="1" applyBorder="1" applyAlignment="1">
      <alignment horizontal="center"/>
    </xf>
    <xf numFmtId="0" fontId="71" fillId="39" borderId="89" xfId="67" applyNumberFormat="1" applyFont="1" applyFill="1" applyBorder="1" applyAlignment="1">
      <alignment horizontal="center"/>
    </xf>
    <xf numFmtId="0" fontId="71" fillId="39" borderId="37" xfId="67" applyNumberFormat="1" applyFont="1" applyFill="1" applyBorder="1" applyAlignment="1">
      <alignment horizontal="center"/>
    </xf>
    <xf numFmtId="0" fontId="71" fillId="39" borderId="38" xfId="67" applyNumberFormat="1" applyFont="1" applyFill="1" applyBorder="1" applyAlignment="1">
      <alignment horizontal="center"/>
    </xf>
    <xf numFmtId="3" fontId="52" fillId="0" borderId="147" xfId="67" applyNumberFormat="1" applyFont="1" applyBorder="1"/>
    <xf numFmtId="0" fontId="52" fillId="0" borderId="134" xfId="0" applyFont="1" applyFill="1" applyBorder="1"/>
    <xf numFmtId="0" fontId="0" fillId="0" borderId="58" xfId="0" applyFont="1" applyBorder="1"/>
    <xf numFmtId="0" fontId="0" fillId="0" borderId="9" xfId="0" applyFont="1" applyBorder="1" applyAlignment="1">
      <alignment horizontal="left"/>
    </xf>
    <xf numFmtId="3" fontId="0" fillId="0" borderId="4" xfId="0" applyNumberFormat="1" applyBorder="1"/>
    <xf numFmtId="3" fontId="0" fillId="0" borderId="5" xfId="67" applyNumberFormat="1" applyFont="1" applyBorder="1" applyAlignment="1">
      <alignment horizontal="right"/>
    </xf>
    <xf numFmtId="3" fontId="52" fillId="36" borderId="40" xfId="67" applyNumberFormat="1" applyFont="1" applyFill="1" applyBorder="1" applyAlignment="1">
      <alignment horizontal="right"/>
    </xf>
    <xf numFmtId="3" fontId="52" fillId="36" borderId="1" xfId="67" applyNumberFormat="1" applyFont="1" applyFill="1" applyBorder="1" applyAlignment="1">
      <alignment horizontal="right"/>
    </xf>
    <xf numFmtId="3" fontId="52" fillId="36" borderId="39" xfId="67" applyNumberFormat="1" applyFont="1" applyFill="1" applyBorder="1" applyAlignment="1">
      <alignment horizontal="right"/>
    </xf>
    <xf numFmtId="3" fontId="52" fillId="36" borderId="41" xfId="67" applyNumberFormat="1" applyFont="1" applyFill="1" applyBorder="1" applyAlignment="1">
      <alignment horizontal="right"/>
    </xf>
    <xf numFmtId="3" fontId="52" fillId="36" borderId="42" xfId="67" applyNumberFormat="1" applyFont="1" applyFill="1" applyBorder="1" applyAlignment="1">
      <alignment horizontal="right"/>
    </xf>
    <xf numFmtId="3" fontId="52" fillId="36" borderId="43" xfId="67" applyNumberFormat="1" applyFont="1" applyFill="1" applyBorder="1" applyAlignment="1">
      <alignment horizontal="right"/>
    </xf>
    <xf numFmtId="0" fontId="32" fillId="0" borderId="0" xfId="82" applyAlignment="1" applyProtection="1"/>
    <xf numFmtId="0" fontId="59" fillId="40" borderId="111" xfId="0" applyFont="1" applyFill="1" applyBorder="1" applyAlignment="1">
      <alignment horizontal="center" vertical="center"/>
    </xf>
    <xf numFmtId="0" fontId="59" fillId="40" borderId="113" xfId="0" applyFont="1" applyFill="1" applyBorder="1" applyAlignment="1">
      <alignment horizontal="center" vertical="center" wrapText="1"/>
    </xf>
    <xf numFmtId="0" fontId="56" fillId="40" borderId="4" xfId="0" applyFont="1" applyFill="1" applyBorder="1" applyAlignment="1">
      <alignment vertical="center"/>
    </xf>
    <xf numFmtId="0" fontId="10" fillId="40" borderId="95" xfId="0" applyFont="1" applyFill="1" applyBorder="1" applyAlignment="1">
      <alignment vertical="center"/>
    </xf>
    <xf numFmtId="0" fontId="56" fillId="40" borderId="10" xfId="92" applyFont="1" applyFill="1" applyBorder="1" applyAlignment="1">
      <alignment horizontal="center" vertical="center"/>
    </xf>
    <xf numFmtId="0" fontId="59" fillId="40" borderId="11" xfId="92" applyFont="1" applyFill="1" applyBorder="1" applyAlignment="1">
      <alignment horizontal="left" vertical="center"/>
    </xf>
    <xf numFmtId="0" fontId="56" fillId="40" borderId="7" xfId="105" applyFont="1" applyFill="1" applyBorder="1" applyAlignment="1">
      <alignment vertical="center"/>
    </xf>
    <xf numFmtId="0" fontId="56" fillId="40" borderId="6" xfId="105" applyFont="1" applyFill="1" applyBorder="1" applyAlignment="1">
      <alignment vertical="center"/>
    </xf>
    <xf numFmtId="0" fontId="59" fillId="40" borderId="8" xfId="105" applyFont="1" applyFill="1" applyBorder="1" applyAlignment="1">
      <alignment horizontal="left" vertical="center"/>
    </xf>
    <xf numFmtId="0" fontId="52" fillId="0" borderId="0" xfId="0" applyFont="1" applyFill="1" applyAlignment="1">
      <alignment horizontal="left" vertical="center"/>
    </xf>
    <xf numFmtId="0" fontId="52" fillId="0" borderId="0" xfId="0" applyFont="1" applyFill="1" applyAlignment="1">
      <alignment horizontal="left"/>
    </xf>
    <xf numFmtId="0" fontId="4" fillId="0" borderId="0" xfId="100" applyFont="1" applyFill="1" applyBorder="1" applyAlignment="1">
      <alignment horizontal="left" vertical="center"/>
    </xf>
    <xf numFmtId="0" fontId="51" fillId="0" borderId="11" xfId="0" applyFont="1" applyBorder="1" applyAlignment="1">
      <alignment horizontal="left"/>
    </xf>
    <xf numFmtId="0" fontId="51" fillId="0" borderId="15" xfId="0" applyFont="1" applyBorder="1" applyAlignment="1">
      <alignment horizontal="left"/>
    </xf>
    <xf numFmtId="0" fontId="51" fillId="0" borderId="10" xfId="0" applyFont="1" applyBorder="1" applyAlignment="1">
      <alignment horizontal="left"/>
    </xf>
    <xf numFmtId="0" fontId="56" fillId="40" borderId="11" xfId="0" applyFont="1" applyFill="1" applyBorder="1" applyAlignment="1">
      <alignment horizontal="center"/>
    </xf>
    <xf numFmtId="0" fontId="56" fillId="40" borderId="15" xfId="0" applyFont="1" applyFill="1" applyBorder="1" applyAlignment="1">
      <alignment horizontal="center"/>
    </xf>
    <xf numFmtId="0" fontId="56" fillId="40" borderId="10" xfId="0" applyFont="1" applyFill="1" applyBorder="1" applyAlignment="1">
      <alignment horizontal="center"/>
    </xf>
    <xf numFmtId="0" fontId="52" fillId="0" borderId="8" xfId="0" applyFont="1" applyBorder="1" applyAlignment="1">
      <alignment horizontal="left" vertical="top" wrapText="1"/>
    </xf>
    <xf numFmtId="0" fontId="52" fillId="0" borderId="7" xfId="0" applyFont="1" applyBorder="1" applyAlignment="1">
      <alignment horizontal="left" vertical="top" wrapText="1"/>
    </xf>
    <xf numFmtId="0" fontId="52" fillId="0" borderId="6" xfId="0" applyFont="1" applyBorder="1" applyAlignment="1">
      <alignment horizontal="left" vertical="top" wrapText="1"/>
    </xf>
    <xf numFmtId="0" fontId="52" fillId="0" borderId="9" xfId="0" applyFont="1" applyBorder="1" applyAlignment="1">
      <alignment horizontal="left" vertical="top" wrapText="1"/>
    </xf>
    <xf numFmtId="0" fontId="52" fillId="0" borderId="0" xfId="0" applyFont="1" applyBorder="1" applyAlignment="1">
      <alignment horizontal="left" vertical="top" wrapText="1"/>
    </xf>
    <xf numFmtId="0" fontId="52" fillId="0" borderId="2" xfId="0" applyFont="1" applyBorder="1" applyAlignment="1">
      <alignment horizontal="left" vertical="top" wrapText="1"/>
    </xf>
    <xf numFmtId="0" fontId="52" fillId="0" borderId="13" xfId="0" applyFont="1" applyBorder="1" applyAlignment="1">
      <alignment horizontal="left" vertical="top" wrapText="1"/>
    </xf>
    <xf numFmtId="0" fontId="52" fillId="0" borderId="14" xfId="0" applyFont="1" applyBorder="1" applyAlignment="1">
      <alignment horizontal="left" vertical="top" wrapText="1"/>
    </xf>
    <xf numFmtId="0" fontId="52" fillId="0" borderId="12" xfId="0" applyFont="1" applyBorder="1" applyAlignment="1">
      <alignment horizontal="left" vertical="top" wrapText="1"/>
    </xf>
    <xf numFmtId="0" fontId="51" fillId="0" borderId="0" xfId="0" applyFont="1" applyAlignment="1">
      <alignment horizontal="left" vertical="center"/>
    </xf>
    <xf numFmtId="0" fontId="51" fillId="0" borderId="8" xfId="0" applyFont="1" applyBorder="1" applyAlignment="1">
      <alignment horizontal="left"/>
    </xf>
    <xf numFmtId="0" fontId="51" fillId="0" borderId="7" xfId="0" applyFont="1" applyBorder="1" applyAlignment="1">
      <alignment horizontal="left"/>
    </xf>
    <xf numFmtId="0" fontId="51" fillId="0" borderId="6" xfId="0" applyFont="1" applyBorder="1" applyAlignment="1">
      <alignment horizontal="left"/>
    </xf>
    <xf numFmtId="0" fontId="54" fillId="40" borderId="11" xfId="0" applyFont="1" applyFill="1" applyBorder="1" applyAlignment="1">
      <alignment horizontal="center"/>
    </xf>
    <xf numFmtId="0" fontId="54" fillId="40" borderId="15" xfId="0" applyFont="1" applyFill="1" applyBorder="1" applyAlignment="1">
      <alignment horizontal="center"/>
    </xf>
    <xf numFmtId="0" fontId="54" fillId="40" borderId="10" xfId="0" applyFont="1" applyFill="1" applyBorder="1" applyAlignment="1">
      <alignment horizontal="center"/>
    </xf>
    <xf numFmtId="0" fontId="51" fillId="0" borderId="13" xfId="0" applyFont="1" applyBorder="1" applyAlignment="1">
      <alignment horizontal="left"/>
    </xf>
    <xf numFmtId="0" fontId="51" fillId="0" borderId="14" xfId="0" applyFont="1" applyBorder="1" applyAlignment="1">
      <alignment horizontal="left"/>
    </xf>
    <xf numFmtId="0" fontId="51" fillId="0" borderId="12" xfId="0" applyFont="1" applyBorder="1" applyAlignment="1">
      <alignment horizontal="left"/>
    </xf>
    <xf numFmtId="0" fontId="52" fillId="0" borderId="8" xfId="0" applyFont="1" applyFill="1" applyBorder="1" applyAlignment="1">
      <alignment horizontal="left" vertical="top" wrapText="1"/>
    </xf>
    <xf numFmtId="0" fontId="52" fillId="0" borderId="7" xfId="0" applyFont="1" applyFill="1" applyBorder="1" applyAlignment="1">
      <alignment horizontal="left" vertical="top" wrapText="1"/>
    </xf>
    <xf numFmtId="0" fontId="52" fillId="0" borderId="6" xfId="0" applyFont="1" applyFill="1" applyBorder="1" applyAlignment="1">
      <alignment horizontal="left" vertical="top" wrapText="1"/>
    </xf>
    <xf numFmtId="0" fontId="52" fillId="0" borderId="9" xfId="0" applyFont="1" applyFill="1" applyBorder="1" applyAlignment="1">
      <alignment horizontal="left" vertical="top" wrapText="1"/>
    </xf>
    <xf numFmtId="0" fontId="52" fillId="0" borderId="0"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4" xfId="0" applyFont="1" applyFill="1" applyBorder="1" applyAlignment="1">
      <alignment horizontal="left" vertical="top" wrapText="1"/>
    </xf>
    <xf numFmtId="0" fontId="52" fillId="0" borderId="12" xfId="0" applyFont="1" applyFill="1" applyBorder="1" applyAlignment="1">
      <alignment horizontal="left" vertical="top" wrapText="1"/>
    </xf>
    <xf numFmtId="0" fontId="51" fillId="0" borderId="1" xfId="0" applyFont="1" applyBorder="1" applyAlignment="1">
      <alignment vertical="top" wrapText="1"/>
    </xf>
    <xf numFmtId="0" fontId="51" fillId="0" borderId="1" xfId="0" applyFont="1" applyBorder="1" applyAlignment="1">
      <alignment horizontal="center" vertical="top" wrapText="1"/>
    </xf>
    <xf numFmtId="0" fontId="51" fillId="0" borderId="1" xfId="0" applyFont="1" applyBorder="1" applyAlignment="1">
      <alignment horizontal="center" wrapText="1"/>
    </xf>
    <xf numFmtId="0" fontId="51" fillId="0" borderId="1" xfId="0" applyFont="1" applyBorder="1" applyAlignment="1">
      <alignment horizontal="center"/>
    </xf>
    <xf numFmtId="0" fontId="56" fillId="40" borderId="13" xfId="0" applyFont="1" applyFill="1" applyBorder="1" applyAlignment="1">
      <alignment horizontal="center" vertical="center"/>
    </xf>
    <xf numFmtId="0" fontId="56" fillId="40" borderId="14" xfId="0" applyFont="1" applyFill="1" applyBorder="1" applyAlignment="1">
      <alignment horizontal="center" vertical="center"/>
    </xf>
    <xf numFmtId="0" fontId="56" fillId="40" borderId="12" xfId="0" applyFont="1" applyFill="1" applyBorder="1" applyAlignment="1">
      <alignment horizontal="center" vertical="center"/>
    </xf>
    <xf numFmtId="0" fontId="45" fillId="0" borderId="136" xfId="0" applyFont="1" applyBorder="1" applyAlignment="1">
      <alignment horizontal="center"/>
    </xf>
    <xf numFmtId="0" fontId="45" fillId="0" borderId="137" xfId="0" applyFont="1" applyBorder="1" applyAlignment="1">
      <alignment horizontal="center"/>
    </xf>
    <xf numFmtId="0" fontId="45" fillId="0" borderId="138" xfId="0" applyFont="1" applyBorder="1" applyAlignment="1">
      <alignment horizontal="center"/>
    </xf>
    <xf numFmtId="0" fontId="45" fillId="0" borderId="1" xfId="0" applyFont="1" applyBorder="1" applyAlignment="1">
      <alignment horizontal="center"/>
    </xf>
    <xf numFmtId="0" fontId="45" fillId="0" borderId="1" xfId="0" applyFont="1" applyBorder="1" applyAlignment="1">
      <alignment horizontal="center" wrapText="1"/>
    </xf>
    <xf numFmtId="9" fontId="45" fillId="0" borderId="139" xfId="132" applyFont="1" applyBorder="1" applyAlignment="1">
      <alignment horizontal="center" wrapText="1"/>
    </xf>
    <xf numFmtId="0" fontId="6" fillId="0" borderId="3" xfId="107" applyFont="1" applyFill="1" applyBorder="1" applyAlignment="1">
      <alignment horizontal="center" vertical="center"/>
    </xf>
    <xf numFmtId="0" fontId="6" fillId="0" borderId="4" xfId="107" applyFont="1" applyFill="1" applyBorder="1" applyAlignment="1">
      <alignment horizontal="center" vertical="center"/>
    </xf>
    <xf numFmtId="0" fontId="6" fillId="0" borderId="67" xfId="107" applyFont="1" applyFill="1" applyBorder="1" applyAlignment="1">
      <alignment horizontal="center" vertical="center"/>
    </xf>
    <xf numFmtId="0" fontId="6" fillId="0" borderId="92" xfId="107" applyFont="1" applyFill="1" applyBorder="1" applyAlignment="1">
      <alignment horizontal="center" vertical="center"/>
    </xf>
    <xf numFmtId="0" fontId="51" fillId="0" borderId="115" xfId="0" applyFont="1" applyBorder="1" applyAlignment="1">
      <alignment horizontal="left"/>
    </xf>
    <xf numFmtId="0" fontId="51" fillId="0" borderId="116" xfId="0" applyFont="1" applyBorder="1" applyAlignment="1">
      <alignment horizontal="left"/>
    </xf>
    <xf numFmtId="0" fontId="51" fillId="0" borderId="117" xfId="0" applyFont="1" applyBorder="1" applyAlignment="1">
      <alignment horizontal="left"/>
    </xf>
    <xf numFmtId="0" fontId="56" fillId="40" borderId="118" xfId="0" applyFont="1" applyFill="1" applyBorder="1" applyAlignment="1">
      <alignment horizontal="center" vertical="center"/>
    </xf>
    <xf numFmtId="0" fontId="56" fillId="40" borderId="54" xfId="0" applyFont="1" applyFill="1" applyBorder="1" applyAlignment="1">
      <alignment horizontal="center" vertical="center"/>
    </xf>
    <xf numFmtId="0" fontId="56" fillId="40" borderId="119" xfId="0" applyFont="1" applyFill="1" applyBorder="1" applyAlignment="1">
      <alignment horizontal="center" vertical="center"/>
    </xf>
    <xf numFmtId="0" fontId="51" fillId="0" borderId="9" xfId="0" applyFont="1" applyBorder="1" applyAlignment="1">
      <alignment horizontal="left"/>
    </xf>
    <xf numFmtId="0" fontId="51" fillId="0" borderId="0" xfId="0" applyFont="1" applyBorder="1" applyAlignment="1">
      <alignment horizontal="left"/>
    </xf>
    <xf numFmtId="0" fontId="51" fillId="0" borderId="2" xfId="0" applyFont="1" applyBorder="1" applyAlignment="1">
      <alignment horizontal="left"/>
    </xf>
    <xf numFmtId="0" fontId="52" fillId="0" borderId="110" xfId="0" applyFont="1" applyBorder="1" applyAlignment="1">
      <alignment horizontal="left" vertical="top" wrapText="1"/>
    </xf>
    <xf numFmtId="0" fontId="52" fillId="0" borderId="56" xfId="0" applyFont="1" applyBorder="1" applyAlignment="1">
      <alignment horizontal="left" vertical="top" wrapText="1"/>
    </xf>
    <xf numFmtId="0" fontId="52" fillId="0" borderId="120" xfId="0" applyFont="1" applyBorder="1" applyAlignment="1">
      <alignment horizontal="left" vertical="top" wrapText="1"/>
    </xf>
    <xf numFmtId="0" fontId="6" fillId="0" borderId="73" xfId="107" applyFont="1" applyFill="1" applyBorder="1" applyAlignment="1">
      <alignment horizontal="center" vertical="center"/>
    </xf>
    <xf numFmtId="0" fontId="6" fillId="0" borderId="74" xfId="107" applyFont="1" applyFill="1" applyBorder="1" applyAlignment="1">
      <alignment horizontal="center" vertical="center"/>
    </xf>
    <xf numFmtId="0" fontId="6" fillId="0" borderId="70" xfId="107" applyFont="1" applyFill="1" applyBorder="1" applyAlignment="1">
      <alignment horizontal="center" vertical="center"/>
    </xf>
    <xf numFmtId="0" fontId="6" fillId="0" borderId="71" xfId="107" applyFont="1" applyFill="1" applyBorder="1" applyAlignment="1">
      <alignment horizontal="center" vertical="center"/>
    </xf>
    <xf numFmtId="0" fontId="51" fillId="0" borderId="4" xfId="0" applyFont="1" applyBorder="1" applyAlignment="1">
      <alignment horizontal="center" vertical="center"/>
    </xf>
    <xf numFmtId="0" fontId="51" fillId="36" borderId="98" xfId="0" applyFont="1" applyFill="1" applyBorder="1" applyAlignment="1">
      <alignment horizontal="center" vertical="center"/>
    </xf>
    <xf numFmtId="0" fontId="51" fillId="36" borderId="101" xfId="0" applyFont="1" applyFill="1" applyBorder="1" applyAlignment="1">
      <alignment horizontal="center" vertical="center"/>
    </xf>
    <xf numFmtId="0" fontId="51" fillId="36" borderId="103" xfId="0" applyFont="1" applyFill="1" applyBorder="1" applyAlignment="1">
      <alignment horizontal="center" vertical="center"/>
    </xf>
    <xf numFmtId="0" fontId="51" fillId="36" borderId="104" xfId="0" applyFont="1" applyFill="1" applyBorder="1" applyAlignment="1">
      <alignment horizontal="center" vertical="center"/>
    </xf>
    <xf numFmtId="0" fontId="51" fillId="36" borderId="105" xfId="0" applyFont="1" applyFill="1" applyBorder="1" applyAlignment="1">
      <alignment horizontal="center" vertical="center"/>
    </xf>
    <xf numFmtId="0" fontId="51" fillId="36" borderId="106" xfId="0" applyFont="1" applyFill="1" applyBorder="1" applyAlignment="1">
      <alignment horizontal="center" vertical="center"/>
    </xf>
    <xf numFmtId="0" fontId="51" fillId="0" borderId="1" xfId="0" applyFont="1" applyBorder="1" applyAlignment="1">
      <alignment horizontal="left"/>
    </xf>
    <xf numFmtId="0" fontId="56" fillId="40" borderId="1" xfId="0" applyFont="1" applyFill="1" applyBorder="1" applyAlignment="1">
      <alignment horizontal="left" vertical="center"/>
    </xf>
    <xf numFmtId="0" fontId="52" fillId="0" borderId="1" xfId="0" applyFont="1" applyBorder="1" applyAlignment="1">
      <alignment horizontal="left" vertical="top" wrapText="1"/>
    </xf>
    <xf numFmtId="0" fontId="68" fillId="0" borderId="8" xfId="0" applyFont="1" applyBorder="1" applyAlignment="1">
      <alignment horizontal="center" wrapText="1"/>
    </xf>
    <xf numFmtId="0" fontId="68" fillId="0" borderId="7" xfId="0" applyFont="1" applyBorder="1" applyAlignment="1">
      <alignment horizontal="center" wrapText="1"/>
    </xf>
    <xf numFmtId="0" fontId="68" fillId="0" borderId="6" xfId="0" applyFont="1" applyBorder="1" applyAlignment="1">
      <alignment horizontal="center" wrapText="1"/>
    </xf>
    <xf numFmtId="0" fontId="52" fillId="0" borderId="55" xfId="0" applyFont="1" applyBorder="1" applyAlignment="1">
      <alignment horizontal="center"/>
    </xf>
    <xf numFmtId="0" fontId="52" fillId="0" borderId="56" xfId="0" applyFont="1" applyBorder="1" applyAlignment="1">
      <alignment horizontal="center"/>
    </xf>
    <xf numFmtId="0" fontId="52" fillId="0" borderId="59" xfId="0" applyFont="1" applyBorder="1" applyAlignment="1">
      <alignment horizontal="center"/>
    </xf>
    <xf numFmtId="0" fontId="52" fillId="0" borderId="60" xfId="0" applyFont="1" applyBorder="1" applyAlignment="1">
      <alignment horizontal="center"/>
    </xf>
    <xf numFmtId="0" fontId="56" fillId="40" borderId="0"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56" fillId="40" borderId="11" xfId="0" applyFont="1" applyFill="1" applyBorder="1" applyAlignment="1">
      <alignment horizontal="center" vertical="center"/>
    </xf>
    <xf numFmtId="0" fontId="56" fillId="40" borderId="15" xfId="0" applyFont="1" applyFill="1" applyBorder="1" applyAlignment="1">
      <alignment horizontal="center" vertical="center"/>
    </xf>
    <xf numFmtId="0" fontId="56" fillId="40" borderId="10"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2" xfId="0" applyFont="1" applyFill="1" applyBorder="1" applyAlignment="1">
      <alignment horizontal="center" vertical="center"/>
    </xf>
    <xf numFmtId="0" fontId="52" fillId="0" borderId="8" xfId="0" applyFont="1" applyBorder="1" applyAlignment="1">
      <alignment horizontal="left"/>
    </xf>
    <xf numFmtId="0" fontId="52" fillId="0" borderId="7" xfId="0" applyFont="1" applyBorder="1" applyAlignment="1">
      <alignment horizontal="left"/>
    </xf>
    <xf numFmtId="0" fontId="52" fillId="0" borderId="6" xfId="0" applyFont="1" applyBorder="1" applyAlignment="1">
      <alignment horizontal="left"/>
    </xf>
    <xf numFmtId="0" fontId="51" fillId="0" borderId="11" xfId="0" applyFont="1" applyBorder="1" applyAlignment="1">
      <alignment horizontal="left" vertical="center" wrapText="1"/>
    </xf>
    <xf numFmtId="0" fontId="51" fillId="0" borderId="10" xfId="0" applyFont="1" applyBorder="1" applyAlignment="1">
      <alignment horizontal="left" vertical="center" wrapText="1"/>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 xfId="0" applyFont="1" applyFill="1" applyBorder="1" applyAlignment="1">
      <alignment horizontal="center" vertical="center"/>
    </xf>
    <xf numFmtId="0" fontId="52" fillId="0" borderId="11" xfId="0" applyFont="1" applyBorder="1" applyAlignment="1">
      <alignment horizontal="center"/>
    </xf>
    <xf numFmtId="0" fontId="52" fillId="0" borderId="10" xfId="0" applyFont="1" applyBorder="1" applyAlignment="1">
      <alignment horizontal="center"/>
    </xf>
    <xf numFmtId="0" fontId="7" fillId="0" borderId="11"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8" xfId="0" applyFont="1" applyFill="1" applyBorder="1" applyAlignment="1">
      <alignment horizontal="left" vertical="center"/>
    </xf>
    <xf numFmtId="0" fontId="7" fillId="0" borderId="7" xfId="0" applyFont="1" applyFill="1" applyBorder="1" applyAlignment="1">
      <alignment horizontal="left" vertical="center"/>
    </xf>
    <xf numFmtId="0" fontId="7" fillId="0" borderId="6"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12" xfId="0" applyFont="1" applyFill="1" applyBorder="1" applyAlignment="1">
      <alignment horizontal="left" vertical="center"/>
    </xf>
    <xf numFmtId="0" fontId="7" fillId="33" borderId="27" xfId="0" applyFont="1" applyFill="1" applyBorder="1" applyAlignment="1">
      <alignment horizontal="center" vertical="center" wrapText="1"/>
    </xf>
    <xf numFmtId="0" fontId="7" fillId="33" borderId="28" xfId="0" applyFont="1" applyFill="1" applyBorder="1" applyAlignment="1">
      <alignment horizontal="center" vertical="center" wrapText="1"/>
    </xf>
    <xf numFmtId="0" fontId="7" fillId="33" borderId="80" xfId="0" applyFont="1" applyFill="1" applyBorder="1" applyAlignment="1">
      <alignment horizontal="center" vertical="center" wrapText="1"/>
    </xf>
    <xf numFmtId="0" fontId="52" fillId="0" borderId="45" xfId="0" applyFont="1" applyBorder="1" applyAlignment="1">
      <alignment horizontal="center" vertical="center" wrapText="1"/>
    </xf>
    <xf numFmtId="0" fontId="52" fillId="0" borderId="47" xfId="0" applyFont="1" applyBorder="1" applyAlignment="1">
      <alignment horizontal="center" vertical="center" wrapText="1"/>
    </xf>
    <xf numFmtId="0" fontId="52" fillId="0" borderId="46" xfId="0" applyFont="1" applyBorder="1" applyAlignment="1">
      <alignment horizontal="center" vertical="center" wrapText="1"/>
    </xf>
    <xf numFmtId="0" fontId="56" fillId="40" borderId="1" xfId="0" applyFont="1" applyFill="1" applyBorder="1" applyAlignment="1">
      <alignment horizontal="center" vertical="center"/>
    </xf>
    <xf numFmtId="0" fontId="52" fillId="0" borderId="1" xfId="0" applyFont="1" applyFill="1" applyBorder="1" applyAlignment="1">
      <alignment horizontal="left" vertical="top" wrapText="1"/>
    </xf>
    <xf numFmtId="0" fontId="51" fillId="0" borderId="0" xfId="0" applyFont="1" applyAlignment="1">
      <alignment horizontal="center" vertical="center"/>
    </xf>
    <xf numFmtId="0" fontId="7" fillId="33" borderId="3" xfId="0" applyFont="1" applyFill="1" applyBorder="1" applyAlignment="1">
      <alignment horizontal="center" vertical="center" wrapText="1"/>
    </xf>
    <xf numFmtId="0" fontId="7" fillId="33" borderId="4" xfId="0" applyFont="1" applyFill="1" applyBorder="1" applyAlignment="1">
      <alignment horizontal="center" vertical="center" wrapText="1"/>
    </xf>
    <xf numFmtId="0" fontId="7" fillId="33" borderId="5" xfId="0" applyFont="1" applyFill="1" applyBorder="1" applyAlignment="1">
      <alignment horizontal="center" vertical="center" wrapText="1"/>
    </xf>
    <xf numFmtId="0" fontId="7" fillId="33" borderId="9" xfId="0" applyFont="1" applyFill="1" applyBorder="1" applyAlignment="1">
      <alignment horizontal="center" wrapText="1"/>
    </xf>
    <xf numFmtId="0" fontId="52" fillId="0" borderId="29"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32"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5" xfId="0" applyFont="1" applyBorder="1" applyAlignment="1">
      <alignment horizontal="center" vertical="center" wrapText="1"/>
    </xf>
    <xf numFmtId="0" fontId="52" fillId="0" borderId="3" xfId="0" applyFont="1" applyBorder="1" applyAlignment="1">
      <alignment horizontal="center" vertical="center"/>
    </xf>
    <xf numFmtId="0" fontId="52" fillId="0" borderId="5" xfId="0" applyFont="1" applyBorder="1" applyAlignment="1">
      <alignment horizontal="center" vertical="center"/>
    </xf>
    <xf numFmtId="0" fontId="52" fillId="0" borderId="33" xfId="0" applyFont="1" applyBorder="1" applyAlignment="1">
      <alignment horizontal="center" vertical="center" wrapText="1"/>
    </xf>
    <xf numFmtId="0" fontId="52" fillId="0" borderId="44" xfId="0" applyFont="1" applyBorder="1" applyAlignment="1">
      <alignment horizontal="center" vertical="center" wrapText="1"/>
    </xf>
    <xf numFmtId="164" fontId="51" fillId="0" borderId="9" xfId="132" applyNumberFormat="1" applyFont="1" applyBorder="1" applyAlignment="1">
      <alignment horizontal="center"/>
    </xf>
    <xf numFmtId="164" fontId="51" fillId="0" borderId="0" xfId="132" applyNumberFormat="1" applyFont="1" applyBorder="1" applyAlignment="1">
      <alignment horizontal="center"/>
    </xf>
    <xf numFmtId="164" fontId="51" fillId="0" borderId="2" xfId="132" applyNumberFormat="1" applyFont="1" applyBorder="1" applyAlignment="1">
      <alignment horizontal="center"/>
    </xf>
    <xf numFmtId="0" fontId="7" fillId="0" borderId="55" xfId="112" applyFont="1" applyBorder="1" applyAlignment="1">
      <alignment horizontal="center"/>
    </xf>
    <xf numFmtId="0" fontId="7" fillId="0" borderId="56" xfId="112" applyFont="1" applyBorder="1" applyAlignment="1">
      <alignment horizontal="center"/>
    </xf>
    <xf numFmtId="0" fontId="7" fillId="0" borderId="57" xfId="112" applyFont="1" applyBorder="1" applyAlignment="1">
      <alignment horizontal="center"/>
    </xf>
    <xf numFmtId="0" fontId="7" fillId="0" borderId="59" xfId="112" applyFont="1" applyBorder="1" applyAlignment="1">
      <alignment horizontal="center"/>
    </xf>
    <xf numFmtId="0" fontId="7" fillId="0" borderId="60" xfId="112" applyFont="1" applyBorder="1" applyAlignment="1">
      <alignment horizontal="center"/>
    </xf>
    <xf numFmtId="0" fontId="7" fillId="0" borderId="61" xfId="112" applyFont="1" applyBorder="1" applyAlignment="1">
      <alignment horizontal="center"/>
    </xf>
    <xf numFmtId="0" fontId="4" fillId="0" borderId="4" xfId="112" applyFont="1" applyBorder="1" applyAlignment="1">
      <alignment horizontal="center" vertical="center" wrapText="1"/>
    </xf>
    <xf numFmtId="0" fontId="4" fillId="0" borderId="5" xfId="112" applyFont="1" applyBorder="1" applyAlignment="1">
      <alignment horizontal="center" vertical="center" wrapText="1"/>
    </xf>
    <xf numFmtId="0" fontId="4" fillId="0" borderId="4" xfId="112" applyFont="1" applyBorder="1" applyAlignment="1">
      <alignment horizontal="center" wrapText="1"/>
    </xf>
    <xf numFmtId="0" fontId="4" fillId="0" borderId="5" xfId="112" applyFont="1" applyBorder="1" applyAlignment="1">
      <alignment horizontal="center" wrapText="1"/>
    </xf>
    <xf numFmtId="0" fontId="4" fillId="0" borderId="3" xfId="112" applyFont="1" applyBorder="1" applyAlignment="1">
      <alignment horizontal="center" vertical="center" wrapText="1"/>
    </xf>
    <xf numFmtId="0" fontId="4" fillId="0" borderId="13" xfId="112" applyFont="1" applyBorder="1" applyAlignment="1">
      <alignment horizontal="center" wrapText="1"/>
    </xf>
    <xf numFmtId="0" fontId="4" fillId="0" borderId="14" xfId="112" applyFont="1" applyBorder="1" applyAlignment="1">
      <alignment horizontal="center" wrapText="1"/>
    </xf>
    <xf numFmtId="0" fontId="4" fillId="0" borderId="12" xfId="112" applyFont="1" applyBorder="1" applyAlignment="1">
      <alignment horizontal="center" wrapText="1"/>
    </xf>
    <xf numFmtId="0" fontId="51" fillId="0" borderId="3" xfId="0" applyFont="1" applyBorder="1" applyAlignment="1">
      <alignment horizontal="center"/>
    </xf>
    <xf numFmtId="0" fontId="7" fillId="0" borderId="121" xfId="0" applyFont="1" applyFill="1" applyBorder="1" applyAlignment="1">
      <alignment horizontal="center" wrapText="1"/>
    </xf>
    <xf numFmtId="0" fontId="7" fillId="0" borderId="0" xfId="0" applyFont="1" applyFill="1" applyBorder="1" applyAlignment="1">
      <alignment horizontal="center" wrapText="1"/>
    </xf>
    <xf numFmtId="0" fontId="7" fillId="0" borderId="127" xfId="0" applyFont="1" applyFill="1" applyBorder="1" applyAlignment="1">
      <alignment horizontal="center" wrapText="1"/>
    </xf>
    <xf numFmtId="0" fontId="7" fillId="0" borderId="128" xfId="0" applyFont="1" applyFill="1" applyBorder="1" applyAlignment="1">
      <alignment horizontal="center" wrapText="1"/>
    </xf>
    <xf numFmtId="0" fontId="7" fillId="0" borderId="60" xfId="0" applyFont="1" applyFill="1" applyBorder="1" applyAlignment="1">
      <alignment horizontal="center" wrapText="1"/>
    </xf>
    <xf numFmtId="0" fontId="7" fillId="0" borderId="129" xfId="0" applyFont="1" applyFill="1" applyBorder="1" applyAlignment="1">
      <alignment horizontal="center" wrapText="1"/>
    </xf>
    <xf numFmtId="0" fontId="7" fillId="0" borderId="130" xfId="0" applyFont="1" applyFill="1" applyBorder="1" applyAlignment="1">
      <alignment horizontal="center"/>
    </xf>
    <xf numFmtId="0" fontId="7" fillId="0" borderId="54" xfId="0" applyFont="1" applyFill="1" applyBorder="1" applyAlignment="1">
      <alignment horizontal="center"/>
    </xf>
    <xf numFmtId="0" fontId="7" fillId="0" borderId="131" xfId="0" applyFont="1" applyFill="1" applyBorder="1" applyAlignment="1">
      <alignment horizontal="center"/>
    </xf>
    <xf numFmtId="0" fontId="7" fillId="0" borderId="121" xfId="0" applyFont="1" applyFill="1" applyBorder="1" applyAlignment="1">
      <alignment horizontal="center"/>
    </xf>
    <xf numFmtId="0" fontId="7" fillId="0" borderId="0" xfId="0" applyFont="1" applyFill="1" applyBorder="1" applyAlignment="1">
      <alignment horizontal="center"/>
    </xf>
    <xf numFmtId="0" fontId="7" fillId="0" borderId="127" xfId="0" applyFont="1" applyFill="1" applyBorder="1" applyAlignment="1">
      <alignment horizontal="center"/>
    </xf>
    <xf numFmtId="0" fontId="51" fillId="0" borderId="123" xfId="0" applyFont="1" applyFill="1" applyBorder="1" applyAlignment="1">
      <alignment horizontal="center" wrapText="1"/>
    </xf>
    <xf numFmtId="0" fontId="51" fillId="0" borderId="145" xfId="0" applyFont="1" applyFill="1" applyBorder="1" applyAlignment="1">
      <alignment horizontal="center" wrapText="1"/>
    </xf>
    <xf numFmtId="0" fontId="51" fillId="0" borderId="146" xfId="0" applyFont="1" applyFill="1" applyBorder="1" applyAlignment="1">
      <alignment horizontal="center" wrapText="1"/>
    </xf>
    <xf numFmtId="0" fontId="56" fillId="40" borderId="9" xfId="0" applyFont="1" applyFill="1" applyBorder="1" applyAlignment="1">
      <alignment horizontal="left" vertical="center"/>
    </xf>
    <xf numFmtId="0" fontId="56" fillId="40" borderId="2" xfId="0" applyFont="1" applyFill="1" applyBorder="1" applyAlignment="1">
      <alignment horizontal="left" vertical="center"/>
    </xf>
    <xf numFmtId="0" fontId="4" fillId="0" borderId="0" xfId="112" applyFont="1" applyAlignment="1">
      <alignment horizontal="left"/>
    </xf>
    <xf numFmtId="165" fontId="4" fillId="0" borderId="3"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165" fontId="4" fillId="0" borderId="3" xfId="67" applyNumberFormat="1" applyFont="1" applyFill="1" applyBorder="1" applyAlignment="1">
      <alignment horizontal="center" vertical="center"/>
    </xf>
    <xf numFmtId="165" fontId="4" fillId="0" borderId="5" xfId="67" applyNumberFormat="1" applyFont="1" applyFill="1" applyBorder="1" applyAlignment="1">
      <alignment horizontal="center" vertical="center"/>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0" fontId="52" fillId="0" borderId="0" xfId="0" applyFont="1" applyBorder="1" applyAlignment="1">
      <alignment horizontal="left"/>
    </xf>
    <xf numFmtId="0" fontId="52" fillId="0" borderId="0" xfId="0" applyFont="1" applyAlignment="1">
      <alignment horizontal="left" wrapText="1"/>
    </xf>
    <xf numFmtId="0" fontId="4" fillId="0" borderId="14" xfId="112" applyFont="1" applyBorder="1" applyAlignment="1">
      <alignment horizontal="center"/>
    </xf>
    <xf numFmtId="0" fontId="51" fillId="0" borderId="11" xfId="0" applyFont="1" applyBorder="1" applyAlignment="1">
      <alignment horizontal="left" wrapText="1"/>
    </xf>
    <xf numFmtId="0" fontId="51" fillId="0" borderId="15" xfId="0" applyFont="1" applyBorder="1" applyAlignment="1">
      <alignment horizontal="left" wrapText="1"/>
    </xf>
    <xf numFmtId="0" fontId="51" fillId="0" borderId="10" xfId="0" applyFont="1" applyBorder="1" applyAlignment="1">
      <alignment horizontal="left" wrapText="1"/>
    </xf>
    <xf numFmtId="0" fontId="51" fillId="0" borderId="3" xfId="0" applyFont="1" applyBorder="1" applyAlignment="1">
      <alignment horizontal="center" vertical="center"/>
    </xf>
    <xf numFmtId="0" fontId="51" fillId="0" borderId="5" xfId="0" applyFont="1" applyBorder="1" applyAlignment="1">
      <alignment horizontal="center" vertical="center"/>
    </xf>
    <xf numFmtId="0" fontId="51" fillId="0" borderId="11" xfId="0" applyFont="1" applyBorder="1" applyAlignment="1">
      <alignment horizontal="center"/>
    </xf>
    <xf numFmtId="0" fontId="51" fillId="0" borderId="15" xfId="0" applyFont="1" applyBorder="1" applyAlignment="1">
      <alignment horizontal="center"/>
    </xf>
    <xf numFmtId="0" fontId="51" fillId="0" borderId="10" xfId="0" applyFont="1" applyBorder="1" applyAlignment="1">
      <alignment horizontal="center"/>
    </xf>
    <xf numFmtId="0" fontId="7" fillId="0" borderId="1" xfId="100" applyNumberFormat="1" applyFont="1" applyBorder="1" applyAlignment="1">
      <alignment horizontal="center" vertical="center"/>
    </xf>
    <xf numFmtId="0" fontId="7" fillId="0" borderId="3" xfId="100" applyNumberFormat="1" applyFont="1" applyBorder="1" applyAlignment="1">
      <alignment horizontal="center" vertical="center" wrapText="1"/>
    </xf>
    <xf numFmtId="0" fontId="7" fillId="0" borderId="5" xfId="100" applyNumberFormat="1" applyFont="1" applyBorder="1" applyAlignment="1">
      <alignment horizontal="center" vertical="center" wrapText="1"/>
    </xf>
    <xf numFmtId="165" fontId="51" fillId="0" borderId="91" xfId="0" applyNumberFormat="1" applyFont="1" applyBorder="1" applyAlignment="1">
      <alignment horizontal="center"/>
    </xf>
    <xf numFmtId="0" fontId="56" fillId="40" borderId="11" xfId="0" applyFont="1" applyFill="1" applyBorder="1" applyAlignment="1">
      <alignment horizontal="left" vertical="center"/>
    </xf>
    <xf numFmtId="0" fontId="56" fillId="40" borderId="15" xfId="0" applyFont="1" applyFill="1" applyBorder="1" applyAlignment="1">
      <alignment horizontal="left" vertical="center"/>
    </xf>
    <xf numFmtId="0" fontId="56" fillId="40" borderId="10" xfId="0" applyFont="1" applyFill="1" applyBorder="1" applyAlignment="1">
      <alignment horizontal="left" vertical="center"/>
    </xf>
    <xf numFmtId="0" fontId="7" fillId="0" borderId="3" xfId="116" applyFont="1" applyBorder="1" applyAlignment="1">
      <alignment horizontal="center" vertical="center"/>
    </xf>
    <xf numFmtId="0" fontId="7" fillId="0" borderId="5" xfId="116" applyFont="1" applyBorder="1" applyAlignment="1">
      <alignment horizontal="center" vertical="center"/>
    </xf>
    <xf numFmtId="0" fontId="7" fillId="0" borderId="3" xfId="116" applyFont="1" applyBorder="1" applyAlignment="1">
      <alignment horizontal="center" vertical="center" wrapText="1"/>
    </xf>
    <xf numFmtId="0" fontId="7" fillId="0" borderId="5" xfId="116" applyFont="1" applyBorder="1" applyAlignment="1">
      <alignment horizontal="center" vertical="center" wrapText="1"/>
    </xf>
    <xf numFmtId="0" fontId="7" fillId="0" borderId="8" xfId="116" applyFont="1" applyBorder="1" applyAlignment="1">
      <alignment horizontal="center" vertical="center"/>
    </xf>
    <xf numFmtId="0" fontId="7" fillId="0" borderId="13" xfId="116" applyFont="1" applyBorder="1" applyAlignment="1">
      <alignment horizontal="center" vertical="center"/>
    </xf>
    <xf numFmtId="0" fontId="7" fillId="0" borderId="11" xfId="116" applyFont="1" applyBorder="1" applyAlignment="1">
      <alignment horizontal="center"/>
    </xf>
    <xf numFmtId="0" fontId="7" fillId="0" borderId="10" xfId="116" applyFont="1" applyBorder="1" applyAlignment="1">
      <alignment horizontal="center"/>
    </xf>
    <xf numFmtId="0" fontId="7" fillId="0" borderId="1" xfId="100" quotePrefix="1" applyNumberFormat="1" applyFont="1" applyBorder="1" applyAlignment="1">
      <alignment horizontal="center" vertical="center"/>
    </xf>
    <xf numFmtId="0" fontId="7" fillId="0" borderId="48" xfId="100" applyNumberFormat="1" applyFont="1" applyBorder="1" applyAlignment="1">
      <alignment horizontal="center" wrapText="1"/>
    </xf>
    <xf numFmtId="0" fontId="7" fillId="0" borderId="49" xfId="100" applyNumberFormat="1" applyFont="1" applyBorder="1" applyAlignment="1">
      <alignment horizontal="center" wrapText="1"/>
    </xf>
    <xf numFmtId="0" fontId="7" fillId="0" borderId="1" xfId="100" applyNumberFormat="1" applyFont="1" applyBorder="1" applyAlignment="1">
      <alignment horizontal="center" vertical="center" wrapText="1"/>
    </xf>
    <xf numFmtId="0" fontId="7" fillId="0" borderId="11" xfId="100" applyNumberFormat="1" applyFont="1" applyBorder="1" applyAlignment="1">
      <alignment horizontal="center" vertical="center" wrapText="1"/>
    </xf>
    <xf numFmtId="0" fontId="7" fillId="0" borderId="78" xfId="100" applyNumberFormat="1" applyFont="1" applyBorder="1" applyAlignment="1">
      <alignment horizontal="center" vertical="center" wrapText="1"/>
    </xf>
    <xf numFmtId="0" fontId="7" fillId="0" borderId="79" xfId="100" applyNumberFormat="1" applyFont="1" applyBorder="1" applyAlignment="1">
      <alignment horizontal="center" vertical="center" wrapText="1"/>
    </xf>
    <xf numFmtId="0" fontId="51" fillId="0" borderId="11" xfId="0" applyFont="1" applyFill="1" applyBorder="1" applyAlignment="1">
      <alignment horizontal="left"/>
    </xf>
    <xf numFmtId="0" fontId="51" fillId="0" borderId="15" xfId="0" applyFont="1" applyFill="1" applyBorder="1" applyAlignment="1">
      <alignment horizontal="left"/>
    </xf>
    <xf numFmtId="0" fontId="51" fillId="0" borderId="10" xfId="0" applyFont="1" applyFill="1" applyBorder="1" applyAlignment="1">
      <alignment horizontal="left"/>
    </xf>
  </cellXfs>
  <cellStyles count="135">
    <cellStyle name="20% - Accent1" xfId="1" builtinId="30" customBuiltin="1"/>
    <cellStyle name="20% - Accent1 2" xfId="2"/>
    <cellStyle name="20% - Accent1 3" xfId="3"/>
    <cellStyle name="20% - Accent2" xfId="4" builtinId="34" customBuiltin="1"/>
    <cellStyle name="20% - Accent2 2" xfId="5"/>
    <cellStyle name="20% - Accent2 3" xfId="6"/>
    <cellStyle name="20% - Accent3" xfId="7" builtinId="38" customBuiltin="1"/>
    <cellStyle name="20% - Accent3 2" xfId="8"/>
    <cellStyle name="20% - Accent3 3" xfId="9"/>
    <cellStyle name="20% - Accent4" xfId="10" builtinId="42" customBuiltin="1"/>
    <cellStyle name="20% - Accent4 2" xfId="11"/>
    <cellStyle name="20% - Accent4 3" xfId="12"/>
    <cellStyle name="20% - Accent5" xfId="13" builtinId="46" customBuiltin="1"/>
    <cellStyle name="20% - Accent5 2" xfId="14"/>
    <cellStyle name="20% - Accent5 3" xfId="15"/>
    <cellStyle name="20% - Accent6" xfId="16" builtinId="50" customBuiltin="1"/>
    <cellStyle name="20% - Accent6 2" xfId="17"/>
    <cellStyle name="20% - Accent6 3" xfId="18"/>
    <cellStyle name="40% - Accent1" xfId="19" builtinId="31" customBuiltin="1"/>
    <cellStyle name="40% - Accent1 2" xfId="20"/>
    <cellStyle name="40% - Accent1 3" xfId="21"/>
    <cellStyle name="40% - Accent2" xfId="22" builtinId="35" customBuiltin="1"/>
    <cellStyle name="40% - Accent2 2" xfId="23"/>
    <cellStyle name="40% - Accent2 3" xfId="24"/>
    <cellStyle name="40% - Accent3" xfId="25" builtinId="39" customBuiltin="1"/>
    <cellStyle name="40% - Accent3 2" xfId="26"/>
    <cellStyle name="40% - Accent3 3" xfId="27"/>
    <cellStyle name="40% - Accent4" xfId="28" builtinId="43" customBuiltin="1"/>
    <cellStyle name="40% - Accent4 2" xfId="29"/>
    <cellStyle name="40% - Accent4 3" xfId="30"/>
    <cellStyle name="40% - Accent5" xfId="31" builtinId="47" customBuiltin="1"/>
    <cellStyle name="40% - Accent5 2" xfId="32"/>
    <cellStyle name="40% - Accent5 3" xfId="33"/>
    <cellStyle name="40% - Accent6" xfId="34" builtinId="51" customBuiltin="1"/>
    <cellStyle name="40% - Accent6 2" xfId="35"/>
    <cellStyle name="40% - Accent6 3" xfId="36"/>
    <cellStyle name="60% - Accent1" xfId="37" builtinId="32" customBuiltin="1"/>
    <cellStyle name="60% - Accent1 2" xfId="38"/>
    <cellStyle name="60% - Accent2" xfId="39" builtinId="36" customBuiltin="1"/>
    <cellStyle name="60% - Accent2 2" xfId="40"/>
    <cellStyle name="60% - Accent3" xfId="41" builtinId="40" customBuiltin="1"/>
    <cellStyle name="60% - Accent3 2" xfId="42"/>
    <cellStyle name="60% - Accent4" xfId="43" builtinId="44" customBuiltin="1"/>
    <cellStyle name="60% - Accent4 2" xfId="44"/>
    <cellStyle name="60% - Accent5" xfId="45" builtinId="48" customBuiltin="1"/>
    <cellStyle name="60% - Accent5 2" xfId="46"/>
    <cellStyle name="60% - Accent6" xfId="47" builtinId="52" customBuiltin="1"/>
    <cellStyle name="60% - Accent6 2" xfId="48"/>
    <cellStyle name="Accent1" xfId="49" builtinId="29" customBuiltin="1"/>
    <cellStyle name="Accent1 2" xfId="50"/>
    <cellStyle name="Accent2" xfId="51" builtinId="33" customBuiltin="1"/>
    <cellStyle name="Accent2 2" xfId="52"/>
    <cellStyle name="Accent3" xfId="53" builtinId="37" customBuiltin="1"/>
    <cellStyle name="Accent3 2" xfId="54"/>
    <cellStyle name="Accent4" xfId="55" builtinId="41" customBuiltin="1"/>
    <cellStyle name="Accent4 2" xfId="56"/>
    <cellStyle name="Accent5" xfId="57" builtinId="45" customBuiltin="1"/>
    <cellStyle name="Accent5 2" xfId="58"/>
    <cellStyle name="Accent6" xfId="59" builtinId="49" customBuiltin="1"/>
    <cellStyle name="Accent6 2" xfId="60"/>
    <cellStyle name="Bad" xfId="61" builtinId="27" customBuiltin="1"/>
    <cellStyle name="Bad 2" xfId="62"/>
    <cellStyle name="Calculation" xfId="63" builtinId="22" customBuiltin="1"/>
    <cellStyle name="Calculation 2" xfId="64"/>
    <cellStyle name="Check Cell" xfId="65" builtinId="23" customBuiltin="1"/>
    <cellStyle name="Check Cell 2" xfId="66"/>
    <cellStyle name="Comma" xfId="67" builtinId="3"/>
    <cellStyle name="Comma 2" xfId="68"/>
    <cellStyle name="Comma 2 2" xfId="69"/>
    <cellStyle name="Comma 3" xfId="133"/>
    <cellStyle name="Currency" xfId="134" builtinId="4"/>
    <cellStyle name="Explanatory Text" xfId="70" builtinId="53" customBuiltin="1"/>
    <cellStyle name="Explanatory Text 2" xfId="71"/>
    <cellStyle name="Good" xfId="72" builtinId="26" customBuiltin="1"/>
    <cellStyle name="Good 2" xfId="73"/>
    <cellStyle name="Heading 1" xfId="74" builtinId="16" customBuiltin="1"/>
    <cellStyle name="Heading 1 2" xfId="75"/>
    <cellStyle name="Heading 2" xfId="76" builtinId="17" customBuiltin="1"/>
    <cellStyle name="Heading 2 2" xfId="77"/>
    <cellStyle name="Heading 3" xfId="78" builtinId="18" customBuiltin="1"/>
    <cellStyle name="Heading 3 2" xfId="79"/>
    <cellStyle name="Heading 4" xfId="80" builtinId="19" customBuiltin="1"/>
    <cellStyle name="Heading 4 2" xfId="81"/>
    <cellStyle name="Hyperlink" xfId="82" builtinId="8"/>
    <cellStyle name="Hyperlink 2" xfId="83"/>
    <cellStyle name="Hyperlink 3" xfId="84"/>
    <cellStyle name="Hyperlink 3 2" xfId="85"/>
    <cellStyle name="Input" xfId="86" builtinId="20" customBuiltin="1"/>
    <cellStyle name="Input 2" xfId="87"/>
    <cellStyle name="Linked Cell" xfId="88" builtinId="24" customBuiltin="1"/>
    <cellStyle name="Linked Cell 2" xfId="89"/>
    <cellStyle name="Neutral" xfId="90" builtinId="28" customBuiltin="1"/>
    <cellStyle name="Neutral 2" xfId="91"/>
    <cellStyle name="Normal" xfId="0" builtinId="0"/>
    <cellStyle name="Normal 2" xfId="92"/>
    <cellStyle name="Normal 2 2" xfId="93"/>
    <cellStyle name="Normal 2 2 2" xfId="94"/>
    <cellStyle name="Normal 2 3" xfId="95"/>
    <cellStyle name="Normal 2 3 2" xfId="96"/>
    <cellStyle name="Normal 2 3 3" xfId="97"/>
    <cellStyle name="Normal 2 3 4" xfId="98"/>
    <cellStyle name="Normal 2 4" xfId="99"/>
    <cellStyle name="Normal 3" xfId="100"/>
    <cellStyle name="Normal 3 2" xfId="101"/>
    <cellStyle name="Normal 3 2 2" xfId="102"/>
    <cellStyle name="Normal 3 3" xfId="103"/>
    <cellStyle name="Normal 4" xfId="104"/>
    <cellStyle name="Normal 4 2" xfId="105"/>
    <cellStyle name="Normal 4 2 2" xfId="106"/>
    <cellStyle name="Normal 4 3" xfId="107"/>
    <cellStyle name="Normal 4 3 2" xfId="108"/>
    <cellStyle name="Normal 4 3 3" xfId="109"/>
    <cellStyle name="Normal 4 4" xfId="110"/>
    <cellStyle name="Normal 4 5" xfId="111"/>
    <cellStyle name="Normal 5" xfId="112"/>
    <cellStyle name="Normal 6" xfId="113"/>
    <cellStyle name="Normal 6 2" xfId="114"/>
    <cellStyle name="Normal 6 3" xfId="115"/>
    <cellStyle name="Normal 6 4" xfId="116"/>
    <cellStyle name="Normal 6 5" xfId="117"/>
    <cellStyle name="Normal 6 6" xfId="118"/>
    <cellStyle name="Normal 6 7" xfId="119"/>
    <cellStyle name="Normal 7" xfId="120"/>
    <cellStyle name="Note" xfId="121" builtinId="10" customBuiltin="1"/>
    <cellStyle name="Note 2" xfId="122"/>
    <cellStyle name="Note 3" xfId="123"/>
    <cellStyle name="Output" xfId="124" builtinId="21" customBuiltin="1"/>
    <cellStyle name="Output 2" xfId="125"/>
    <cellStyle name="Percent" xfId="132" builtinId="5"/>
    <cellStyle name="Percent 2" xfId="126"/>
    <cellStyle name="Title" xfId="127" builtinId="15" customBuiltin="1"/>
    <cellStyle name="Total" xfId="128" builtinId="25" customBuiltin="1"/>
    <cellStyle name="Total 2" xfId="129"/>
    <cellStyle name="Warning Text" xfId="130" builtinId="11" customBuiltin="1"/>
    <cellStyle name="Warning Text 2" xfId="131"/>
  </cellStyles>
  <dxfs count="0"/>
  <tableStyles count="0" defaultTableStyle="TableStyleMedium9" defaultPivotStyle="PivotStyleLight16"/>
  <colors>
    <mruColors>
      <color rgb="FF751C66"/>
      <color rgb="FF005F84"/>
      <color rgb="FFBD92DE"/>
      <color rgb="FFB7DEE8"/>
      <color rgb="FFFC9E4C"/>
      <color rgb="FFDFACA9"/>
      <color rgb="FF01B6FF"/>
      <color rgb="FFEDF3F9"/>
      <color rgb="FFF9FBFD"/>
      <color rgb="FF8BD1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baseline="0">
                <a:effectLst/>
              </a:rPr>
              <a:t>Average Annual Earnings of 2007 Graduates over 10 Years</a:t>
            </a:r>
            <a:endParaRPr lang="en-US" sz="1200">
              <a:effectLst/>
            </a:endParaRPr>
          </a:p>
        </c:rich>
      </c:tx>
      <c:layout>
        <c:manualLayout>
          <c:xMode val="edge"/>
          <c:yMode val="edge"/>
          <c:x val="0.190013904511936"/>
          <c:y val="5.9259241067906532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07841383631866"/>
          <c:y val="0.21583565620188949"/>
          <c:w val="0.67767607174103239"/>
          <c:h val="0.59051754189641026"/>
        </c:manualLayout>
      </c:layout>
      <c:barChart>
        <c:barDir val="col"/>
        <c:grouping val="clustered"/>
        <c:varyColors val="0"/>
        <c:ser>
          <c:idx val="0"/>
          <c:order val="0"/>
          <c:tx>
            <c:v>2008 (1 year)</c:v>
          </c:tx>
          <c:spPr>
            <a:solidFill>
              <a:srgbClr val="005F84"/>
            </a:solidFill>
            <a:ln>
              <a:noFill/>
            </a:ln>
            <a:effectLst/>
          </c:spPr>
          <c:invertIfNegative val="0"/>
          <c:cat>
            <c:strLit>
              <c:ptCount val="6"/>
              <c:pt idx="0">
                <c:v>Certificate</c:v>
              </c:pt>
              <c:pt idx="1">
                <c:v>Associate</c:v>
              </c:pt>
              <c:pt idx="2">
                <c:v>Baccalaureate</c:v>
              </c:pt>
              <c:pt idx="3">
                <c:v>Master's</c:v>
              </c:pt>
              <c:pt idx="4">
                <c:v>Doctoral</c:v>
              </c:pt>
              <c:pt idx="5">
                <c:v>Professional</c:v>
              </c:pt>
            </c:strLit>
          </c:cat>
          <c:val>
            <c:numLit>
              <c:formatCode>General</c:formatCode>
              <c:ptCount val="6"/>
              <c:pt idx="0">
                <c:v>40546.007233961602</c:v>
              </c:pt>
              <c:pt idx="1">
                <c:v>37719.188703448199</c:v>
              </c:pt>
              <c:pt idx="2">
                <c:v>38741.805336843703</c:v>
              </c:pt>
              <c:pt idx="3">
                <c:v>58231.905299657497</c:v>
              </c:pt>
              <c:pt idx="4">
                <c:v>65627.171416921497</c:v>
              </c:pt>
              <c:pt idx="5">
                <c:v>46298.205134099597</c:v>
              </c:pt>
            </c:numLit>
          </c:val>
          <c:extLst>
            <c:ext xmlns:c16="http://schemas.microsoft.com/office/drawing/2014/chart" uri="{C3380CC4-5D6E-409C-BE32-E72D297353CC}">
              <c16:uniqueId val="{00000000-0EEC-4EF4-87A7-3CE97AF2F3E1}"/>
            </c:ext>
          </c:extLst>
        </c:ser>
        <c:ser>
          <c:idx val="1"/>
          <c:order val="1"/>
          <c:tx>
            <c:v>2012 (5 years)</c:v>
          </c:tx>
          <c:spPr>
            <a:solidFill>
              <a:srgbClr val="F6B11A"/>
            </a:solidFill>
            <a:ln>
              <a:noFill/>
            </a:ln>
            <a:effectLst/>
          </c:spPr>
          <c:invertIfNegative val="0"/>
          <c:cat>
            <c:strLit>
              <c:ptCount val="6"/>
              <c:pt idx="0">
                <c:v>Certificate</c:v>
              </c:pt>
              <c:pt idx="1">
                <c:v>Associate</c:v>
              </c:pt>
              <c:pt idx="2">
                <c:v>Baccalaureate</c:v>
              </c:pt>
              <c:pt idx="3">
                <c:v>Master's</c:v>
              </c:pt>
              <c:pt idx="4">
                <c:v>Doctoral</c:v>
              </c:pt>
              <c:pt idx="5">
                <c:v>Professional</c:v>
              </c:pt>
            </c:strLit>
          </c:cat>
          <c:val>
            <c:numLit>
              <c:formatCode>General</c:formatCode>
              <c:ptCount val="6"/>
              <c:pt idx="0">
                <c:v>48277.341438878502</c:v>
              </c:pt>
              <c:pt idx="1">
                <c:v>47045.533391962803</c:v>
              </c:pt>
              <c:pt idx="2">
                <c:v>50583.381640882501</c:v>
              </c:pt>
              <c:pt idx="3">
                <c:v>69350.490916485403</c:v>
              </c:pt>
              <c:pt idx="4">
                <c:v>85843.139201520898</c:v>
              </c:pt>
              <c:pt idx="5">
                <c:v>147133.90983539101</c:v>
              </c:pt>
            </c:numLit>
          </c:val>
          <c:extLst>
            <c:ext xmlns:c16="http://schemas.microsoft.com/office/drawing/2014/chart" uri="{C3380CC4-5D6E-409C-BE32-E72D297353CC}">
              <c16:uniqueId val="{00000001-0EEC-4EF4-87A7-3CE97AF2F3E1}"/>
            </c:ext>
          </c:extLst>
        </c:ser>
        <c:ser>
          <c:idx val="2"/>
          <c:order val="2"/>
          <c:tx>
            <c:v>2017 (10 years)</c:v>
          </c:tx>
          <c:spPr>
            <a:solidFill>
              <a:srgbClr val="4BACC6"/>
            </a:solidFill>
            <a:ln>
              <a:noFill/>
            </a:ln>
            <a:effectLst/>
          </c:spPr>
          <c:invertIfNegative val="0"/>
          <c:cat>
            <c:strLit>
              <c:ptCount val="6"/>
              <c:pt idx="0">
                <c:v>Certificate</c:v>
              </c:pt>
              <c:pt idx="1">
                <c:v>Associate</c:v>
              </c:pt>
              <c:pt idx="2">
                <c:v>Baccalaureate</c:v>
              </c:pt>
              <c:pt idx="3">
                <c:v>Master's</c:v>
              </c:pt>
              <c:pt idx="4">
                <c:v>Doctoral</c:v>
              </c:pt>
              <c:pt idx="5">
                <c:v>Professional</c:v>
              </c:pt>
            </c:strLit>
          </c:cat>
          <c:val>
            <c:numLit>
              <c:formatCode>General</c:formatCode>
              <c:ptCount val="6"/>
              <c:pt idx="0">
                <c:v>62121.507599297802</c:v>
              </c:pt>
              <c:pt idx="1">
                <c:v>60412.808151621699</c:v>
              </c:pt>
              <c:pt idx="2">
                <c:v>69421.517947887405</c:v>
              </c:pt>
              <c:pt idx="3">
                <c:v>89266.803225182506</c:v>
              </c:pt>
              <c:pt idx="4">
                <c:v>106427.86211988299</c:v>
              </c:pt>
              <c:pt idx="5">
                <c:v>280551.11809523799</c:v>
              </c:pt>
            </c:numLit>
          </c:val>
          <c:extLst>
            <c:ext xmlns:c16="http://schemas.microsoft.com/office/drawing/2014/chart" uri="{C3380CC4-5D6E-409C-BE32-E72D297353CC}">
              <c16:uniqueId val="{00000002-0EEC-4EF4-87A7-3CE97AF2F3E1}"/>
            </c:ext>
          </c:extLst>
        </c:ser>
        <c:dLbls>
          <c:showLegendKey val="0"/>
          <c:showVal val="0"/>
          <c:showCatName val="0"/>
          <c:showSerName val="0"/>
          <c:showPercent val="0"/>
          <c:showBubbleSize val="0"/>
        </c:dLbls>
        <c:gapWidth val="50"/>
        <c:axId val="926014496"/>
        <c:axId val="926016176"/>
      </c:barChart>
      <c:catAx>
        <c:axId val="926014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16176"/>
        <c:crosses val="autoZero"/>
        <c:auto val="1"/>
        <c:lblAlgn val="ctr"/>
        <c:lblOffset val="100"/>
        <c:noMultiLvlLbl val="0"/>
      </c:catAx>
      <c:valAx>
        <c:axId val="9260161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Annual Earnings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14496"/>
        <c:crosses val="autoZero"/>
        <c:crossBetween val="between"/>
      </c:valAx>
      <c:spPr>
        <a:noFill/>
        <a:ln>
          <a:noFill/>
        </a:ln>
        <a:effectLst/>
      </c:spPr>
    </c:plotArea>
    <c:legend>
      <c:legendPos val="r"/>
      <c:layout>
        <c:manualLayout>
          <c:xMode val="edge"/>
          <c:yMode val="edge"/>
          <c:x val="0.82827662167229099"/>
          <c:y val="0.38159187684245005"/>
          <c:w val="0.15300696787901513"/>
          <c:h val="0.327990633823833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High School to Higher Education, Fall 2017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7122703412073491E-2"/>
          <c:y val="0.13930555555555557"/>
          <c:w val="0.87232174103237092"/>
          <c:h val="0.62108012540099167"/>
        </c:manualLayout>
      </c:layout>
      <c:barChart>
        <c:barDir val="col"/>
        <c:grouping val="clustered"/>
        <c:varyColors val="0"/>
        <c:ser>
          <c:idx val="0"/>
          <c:order val="0"/>
          <c:tx>
            <c:strRef>
              <c:f>'HS to Coll. '!$A$22</c:f>
              <c:strCache>
                <c:ptCount val="1"/>
                <c:pt idx="0">
                  <c:v>Metroplex</c:v>
                </c:pt>
              </c:strCache>
            </c:strRef>
          </c:tx>
          <c:spPr>
            <a:solidFill>
              <a:srgbClr val="751C66"/>
            </a:solidFill>
            <a:ln>
              <a:noFill/>
            </a:ln>
            <a:effectLst/>
          </c:spPr>
          <c:invertIfNegative val="0"/>
          <c:dLbls>
            <c:dLbl>
              <c:idx val="0"/>
              <c:layout>
                <c:manualLayout>
                  <c:x val="-8.333333333333333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14-47E7-94A0-AD3E894D3D95}"/>
                </c:ext>
              </c:extLst>
            </c:dLbl>
            <c:dLbl>
              <c:idx val="1"/>
              <c:layout>
                <c:manualLayout>
                  <c:x val="-8.3333333333333332E-3"/>
                  <c:y val="-8.487556272013328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14-47E7-94A0-AD3E894D3D95}"/>
                </c:ext>
              </c:extLst>
            </c:dLbl>
            <c:dLbl>
              <c:idx val="3"/>
              <c:layout>
                <c:manualLayout>
                  <c:x val="-1.6666666666666666E-2"/>
                  <c:y val="4.62962962962960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14-47E7-94A0-AD3E894D3D9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2-yr</c:v>
                  </c:pt>
                  <c:pt idx="1">
                    <c:v>% Public Univ</c:v>
                  </c:pt>
                  <c:pt idx="2">
                    <c:v>% Independent</c:v>
                  </c:pt>
                  <c:pt idx="3">
                    <c:v>% Total Enrolled in Higher Ed</c:v>
                  </c:pt>
                </c:lvl>
                <c:lvl>
                  <c:pt idx="0">
                    <c:v>Percentage of HS Grads Enrolled in Higher Education</c:v>
                  </c:pt>
                </c:lvl>
              </c:multiLvlStrCache>
            </c:multiLvlStrRef>
          </c:cat>
          <c:val>
            <c:numRef>
              <c:f>'HS to Coll. '!$H$22:$K$22</c:f>
              <c:numCache>
                <c:formatCode>0.0%</c:formatCode>
                <c:ptCount val="4"/>
                <c:pt idx="0">
                  <c:v>0.25459308458230462</c:v>
                </c:pt>
                <c:pt idx="1">
                  <c:v>0.22576532090737328</c:v>
                </c:pt>
                <c:pt idx="2">
                  <c:v>3.6744676658436788E-2</c:v>
                </c:pt>
                <c:pt idx="3">
                  <c:v>0.51710308214811462</c:v>
                </c:pt>
              </c:numCache>
            </c:numRef>
          </c:val>
          <c:extLst>
            <c:ext xmlns:c16="http://schemas.microsoft.com/office/drawing/2014/chart" uri="{C3380CC4-5D6E-409C-BE32-E72D297353CC}">
              <c16:uniqueId val="{00000000-D931-44E7-8951-AAF2C8330365}"/>
            </c:ext>
          </c:extLst>
        </c:ser>
        <c:ser>
          <c:idx val="1"/>
          <c:order val="1"/>
          <c:tx>
            <c:strRef>
              <c:f>'HS to Coll. '!$A$23</c:f>
              <c:strCache>
                <c:ptCount val="1"/>
                <c:pt idx="0">
                  <c:v>Statewide</c:v>
                </c:pt>
              </c:strCache>
            </c:strRef>
          </c:tx>
          <c:spPr>
            <a:solidFill>
              <a:schemeClr val="tx1">
                <a:lumMod val="75000"/>
                <a:lumOff val="25000"/>
              </a:schemeClr>
            </a:solidFill>
            <a:ln>
              <a:noFill/>
            </a:ln>
            <a:effectLst/>
          </c:spPr>
          <c:invertIfNegative val="0"/>
          <c:dLbls>
            <c:dLbl>
              <c:idx val="1"/>
              <c:layout>
                <c:manualLayout>
                  <c:x val="1.944444444444439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14-47E7-94A0-AD3E894D3D95}"/>
                </c:ext>
              </c:extLst>
            </c:dLbl>
            <c:dLbl>
              <c:idx val="3"/>
              <c:layout>
                <c:manualLayout>
                  <c:x val="8.3333333333332309E-3"/>
                  <c:y val="4.62962962962960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314-47E7-94A0-AD3E894D3D9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2-yr</c:v>
                  </c:pt>
                  <c:pt idx="1">
                    <c:v>% Public Univ</c:v>
                  </c:pt>
                  <c:pt idx="2">
                    <c:v>% Independent</c:v>
                  </c:pt>
                  <c:pt idx="3">
                    <c:v>% Total Enrolled in Higher Ed</c:v>
                  </c:pt>
                </c:lvl>
                <c:lvl>
                  <c:pt idx="0">
                    <c:v>Percentage of HS Grads Enrolled in Higher Education</c:v>
                  </c:pt>
                </c:lvl>
              </c:multiLvlStrCache>
            </c:multiLvlStrRef>
          </c:cat>
          <c:val>
            <c:numRef>
              <c:f>'HS to Coll. '!$H$23:$K$23</c:f>
              <c:numCache>
                <c:formatCode>0.0%</c:formatCode>
                <c:ptCount val="4"/>
                <c:pt idx="0">
                  <c:v>0.25374369209198333</c:v>
                </c:pt>
                <c:pt idx="1">
                  <c:v>0.23475207316225929</c:v>
                </c:pt>
                <c:pt idx="2">
                  <c:v>3.5169547725363633E-2</c:v>
                </c:pt>
                <c:pt idx="3">
                  <c:v>0.52366531297960628</c:v>
                </c:pt>
              </c:numCache>
            </c:numRef>
          </c:val>
          <c:extLst>
            <c:ext xmlns:c16="http://schemas.microsoft.com/office/drawing/2014/chart" uri="{C3380CC4-5D6E-409C-BE32-E72D297353CC}">
              <c16:uniqueId val="{00000001-D931-44E7-8951-AAF2C8330365}"/>
            </c:ext>
          </c:extLst>
        </c:ser>
        <c:dLbls>
          <c:showLegendKey val="0"/>
          <c:showVal val="0"/>
          <c:showCatName val="0"/>
          <c:showSerName val="0"/>
          <c:showPercent val="0"/>
          <c:showBubbleSize val="0"/>
        </c:dLbls>
        <c:gapWidth val="219"/>
        <c:overlap val="-27"/>
        <c:axId val="925993776"/>
        <c:axId val="925993216"/>
      </c:barChart>
      <c:catAx>
        <c:axId val="925993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93216"/>
        <c:crosses val="autoZero"/>
        <c:auto val="1"/>
        <c:lblAlgn val="ctr"/>
        <c:lblOffset val="100"/>
        <c:noMultiLvlLbl val="0"/>
      </c:catAx>
      <c:valAx>
        <c:axId val="925993216"/>
        <c:scaling>
          <c:orientation val="minMax"/>
          <c:max val="0.60000000000000009"/>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93776"/>
        <c:crosses val="autoZero"/>
        <c:crossBetween val="between"/>
        <c:majorUnit val="0.2"/>
      </c:valAx>
      <c:spPr>
        <a:noFill/>
        <a:ln>
          <a:noFill/>
        </a:ln>
        <a:effectLst/>
      </c:spPr>
    </c:plotArea>
    <c:legend>
      <c:legendPos val="b"/>
      <c:layout>
        <c:manualLayout>
          <c:xMode val="edge"/>
          <c:yMode val="edge"/>
          <c:x val="0.31596084864391949"/>
          <c:y val="0.16724482356372117"/>
          <c:w val="0.33474475065616799"/>
          <c:h val="7.8125546806649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a:t>
            </a:r>
            <a:r>
              <a:rPr lang="en-US" baseline="0"/>
              <a:t> - All Areas</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Readiness'!$B$57</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Readiness'!$C$56:$E$56</c:f>
              <c:numCache>
                <c:formatCode>General</c:formatCode>
                <c:ptCount val="3"/>
                <c:pt idx="0">
                  <c:v>2015</c:v>
                </c:pt>
                <c:pt idx="1">
                  <c:v>2016</c:v>
                </c:pt>
                <c:pt idx="2">
                  <c:v>2017</c:v>
                </c:pt>
              </c:numCache>
            </c:numRef>
          </c:cat>
          <c:val>
            <c:numRef>
              <c:f>'HS to Coll - College Readiness'!$C$57:$E$57</c:f>
              <c:numCache>
                <c:formatCode>0.0%</c:formatCode>
                <c:ptCount val="3"/>
                <c:pt idx="0">
                  <c:v>0.57899999999999996</c:v>
                </c:pt>
                <c:pt idx="1">
                  <c:v>0.58025570107649338</c:v>
                </c:pt>
                <c:pt idx="2">
                  <c:v>0.61031989341198101</c:v>
                </c:pt>
              </c:numCache>
            </c:numRef>
          </c:val>
          <c:smooth val="0"/>
          <c:extLst>
            <c:ext xmlns:c16="http://schemas.microsoft.com/office/drawing/2014/chart" uri="{C3380CC4-5D6E-409C-BE32-E72D297353CC}">
              <c16:uniqueId val="{00000000-650B-43CB-A49E-238C044EA8E1}"/>
            </c:ext>
          </c:extLst>
        </c:ser>
        <c:ser>
          <c:idx val="1"/>
          <c:order val="1"/>
          <c:tx>
            <c:strRef>
              <c:f>'HS to Coll - College Readiness'!$B$58</c:f>
              <c:strCache>
                <c:ptCount val="1"/>
                <c:pt idx="0">
                  <c:v>Metroplex</c:v>
                </c:pt>
              </c:strCache>
            </c:strRef>
          </c:tx>
          <c:spPr>
            <a:ln w="28575" cap="rnd">
              <a:solidFill>
                <a:srgbClr val="751C66"/>
              </a:solidFill>
              <a:round/>
            </a:ln>
            <a:effectLst/>
          </c:spPr>
          <c:marker>
            <c:symbol val="none"/>
          </c:marker>
          <c:cat>
            <c:numRef>
              <c:f>'HS to Coll - College Readiness'!$C$56:$E$56</c:f>
              <c:numCache>
                <c:formatCode>General</c:formatCode>
                <c:ptCount val="3"/>
                <c:pt idx="0">
                  <c:v>2015</c:v>
                </c:pt>
                <c:pt idx="1">
                  <c:v>2016</c:v>
                </c:pt>
                <c:pt idx="2">
                  <c:v>2017</c:v>
                </c:pt>
              </c:numCache>
            </c:numRef>
          </c:cat>
          <c:val>
            <c:numRef>
              <c:f>'HS to Coll - College Readiness'!$C$58:$E$58</c:f>
              <c:numCache>
                <c:formatCode>0.0%</c:formatCode>
                <c:ptCount val="3"/>
                <c:pt idx="0">
                  <c:v>0.58699999999999997</c:v>
                </c:pt>
                <c:pt idx="1">
                  <c:v>0.58036191494235323</c:v>
                </c:pt>
                <c:pt idx="2">
                  <c:v>0.63218612733503898</c:v>
                </c:pt>
              </c:numCache>
            </c:numRef>
          </c:val>
          <c:smooth val="0"/>
          <c:extLst>
            <c:ext xmlns:c16="http://schemas.microsoft.com/office/drawing/2014/chart" uri="{C3380CC4-5D6E-409C-BE32-E72D297353CC}">
              <c16:uniqueId val="{00000001-650B-43CB-A49E-238C044EA8E1}"/>
            </c:ext>
          </c:extLst>
        </c:ser>
        <c:dLbls>
          <c:showLegendKey val="0"/>
          <c:showVal val="0"/>
          <c:showCatName val="0"/>
          <c:showSerName val="0"/>
          <c:showPercent val="0"/>
          <c:showBubbleSize val="0"/>
        </c:dLbls>
        <c:smooth val="0"/>
        <c:axId val="925984816"/>
        <c:axId val="925991536"/>
      </c:lineChart>
      <c:catAx>
        <c:axId val="92598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91536"/>
        <c:crosses val="autoZero"/>
        <c:auto val="1"/>
        <c:lblAlgn val="ctr"/>
        <c:lblOffset val="100"/>
        <c:noMultiLvlLbl val="0"/>
      </c:catAx>
      <c:valAx>
        <c:axId val="925991536"/>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84816"/>
        <c:crosses val="autoZero"/>
        <c:crossBetween val="between"/>
        <c:majorUnit val="0.1"/>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a:t>
            </a:r>
            <a:r>
              <a:rPr lang="en-US" baseline="0"/>
              <a:t> - Math</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Readiness'!$B$59</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Readiness'!$C$56:$E$56</c:f>
              <c:numCache>
                <c:formatCode>General</c:formatCode>
                <c:ptCount val="3"/>
                <c:pt idx="0">
                  <c:v>2015</c:v>
                </c:pt>
                <c:pt idx="1">
                  <c:v>2016</c:v>
                </c:pt>
                <c:pt idx="2">
                  <c:v>2017</c:v>
                </c:pt>
              </c:numCache>
            </c:numRef>
          </c:cat>
          <c:val>
            <c:numRef>
              <c:f>'HS to Coll - College Readiness'!$C$59:$E$59</c:f>
              <c:numCache>
                <c:formatCode>0.0%</c:formatCode>
                <c:ptCount val="3"/>
                <c:pt idx="0">
                  <c:v>0.63400000000000001</c:v>
                </c:pt>
                <c:pt idx="1">
                  <c:v>0.63255511266574471</c:v>
                </c:pt>
                <c:pt idx="2">
                  <c:v>0.65267052142755499</c:v>
                </c:pt>
              </c:numCache>
            </c:numRef>
          </c:val>
          <c:smooth val="0"/>
          <c:extLst>
            <c:ext xmlns:c16="http://schemas.microsoft.com/office/drawing/2014/chart" uri="{C3380CC4-5D6E-409C-BE32-E72D297353CC}">
              <c16:uniqueId val="{00000000-D650-4E2E-BBBA-03404BBF59C1}"/>
            </c:ext>
          </c:extLst>
        </c:ser>
        <c:ser>
          <c:idx val="1"/>
          <c:order val="1"/>
          <c:tx>
            <c:strRef>
              <c:f>'HS to Coll - College Readiness'!$B$60</c:f>
              <c:strCache>
                <c:ptCount val="1"/>
                <c:pt idx="0">
                  <c:v>Metroplex</c:v>
                </c:pt>
              </c:strCache>
            </c:strRef>
          </c:tx>
          <c:spPr>
            <a:ln w="28575" cap="rnd">
              <a:solidFill>
                <a:srgbClr val="751C66"/>
              </a:solidFill>
              <a:round/>
            </a:ln>
            <a:effectLst/>
          </c:spPr>
          <c:marker>
            <c:symbol val="none"/>
          </c:marker>
          <c:cat>
            <c:numRef>
              <c:f>'HS to Coll - College Readiness'!$C$56:$E$56</c:f>
              <c:numCache>
                <c:formatCode>General</c:formatCode>
                <c:ptCount val="3"/>
                <c:pt idx="0">
                  <c:v>2015</c:v>
                </c:pt>
                <c:pt idx="1">
                  <c:v>2016</c:v>
                </c:pt>
                <c:pt idx="2">
                  <c:v>2017</c:v>
                </c:pt>
              </c:numCache>
            </c:numRef>
          </c:cat>
          <c:val>
            <c:numRef>
              <c:f>'HS to Coll - College Readiness'!$C$60:$E$60</c:f>
              <c:numCache>
                <c:formatCode>0.0%</c:formatCode>
                <c:ptCount val="3"/>
                <c:pt idx="0">
                  <c:v>0.63200000000000001</c:v>
                </c:pt>
                <c:pt idx="1">
                  <c:v>0.62589397062940622</c:v>
                </c:pt>
                <c:pt idx="2">
                  <c:v>0.66578172515325595</c:v>
                </c:pt>
              </c:numCache>
            </c:numRef>
          </c:val>
          <c:smooth val="0"/>
          <c:extLst>
            <c:ext xmlns:c16="http://schemas.microsoft.com/office/drawing/2014/chart" uri="{C3380CC4-5D6E-409C-BE32-E72D297353CC}">
              <c16:uniqueId val="{00000001-D650-4E2E-BBBA-03404BBF59C1}"/>
            </c:ext>
          </c:extLst>
        </c:ser>
        <c:dLbls>
          <c:showLegendKey val="0"/>
          <c:showVal val="0"/>
          <c:showCatName val="0"/>
          <c:showSerName val="0"/>
          <c:showPercent val="0"/>
          <c:showBubbleSize val="0"/>
        </c:dLbls>
        <c:smooth val="0"/>
        <c:axId val="926029616"/>
        <c:axId val="926004416"/>
      </c:lineChart>
      <c:catAx>
        <c:axId val="926029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04416"/>
        <c:crosses val="autoZero"/>
        <c:auto val="1"/>
        <c:lblAlgn val="ctr"/>
        <c:lblOffset val="100"/>
        <c:noMultiLvlLbl val="0"/>
      </c:catAx>
      <c:valAx>
        <c:axId val="926004416"/>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29616"/>
        <c:crosses val="autoZero"/>
        <c:crossBetween val="between"/>
        <c:majorUnit val="0.1"/>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a:t>
            </a:r>
            <a:r>
              <a:rPr lang="en-US" baseline="0"/>
              <a:t> - Writing</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Readiness'!$B$61</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Readiness'!$C$56:$E$56</c:f>
              <c:numCache>
                <c:formatCode>General</c:formatCode>
                <c:ptCount val="3"/>
                <c:pt idx="0">
                  <c:v>2015</c:v>
                </c:pt>
                <c:pt idx="1">
                  <c:v>2016</c:v>
                </c:pt>
                <c:pt idx="2">
                  <c:v>2017</c:v>
                </c:pt>
              </c:numCache>
            </c:numRef>
          </c:cat>
          <c:val>
            <c:numRef>
              <c:f>'HS to Coll - College Readiness'!$C$61:$E$61</c:f>
              <c:numCache>
                <c:formatCode>0.0%</c:formatCode>
                <c:ptCount val="3"/>
                <c:pt idx="0">
                  <c:v>0.77300000000000002</c:v>
                </c:pt>
                <c:pt idx="1">
                  <c:v>0.77828845684535919</c:v>
                </c:pt>
                <c:pt idx="2">
                  <c:v>0.85554995019855895</c:v>
                </c:pt>
              </c:numCache>
            </c:numRef>
          </c:val>
          <c:smooth val="0"/>
          <c:extLst>
            <c:ext xmlns:c16="http://schemas.microsoft.com/office/drawing/2014/chart" uri="{C3380CC4-5D6E-409C-BE32-E72D297353CC}">
              <c16:uniqueId val="{00000000-6B49-4143-84ED-78933A39D559}"/>
            </c:ext>
          </c:extLst>
        </c:ser>
        <c:ser>
          <c:idx val="1"/>
          <c:order val="1"/>
          <c:tx>
            <c:strRef>
              <c:f>'HS to Coll - College Readiness'!$B$62</c:f>
              <c:strCache>
                <c:ptCount val="1"/>
                <c:pt idx="0">
                  <c:v>Metroplex</c:v>
                </c:pt>
              </c:strCache>
            </c:strRef>
          </c:tx>
          <c:spPr>
            <a:ln w="28575" cap="rnd">
              <a:solidFill>
                <a:srgbClr val="751C66"/>
              </a:solidFill>
              <a:round/>
            </a:ln>
            <a:effectLst/>
          </c:spPr>
          <c:marker>
            <c:symbol val="none"/>
          </c:marker>
          <c:cat>
            <c:numRef>
              <c:f>'HS to Coll - College Readiness'!$C$56:$E$56</c:f>
              <c:numCache>
                <c:formatCode>General</c:formatCode>
                <c:ptCount val="3"/>
                <c:pt idx="0">
                  <c:v>2015</c:v>
                </c:pt>
                <c:pt idx="1">
                  <c:v>2016</c:v>
                </c:pt>
                <c:pt idx="2">
                  <c:v>2017</c:v>
                </c:pt>
              </c:numCache>
            </c:numRef>
          </c:cat>
          <c:val>
            <c:numRef>
              <c:f>'HS to Coll - College Readiness'!$C$62:$E$62</c:f>
              <c:numCache>
                <c:formatCode>0.0%</c:formatCode>
                <c:ptCount val="3"/>
                <c:pt idx="0">
                  <c:v>0.80500000000000005</c:v>
                </c:pt>
                <c:pt idx="1">
                  <c:v>0.80392456287699476</c:v>
                </c:pt>
                <c:pt idx="2">
                  <c:v>0.90662258048945299</c:v>
                </c:pt>
              </c:numCache>
            </c:numRef>
          </c:val>
          <c:smooth val="0"/>
          <c:extLst>
            <c:ext xmlns:c16="http://schemas.microsoft.com/office/drawing/2014/chart" uri="{C3380CC4-5D6E-409C-BE32-E72D297353CC}">
              <c16:uniqueId val="{00000001-6B49-4143-84ED-78933A39D559}"/>
            </c:ext>
          </c:extLst>
        </c:ser>
        <c:dLbls>
          <c:showLegendKey val="0"/>
          <c:showVal val="0"/>
          <c:showCatName val="0"/>
          <c:showSerName val="0"/>
          <c:showPercent val="0"/>
          <c:showBubbleSize val="0"/>
        </c:dLbls>
        <c:smooth val="0"/>
        <c:axId val="926006096"/>
        <c:axId val="926021216"/>
      </c:lineChart>
      <c:catAx>
        <c:axId val="926006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21216"/>
        <c:crosses val="autoZero"/>
        <c:auto val="1"/>
        <c:lblAlgn val="ctr"/>
        <c:lblOffset val="100"/>
        <c:noMultiLvlLbl val="0"/>
      </c:catAx>
      <c:valAx>
        <c:axId val="926021216"/>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0609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a:t>
            </a:r>
            <a:r>
              <a:rPr lang="en-US" baseline="0"/>
              <a:t> - Reading</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Readiness'!$B$63</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Readiness'!$C$56:$E$56</c:f>
              <c:numCache>
                <c:formatCode>General</c:formatCode>
                <c:ptCount val="3"/>
                <c:pt idx="0">
                  <c:v>2015</c:v>
                </c:pt>
                <c:pt idx="1">
                  <c:v>2016</c:v>
                </c:pt>
                <c:pt idx="2">
                  <c:v>2017</c:v>
                </c:pt>
              </c:numCache>
            </c:numRef>
          </c:cat>
          <c:val>
            <c:numRef>
              <c:f>'HS to Coll - College Readiness'!$C$63:$E$63</c:f>
              <c:numCache>
                <c:formatCode>0.0%</c:formatCode>
                <c:ptCount val="3"/>
                <c:pt idx="0">
                  <c:v>0.75800000000000001</c:v>
                </c:pt>
                <c:pt idx="1">
                  <c:v>0.75913799181105779</c:v>
                </c:pt>
                <c:pt idx="2">
                  <c:v>0.78695978371945596</c:v>
                </c:pt>
              </c:numCache>
            </c:numRef>
          </c:val>
          <c:smooth val="0"/>
          <c:extLst>
            <c:ext xmlns:c16="http://schemas.microsoft.com/office/drawing/2014/chart" uri="{C3380CC4-5D6E-409C-BE32-E72D297353CC}">
              <c16:uniqueId val="{00000000-470F-4EAF-972B-B423CA0755CD}"/>
            </c:ext>
          </c:extLst>
        </c:ser>
        <c:ser>
          <c:idx val="1"/>
          <c:order val="1"/>
          <c:tx>
            <c:strRef>
              <c:f>'HS to Coll - College Readiness'!$B$64</c:f>
              <c:strCache>
                <c:ptCount val="1"/>
                <c:pt idx="0">
                  <c:v>Metroplex</c:v>
                </c:pt>
              </c:strCache>
            </c:strRef>
          </c:tx>
          <c:spPr>
            <a:ln w="28575" cap="rnd">
              <a:solidFill>
                <a:srgbClr val="BD92DE"/>
              </a:solidFill>
              <a:round/>
            </a:ln>
            <a:effectLst/>
          </c:spPr>
          <c:marker>
            <c:symbol val="none"/>
          </c:marker>
          <c:dPt>
            <c:idx val="1"/>
            <c:marker>
              <c:symbol val="none"/>
            </c:marker>
            <c:bubble3D val="0"/>
            <c:spPr>
              <a:ln w="28575" cap="rnd">
                <a:solidFill>
                  <a:srgbClr val="751C66"/>
                </a:solidFill>
                <a:round/>
              </a:ln>
              <a:effectLst/>
            </c:spPr>
            <c:extLst>
              <c:ext xmlns:c16="http://schemas.microsoft.com/office/drawing/2014/chart" uri="{C3380CC4-5D6E-409C-BE32-E72D297353CC}">
                <c16:uniqueId val="{00000001-7AD1-46F6-9231-BDB33CF17DAD}"/>
              </c:ext>
            </c:extLst>
          </c:dPt>
          <c:dPt>
            <c:idx val="2"/>
            <c:marker>
              <c:symbol val="none"/>
            </c:marker>
            <c:bubble3D val="0"/>
            <c:spPr>
              <a:ln w="28575" cap="rnd">
                <a:solidFill>
                  <a:srgbClr val="751C66"/>
                </a:solidFill>
                <a:round/>
              </a:ln>
              <a:effectLst/>
            </c:spPr>
            <c:extLst>
              <c:ext xmlns:c16="http://schemas.microsoft.com/office/drawing/2014/chart" uri="{C3380CC4-5D6E-409C-BE32-E72D297353CC}">
                <c16:uniqueId val="{00000000-7AD1-46F6-9231-BDB33CF17DAD}"/>
              </c:ext>
            </c:extLst>
          </c:dPt>
          <c:cat>
            <c:numRef>
              <c:f>'HS to Coll - College Readiness'!$C$56:$E$56</c:f>
              <c:numCache>
                <c:formatCode>General</c:formatCode>
                <c:ptCount val="3"/>
                <c:pt idx="0">
                  <c:v>2015</c:v>
                </c:pt>
                <c:pt idx="1">
                  <c:v>2016</c:v>
                </c:pt>
                <c:pt idx="2">
                  <c:v>2017</c:v>
                </c:pt>
              </c:numCache>
            </c:numRef>
          </c:cat>
          <c:val>
            <c:numRef>
              <c:f>'HS to Coll - College Readiness'!$C$64:$E$64</c:f>
              <c:numCache>
                <c:formatCode>0.0%</c:formatCode>
                <c:ptCount val="3"/>
                <c:pt idx="0">
                  <c:v>0.78200000000000003</c:v>
                </c:pt>
                <c:pt idx="1">
                  <c:v>0.77735359242574631</c:v>
                </c:pt>
                <c:pt idx="2">
                  <c:v>0.80518414828401796</c:v>
                </c:pt>
              </c:numCache>
            </c:numRef>
          </c:val>
          <c:smooth val="0"/>
          <c:extLst>
            <c:ext xmlns:c16="http://schemas.microsoft.com/office/drawing/2014/chart" uri="{C3380CC4-5D6E-409C-BE32-E72D297353CC}">
              <c16:uniqueId val="{00000001-470F-4EAF-972B-B423CA0755CD}"/>
            </c:ext>
          </c:extLst>
        </c:ser>
        <c:dLbls>
          <c:showLegendKey val="0"/>
          <c:showVal val="0"/>
          <c:showCatName val="0"/>
          <c:showSerName val="0"/>
          <c:showPercent val="0"/>
          <c:showBubbleSize val="0"/>
        </c:dLbls>
        <c:smooth val="0"/>
        <c:axId val="926007216"/>
        <c:axId val="905454864"/>
      </c:lineChart>
      <c:catAx>
        <c:axId val="926007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5454864"/>
        <c:crosses val="autoZero"/>
        <c:auto val="1"/>
        <c:lblAlgn val="ctr"/>
        <c:lblOffset val="100"/>
        <c:noMultiLvlLbl val="0"/>
      </c:catAx>
      <c:valAx>
        <c:axId val="905454864"/>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0721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of 8th Grade Cohort (FY2007) that Graduate from HS, Enroll in HE &amp; Complete HE (FY2017)</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875044128255894E-2"/>
          <c:y val="0.18753528773072747"/>
          <c:w val="0.88053496236946993"/>
          <c:h val="0.54721656535604057"/>
        </c:manualLayout>
      </c:layout>
      <c:barChart>
        <c:barDir val="col"/>
        <c:grouping val="clustered"/>
        <c:varyColors val="0"/>
        <c:ser>
          <c:idx val="0"/>
          <c:order val="0"/>
          <c:tx>
            <c:v>High School Graduate in FY10-12</c:v>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8431-456E-AD29-C281A71E4A93}"/>
              </c:ext>
            </c:extLst>
          </c:dPt>
          <c:dPt>
            <c:idx val="1"/>
            <c:invertIfNegative val="0"/>
            <c:bubble3D val="0"/>
            <c:spPr>
              <a:solidFill>
                <a:srgbClr val="00B189"/>
              </a:solidFill>
              <a:ln>
                <a:noFill/>
              </a:ln>
              <a:effectLst/>
            </c:spPr>
            <c:extLst>
              <c:ext xmlns:c16="http://schemas.microsoft.com/office/drawing/2014/chart" uri="{C3380CC4-5D6E-409C-BE32-E72D297353CC}">
                <c16:uniqueId val="{00000003-8431-456E-AD29-C281A71E4A93}"/>
              </c:ext>
            </c:extLst>
          </c:dPt>
          <c:dPt>
            <c:idx val="2"/>
            <c:invertIfNegative val="0"/>
            <c:bubble3D val="0"/>
            <c:spPr>
              <a:solidFill>
                <a:srgbClr val="F6B11A"/>
              </a:solidFill>
              <a:ln>
                <a:noFill/>
              </a:ln>
              <a:effectLst/>
            </c:spPr>
            <c:extLst>
              <c:ext xmlns:c16="http://schemas.microsoft.com/office/drawing/2014/chart" uri="{C3380CC4-5D6E-409C-BE32-E72D297353CC}">
                <c16:uniqueId val="{00000005-8431-456E-AD29-C281A71E4A93}"/>
              </c:ext>
            </c:extLst>
          </c:dPt>
          <c:dPt>
            <c:idx val="3"/>
            <c:invertIfNegative val="0"/>
            <c:bubble3D val="0"/>
            <c:spPr>
              <a:solidFill>
                <a:srgbClr val="8BD1E5"/>
              </a:solidFill>
              <a:ln>
                <a:noFill/>
              </a:ln>
              <a:effectLst/>
            </c:spPr>
            <c:extLst>
              <c:ext xmlns:c16="http://schemas.microsoft.com/office/drawing/2014/chart" uri="{C3380CC4-5D6E-409C-BE32-E72D297353CC}">
                <c16:uniqueId val="{00000007-8431-456E-AD29-C281A71E4A93}"/>
              </c:ext>
            </c:extLst>
          </c:dPt>
          <c:dLbls>
            <c:dLbl>
              <c:idx val="1"/>
              <c:layout>
                <c:manualLayout>
                  <c:x val="0"/>
                  <c:y val="2.171552660152012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431-456E-AD29-C281A71E4A93}"/>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4"/>
              <c:pt idx="0">
                <c:v>White</c:v>
              </c:pt>
              <c:pt idx="1">
                <c:v>Hispanic</c:v>
              </c:pt>
              <c:pt idx="2">
                <c:v>African
American</c:v>
              </c:pt>
              <c:pt idx="3">
                <c:v>Others</c:v>
              </c:pt>
            </c:strLit>
          </c:cat>
          <c:val>
            <c:numLit>
              <c:formatCode>General</c:formatCode>
              <c:ptCount val="4"/>
              <c:pt idx="0">
                <c:v>0.82085669545890794</c:v>
              </c:pt>
              <c:pt idx="1">
                <c:v>0.71581003363836948</c:v>
              </c:pt>
              <c:pt idx="2">
                <c:v>0.7101849627672352</c:v>
              </c:pt>
              <c:pt idx="3">
                <c:v>0.85140829452206701</c:v>
              </c:pt>
            </c:numLit>
          </c:val>
          <c:extLst>
            <c:ext xmlns:c16="http://schemas.microsoft.com/office/drawing/2014/chart" uri="{C3380CC4-5D6E-409C-BE32-E72D297353CC}">
              <c16:uniqueId val="{00000008-8431-456E-AD29-C281A71E4A93}"/>
            </c:ext>
          </c:extLst>
        </c:ser>
        <c:ser>
          <c:idx val="1"/>
          <c:order val="1"/>
          <c:tx>
            <c:v>Enrolled in HE</c:v>
          </c:tx>
          <c:spPr>
            <a:pattFill prst="wdUpDiag">
              <a:fgClr>
                <a:schemeClr val="accent1"/>
              </a:fgClr>
              <a:bgClr>
                <a:schemeClr val="bg1"/>
              </a:bgClr>
            </a:pattFill>
            <a:ln>
              <a:noFill/>
            </a:ln>
            <a:effectLst/>
          </c:spPr>
          <c:invertIfNegative val="0"/>
          <c:dPt>
            <c:idx val="0"/>
            <c:invertIfNegative val="0"/>
            <c:bubble3D val="0"/>
            <c:spPr>
              <a:pattFill prst="dkDnDiag">
                <a:fgClr>
                  <a:srgbClr val="005F84"/>
                </a:fgClr>
                <a:bgClr>
                  <a:schemeClr val="bg1"/>
                </a:bgClr>
              </a:pattFill>
              <a:ln>
                <a:noFill/>
              </a:ln>
              <a:effectLst/>
            </c:spPr>
            <c:extLst>
              <c:ext xmlns:c16="http://schemas.microsoft.com/office/drawing/2014/chart" uri="{C3380CC4-5D6E-409C-BE32-E72D297353CC}">
                <c16:uniqueId val="{0000000A-8431-456E-AD29-C281A71E4A93}"/>
              </c:ext>
            </c:extLst>
          </c:dPt>
          <c:dPt>
            <c:idx val="1"/>
            <c:invertIfNegative val="0"/>
            <c:bubble3D val="0"/>
            <c:spPr>
              <a:pattFill prst="dkDnDiag">
                <a:fgClr>
                  <a:srgbClr val="00B189"/>
                </a:fgClr>
                <a:bgClr>
                  <a:schemeClr val="bg1"/>
                </a:bgClr>
              </a:pattFill>
              <a:ln>
                <a:noFill/>
              </a:ln>
              <a:effectLst/>
            </c:spPr>
            <c:extLst>
              <c:ext xmlns:c16="http://schemas.microsoft.com/office/drawing/2014/chart" uri="{C3380CC4-5D6E-409C-BE32-E72D297353CC}">
                <c16:uniqueId val="{0000000C-8431-456E-AD29-C281A71E4A93}"/>
              </c:ext>
            </c:extLst>
          </c:dPt>
          <c:dPt>
            <c:idx val="2"/>
            <c:invertIfNegative val="0"/>
            <c:bubble3D val="0"/>
            <c:spPr>
              <a:pattFill prst="dkDnDiag">
                <a:fgClr>
                  <a:srgbClr val="F6B11A"/>
                </a:fgClr>
                <a:bgClr>
                  <a:schemeClr val="bg1"/>
                </a:bgClr>
              </a:pattFill>
              <a:ln>
                <a:noFill/>
              </a:ln>
              <a:effectLst/>
            </c:spPr>
            <c:extLst>
              <c:ext xmlns:c16="http://schemas.microsoft.com/office/drawing/2014/chart" uri="{C3380CC4-5D6E-409C-BE32-E72D297353CC}">
                <c16:uniqueId val="{0000000E-8431-456E-AD29-C281A71E4A93}"/>
              </c:ext>
            </c:extLst>
          </c:dPt>
          <c:dPt>
            <c:idx val="3"/>
            <c:invertIfNegative val="0"/>
            <c:bubble3D val="0"/>
            <c:spPr>
              <a:pattFill prst="dkDnDiag">
                <a:fgClr>
                  <a:srgbClr val="8BD1E5"/>
                </a:fgClr>
                <a:bgClr>
                  <a:schemeClr val="bg1"/>
                </a:bgClr>
              </a:pattFill>
              <a:ln>
                <a:noFill/>
              </a:ln>
              <a:effectLst/>
            </c:spPr>
            <c:extLst>
              <c:ext xmlns:c16="http://schemas.microsoft.com/office/drawing/2014/chart" uri="{C3380CC4-5D6E-409C-BE32-E72D297353CC}">
                <c16:uniqueId val="{00000010-8431-456E-AD29-C281A71E4A93}"/>
              </c:ext>
            </c:extLst>
          </c:dPt>
          <c:dLbls>
            <c:dLbl>
              <c:idx val="0"/>
              <c:layout>
                <c:manualLayout>
                  <c:x val="5.5555555555555809E-3"/>
                  <c:y val="-4.2437781360066642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8431-456E-AD29-C281A71E4A93}"/>
                </c:ext>
              </c:extLst>
            </c:dLbl>
            <c:dLbl>
              <c:idx val="1"/>
              <c:layout>
                <c:manualLayout>
                  <c:x val="8.3332565885404202E-3"/>
                  <c:y val="2.605863192182410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8431-456E-AD29-C281A71E4A93}"/>
                </c:ext>
              </c:extLst>
            </c:dLbl>
            <c:dLbl>
              <c:idx val="2"/>
              <c:layout>
                <c:manualLayout>
                  <c:x val="5.5555043923603119E-3"/>
                  <c:y val="1.73724212812159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8431-456E-AD29-C281A71E4A93}"/>
                </c:ext>
              </c:extLst>
            </c:dLbl>
            <c:dLbl>
              <c:idx val="3"/>
              <c:layout>
                <c:manualLayout>
                  <c:x val="5.5555555555555558E-3"/>
                  <c:y val="-4.2437781360066642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8431-456E-AD29-C281A71E4A93}"/>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White</c:v>
              </c:pt>
              <c:pt idx="1">
                <c:v>Hispanic</c:v>
              </c:pt>
              <c:pt idx="2">
                <c:v>African
American</c:v>
              </c:pt>
              <c:pt idx="3">
                <c:v>Others</c:v>
              </c:pt>
            </c:strLit>
          </c:cat>
          <c:val>
            <c:numLit>
              <c:formatCode>General</c:formatCode>
              <c:ptCount val="4"/>
              <c:pt idx="0">
                <c:v>0.61587614284992676</c:v>
              </c:pt>
              <c:pt idx="1">
                <c:v>0.39121785365500777</c:v>
              </c:pt>
              <c:pt idx="2">
                <c:v>0.5529065577708383</c:v>
              </c:pt>
              <c:pt idx="3">
                <c:v>0.68041694388999774</c:v>
              </c:pt>
            </c:numLit>
          </c:val>
          <c:extLst>
            <c:ext xmlns:c16="http://schemas.microsoft.com/office/drawing/2014/chart" uri="{C3380CC4-5D6E-409C-BE32-E72D297353CC}">
              <c16:uniqueId val="{00000011-8431-456E-AD29-C281A71E4A93}"/>
            </c:ext>
          </c:extLst>
        </c:ser>
        <c:ser>
          <c:idx val="2"/>
          <c:order val="2"/>
          <c:tx>
            <c:v>HE Degree or Certificate in Texas</c:v>
          </c:tx>
          <c:spPr>
            <a:pattFill prst="pct90">
              <a:fgClr>
                <a:srgbClr val="005F84"/>
              </a:fgClr>
              <a:bgClr>
                <a:schemeClr val="bg1"/>
              </a:bgClr>
            </a:pattFill>
            <a:ln>
              <a:noFill/>
            </a:ln>
            <a:effectLst/>
          </c:spPr>
          <c:invertIfNegative val="0"/>
          <c:dPt>
            <c:idx val="1"/>
            <c:invertIfNegative val="0"/>
            <c:bubble3D val="0"/>
            <c:spPr>
              <a:pattFill prst="pct90">
                <a:fgClr>
                  <a:srgbClr val="00B189"/>
                </a:fgClr>
                <a:bgClr>
                  <a:schemeClr val="bg1"/>
                </a:bgClr>
              </a:pattFill>
              <a:ln>
                <a:noFill/>
              </a:ln>
              <a:effectLst/>
            </c:spPr>
            <c:extLst>
              <c:ext xmlns:c16="http://schemas.microsoft.com/office/drawing/2014/chart" uri="{C3380CC4-5D6E-409C-BE32-E72D297353CC}">
                <c16:uniqueId val="{00000013-8431-456E-AD29-C281A71E4A93}"/>
              </c:ext>
            </c:extLst>
          </c:dPt>
          <c:dPt>
            <c:idx val="2"/>
            <c:invertIfNegative val="0"/>
            <c:bubble3D val="0"/>
            <c:spPr>
              <a:pattFill prst="pct90">
                <a:fgClr>
                  <a:srgbClr val="F6B11A"/>
                </a:fgClr>
                <a:bgClr>
                  <a:schemeClr val="bg1"/>
                </a:bgClr>
              </a:pattFill>
              <a:ln>
                <a:noFill/>
              </a:ln>
              <a:effectLst/>
            </c:spPr>
            <c:extLst>
              <c:ext xmlns:c16="http://schemas.microsoft.com/office/drawing/2014/chart" uri="{C3380CC4-5D6E-409C-BE32-E72D297353CC}">
                <c16:uniqueId val="{00000015-8431-456E-AD29-C281A71E4A93}"/>
              </c:ext>
            </c:extLst>
          </c:dPt>
          <c:dPt>
            <c:idx val="3"/>
            <c:invertIfNegative val="0"/>
            <c:bubble3D val="0"/>
            <c:spPr>
              <a:pattFill prst="pct90">
                <a:fgClr>
                  <a:srgbClr val="8BD1E5"/>
                </a:fgClr>
                <a:bgClr>
                  <a:schemeClr val="bg1"/>
                </a:bgClr>
              </a:pattFill>
              <a:ln>
                <a:noFill/>
              </a:ln>
              <a:effectLst/>
            </c:spPr>
            <c:extLst>
              <c:ext xmlns:c16="http://schemas.microsoft.com/office/drawing/2014/chart" uri="{C3380CC4-5D6E-409C-BE32-E72D297353CC}">
                <c16:uniqueId val="{00000017-8431-456E-AD29-C281A71E4A93}"/>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4"/>
              <c:pt idx="0">
                <c:v>White</c:v>
              </c:pt>
              <c:pt idx="1">
                <c:v>Hispanic</c:v>
              </c:pt>
              <c:pt idx="2">
                <c:v>African
American</c:v>
              </c:pt>
              <c:pt idx="3">
                <c:v>Others</c:v>
              </c:pt>
            </c:strLit>
          </c:cat>
          <c:val>
            <c:numLit>
              <c:formatCode>General</c:formatCode>
              <c:ptCount val="4"/>
              <c:pt idx="0">
                <c:v>0.28936202454917409</c:v>
              </c:pt>
              <c:pt idx="1">
                <c:v>0.12529388360400767</c:v>
              </c:pt>
              <c:pt idx="2">
                <c:v>0.1392024981984146</c:v>
              </c:pt>
              <c:pt idx="3">
                <c:v>0.40141938345531158</c:v>
              </c:pt>
            </c:numLit>
          </c:val>
          <c:extLst>
            <c:ext xmlns:c16="http://schemas.microsoft.com/office/drawing/2014/chart" uri="{C3380CC4-5D6E-409C-BE32-E72D297353CC}">
              <c16:uniqueId val="{00000018-8431-456E-AD29-C281A71E4A93}"/>
            </c:ext>
          </c:extLst>
        </c:ser>
        <c:dLbls>
          <c:dLblPos val="outEnd"/>
          <c:showLegendKey val="0"/>
          <c:showVal val="1"/>
          <c:showCatName val="0"/>
          <c:showSerName val="0"/>
          <c:showPercent val="0"/>
          <c:showBubbleSize val="0"/>
        </c:dLbls>
        <c:gapWidth val="219"/>
        <c:axId val="905419584"/>
        <c:axId val="905468304"/>
      </c:barChart>
      <c:catAx>
        <c:axId val="905419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5468304"/>
        <c:crosses val="autoZero"/>
        <c:auto val="1"/>
        <c:lblAlgn val="ctr"/>
        <c:lblOffset val="100"/>
        <c:noMultiLvlLbl val="0"/>
      </c:catAx>
      <c:valAx>
        <c:axId val="9054683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5419584"/>
        <c:crosses val="autoZero"/>
        <c:crossBetween val="between"/>
        <c:majorUnit val="0.2"/>
      </c:valAx>
      <c:spPr>
        <a:noFill/>
        <a:ln>
          <a:noFill/>
        </a:ln>
        <a:effectLst/>
      </c:spPr>
    </c:plotArea>
    <c:legend>
      <c:legendPos val="b"/>
      <c:layout>
        <c:manualLayout>
          <c:xMode val="edge"/>
          <c:yMode val="edge"/>
          <c:x val="2.3230137168526433E-3"/>
          <c:y val="0.81940444740824336"/>
          <c:w val="0.99293374877847873"/>
          <c:h val="0.1713365308163841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FY 2017 High School Graduates in Higher Ed-  Performance on TSI Readiness Measures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3515526468282369E-2"/>
          <c:y val="0.30311752697579469"/>
          <c:w val="0.90051044755769161"/>
          <c:h val="0.60111256926217549"/>
        </c:manualLayout>
      </c:layout>
      <c:barChart>
        <c:barDir val="col"/>
        <c:grouping val="clustered"/>
        <c:varyColors val="0"/>
        <c:ser>
          <c:idx val="0"/>
          <c:order val="0"/>
          <c:tx>
            <c:v>Metroplex</c:v>
          </c:tx>
          <c:spPr>
            <a:solidFill>
              <a:srgbClr val="751C6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4"/>
              <c:pt idx="0">
                <c:v>All areas</c:v>
              </c:pt>
              <c:pt idx="1">
                <c:v>Math</c:v>
              </c:pt>
              <c:pt idx="2">
                <c:v>Writing</c:v>
              </c:pt>
              <c:pt idx="3">
                <c:v>Reading</c:v>
              </c:pt>
            </c:strLit>
          </c:cat>
          <c:val>
            <c:numLit>
              <c:formatCode>General</c:formatCode>
              <c:ptCount val="4"/>
              <c:pt idx="0">
                <c:v>0.63218612733503898</c:v>
              </c:pt>
              <c:pt idx="1">
                <c:v>0.66578172515325595</c:v>
              </c:pt>
              <c:pt idx="2">
                <c:v>0.90662258048945299</c:v>
              </c:pt>
              <c:pt idx="3">
                <c:v>0.80518414828401796</c:v>
              </c:pt>
            </c:numLit>
          </c:val>
          <c:extLst>
            <c:ext xmlns:c16="http://schemas.microsoft.com/office/drawing/2014/chart" uri="{C3380CC4-5D6E-409C-BE32-E72D297353CC}">
              <c16:uniqueId val="{00000000-2B6A-4BBC-B55E-80EEC36EB576}"/>
            </c:ext>
          </c:extLst>
        </c:ser>
        <c:ser>
          <c:idx val="1"/>
          <c:order val="1"/>
          <c:tx>
            <c:v>Statewide</c:v>
          </c:tx>
          <c:spPr>
            <a:solidFill>
              <a:schemeClr val="bg2">
                <a:lumMod val="2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4"/>
              <c:pt idx="0">
                <c:v>All areas</c:v>
              </c:pt>
              <c:pt idx="1">
                <c:v>Math</c:v>
              </c:pt>
              <c:pt idx="2">
                <c:v>Writing</c:v>
              </c:pt>
              <c:pt idx="3">
                <c:v>Reading</c:v>
              </c:pt>
            </c:strLit>
          </c:cat>
          <c:val>
            <c:numLit>
              <c:formatCode>General</c:formatCode>
              <c:ptCount val="4"/>
              <c:pt idx="0">
                <c:v>0.61031989341198101</c:v>
              </c:pt>
              <c:pt idx="1">
                <c:v>0.65267052142755499</c:v>
              </c:pt>
              <c:pt idx="2">
                <c:v>0.85554995019855895</c:v>
              </c:pt>
              <c:pt idx="3">
                <c:v>0.78695978371945596</c:v>
              </c:pt>
            </c:numLit>
          </c:val>
          <c:extLst>
            <c:ext xmlns:c16="http://schemas.microsoft.com/office/drawing/2014/chart" uri="{C3380CC4-5D6E-409C-BE32-E72D297353CC}">
              <c16:uniqueId val="{00000001-2B6A-4BBC-B55E-80EEC36EB576}"/>
            </c:ext>
          </c:extLst>
        </c:ser>
        <c:dLbls>
          <c:dLblPos val="outEnd"/>
          <c:showLegendKey val="0"/>
          <c:showVal val="1"/>
          <c:showCatName val="0"/>
          <c:showSerName val="0"/>
          <c:showPercent val="0"/>
          <c:showBubbleSize val="0"/>
        </c:dLbls>
        <c:gapWidth val="219"/>
        <c:overlap val="-27"/>
        <c:axId val="905448144"/>
        <c:axId val="905462704"/>
      </c:barChart>
      <c:catAx>
        <c:axId val="905448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5462704"/>
        <c:crosses val="autoZero"/>
        <c:auto val="1"/>
        <c:lblAlgn val="ctr"/>
        <c:lblOffset val="100"/>
        <c:noMultiLvlLbl val="0"/>
      </c:catAx>
      <c:valAx>
        <c:axId val="9054627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5448144"/>
        <c:crosses val="autoZero"/>
        <c:crossBetween val="between"/>
        <c:majorUnit val="0.2"/>
      </c:valAx>
      <c:spPr>
        <a:noFill/>
        <a:ln>
          <a:noFill/>
        </a:ln>
        <a:effectLst/>
      </c:spPr>
    </c:plotArea>
    <c:legend>
      <c:legendPos val="b"/>
      <c:layout>
        <c:manualLayout>
          <c:xMode val="edge"/>
          <c:yMode val="edge"/>
          <c:x val="0.27658202099737533"/>
          <c:y val="0.2295680227471566"/>
          <c:w val="0.41995997375328087"/>
          <c:h val="6.198390490444892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Students</a:t>
            </a:r>
            <a:r>
              <a:rPr lang="en-US" sz="1200" baseline="0"/>
              <a:t> Enrolled in Higher Education by Sector &amp; Race/Ethnicity, Fall 2000 &amp; 2017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478958880139982"/>
          <c:y val="0.21421296296296297"/>
          <c:w val="0.83465485564304465"/>
          <c:h val="0.62422900262467196"/>
        </c:manualLayout>
      </c:layout>
      <c:barChart>
        <c:barDir val="col"/>
        <c:grouping val="stacked"/>
        <c:varyColors val="0"/>
        <c:ser>
          <c:idx val="0"/>
          <c:order val="0"/>
          <c:tx>
            <c:strRef>
              <c:f>'Enrollment-Region of Residence'!$D$11</c:f>
              <c:strCache>
                <c:ptCount val="1"/>
                <c:pt idx="0">
                  <c:v>White</c:v>
                </c:pt>
              </c:strCache>
            </c:strRef>
          </c:tx>
          <c:spPr>
            <a:solidFill>
              <a:srgbClr val="005F84"/>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2017</c:v>
                  </c:pt>
                </c:lvl>
              </c:multiLvlStrCache>
            </c:multiLvlStrRef>
          </c:cat>
          <c:val>
            <c:numRef>
              <c:f>'Enrollment-Region of Residence'!$D$12:$D$15</c:f>
              <c:numCache>
                <c:formatCode>_(* #,##0_);_(* \(#,##0\);_(* "-"??_);_(@_)</c:formatCode>
                <c:ptCount val="4"/>
                <c:pt idx="0">
                  <c:v>62393</c:v>
                </c:pt>
                <c:pt idx="1">
                  <c:v>67778</c:v>
                </c:pt>
                <c:pt idx="2">
                  <c:v>72315</c:v>
                </c:pt>
                <c:pt idx="3">
                  <c:v>72806</c:v>
                </c:pt>
              </c:numCache>
            </c:numRef>
          </c:val>
          <c:extLst>
            <c:ext xmlns:c16="http://schemas.microsoft.com/office/drawing/2014/chart" uri="{C3380CC4-5D6E-409C-BE32-E72D297353CC}">
              <c16:uniqueId val="{00000000-EF61-45DB-8B2C-8FECE0C7B0BF}"/>
            </c:ext>
          </c:extLst>
        </c:ser>
        <c:ser>
          <c:idx val="1"/>
          <c:order val="1"/>
          <c:tx>
            <c:strRef>
              <c:f>'Enrollment-Region of Residence'!$E$11</c:f>
              <c:strCache>
                <c:ptCount val="1"/>
                <c:pt idx="0">
                  <c:v>Hispanic</c:v>
                </c:pt>
              </c:strCache>
            </c:strRef>
          </c:tx>
          <c:spPr>
            <a:solidFill>
              <a:srgbClr val="00B189"/>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2017</c:v>
                  </c:pt>
                </c:lvl>
              </c:multiLvlStrCache>
            </c:multiLvlStrRef>
          </c:cat>
          <c:val>
            <c:numRef>
              <c:f>'Enrollment-Region of Residence'!$E$12:$E$15</c:f>
              <c:numCache>
                <c:formatCode>_(* #,##0_);_(* \(#,##0\);_(* "-"??_);_(@_)</c:formatCode>
                <c:ptCount val="4"/>
                <c:pt idx="0">
                  <c:v>6305</c:v>
                </c:pt>
                <c:pt idx="1">
                  <c:v>14038</c:v>
                </c:pt>
                <c:pt idx="2">
                  <c:v>34990</c:v>
                </c:pt>
                <c:pt idx="3">
                  <c:v>58321</c:v>
                </c:pt>
              </c:numCache>
            </c:numRef>
          </c:val>
          <c:extLst>
            <c:ext xmlns:c16="http://schemas.microsoft.com/office/drawing/2014/chart" uri="{C3380CC4-5D6E-409C-BE32-E72D297353CC}">
              <c16:uniqueId val="{00000001-EF61-45DB-8B2C-8FECE0C7B0BF}"/>
            </c:ext>
          </c:extLst>
        </c:ser>
        <c:ser>
          <c:idx val="2"/>
          <c:order val="2"/>
          <c:tx>
            <c:strRef>
              <c:f>'Enrollment-Region of Residence'!$F$11</c:f>
              <c:strCache>
                <c:ptCount val="1"/>
                <c:pt idx="0">
                  <c:v>African American</c:v>
                </c:pt>
              </c:strCache>
            </c:strRef>
          </c:tx>
          <c:spPr>
            <a:solidFill>
              <a:srgbClr val="F6B11A"/>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2017</c:v>
                  </c:pt>
                </c:lvl>
              </c:multiLvlStrCache>
            </c:multiLvlStrRef>
          </c:cat>
          <c:val>
            <c:numRef>
              <c:f>'Enrollment-Region of Residence'!$F$12:$F$15</c:f>
              <c:numCache>
                <c:formatCode>_(* #,##0_);_(* \(#,##0\);_(* "-"??_);_(@_)</c:formatCode>
                <c:ptCount val="4"/>
                <c:pt idx="0">
                  <c:v>9353</c:v>
                </c:pt>
                <c:pt idx="1">
                  <c:v>15554</c:v>
                </c:pt>
                <c:pt idx="2">
                  <c:v>25780</c:v>
                </c:pt>
                <c:pt idx="3">
                  <c:v>31952</c:v>
                </c:pt>
              </c:numCache>
            </c:numRef>
          </c:val>
          <c:extLst>
            <c:ext xmlns:c16="http://schemas.microsoft.com/office/drawing/2014/chart" uri="{C3380CC4-5D6E-409C-BE32-E72D297353CC}">
              <c16:uniqueId val="{00000002-EF61-45DB-8B2C-8FECE0C7B0BF}"/>
            </c:ext>
          </c:extLst>
        </c:ser>
        <c:ser>
          <c:idx val="3"/>
          <c:order val="3"/>
          <c:tx>
            <c:strRef>
              <c:f>'Enrollment-Region of Residence'!$G$11</c:f>
              <c:strCache>
                <c:ptCount val="1"/>
                <c:pt idx="0">
                  <c:v>Other</c:v>
                </c:pt>
              </c:strCache>
            </c:strRef>
          </c:tx>
          <c:spPr>
            <a:solidFill>
              <a:srgbClr val="8BD1E5"/>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2017</c:v>
                  </c:pt>
                </c:lvl>
              </c:multiLvlStrCache>
            </c:multiLvlStrRef>
          </c:cat>
          <c:val>
            <c:numRef>
              <c:f>'Enrollment-Region of Residence'!$G$12:$G$15</c:f>
              <c:numCache>
                <c:formatCode>_(* #,##0_);_(* \(#,##0\);_(* "-"??_);_(@_)</c:formatCode>
                <c:ptCount val="4"/>
                <c:pt idx="0">
                  <c:v>7069</c:v>
                </c:pt>
                <c:pt idx="1">
                  <c:v>8643</c:v>
                </c:pt>
                <c:pt idx="2">
                  <c:v>23968</c:v>
                </c:pt>
                <c:pt idx="3">
                  <c:v>22312</c:v>
                </c:pt>
              </c:numCache>
            </c:numRef>
          </c:val>
          <c:extLst>
            <c:ext xmlns:c16="http://schemas.microsoft.com/office/drawing/2014/chart" uri="{C3380CC4-5D6E-409C-BE32-E72D297353CC}">
              <c16:uniqueId val="{00000003-EF61-45DB-8B2C-8FECE0C7B0BF}"/>
            </c:ext>
          </c:extLst>
        </c:ser>
        <c:dLbls>
          <c:showLegendKey val="0"/>
          <c:showVal val="0"/>
          <c:showCatName val="0"/>
          <c:showSerName val="0"/>
          <c:showPercent val="0"/>
          <c:showBubbleSize val="0"/>
        </c:dLbls>
        <c:gapWidth val="219"/>
        <c:overlap val="100"/>
        <c:axId val="905446464"/>
        <c:axId val="905454304"/>
      </c:barChart>
      <c:catAx>
        <c:axId val="905446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5454304"/>
        <c:crosses val="autoZero"/>
        <c:auto val="1"/>
        <c:lblAlgn val="ctr"/>
        <c:lblOffset val="100"/>
        <c:noMultiLvlLbl val="0"/>
      </c:catAx>
      <c:valAx>
        <c:axId val="90545430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5446464"/>
        <c:crosses val="autoZero"/>
        <c:crossBetween val="between"/>
      </c:valAx>
      <c:spPr>
        <a:noFill/>
        <a:ln>
          <a:noFill/>
        </a:ln>
        <a:effectLst/>
      </c:spPr>
    </c:plotArea>
    <c:legend>
      <c:legendPos val="b"/>
      <c:layout>
        <c:manualLayout>
          <c:xMode val="edge"/>
          <c:yMode val="edge"/>
          <c:x val="0.21616666666666667"/>
          <c:y val="0.22282592099810239"/>
          <c:w val="0.58988888888888891"/>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Percent of Public Higher Ed Enrollment by Gender and</a:t>
            </a:r>
            <a:r>
              <a:rPr lang="en-US" sz="1200" baseline="0"/>
              <a:t> Race/Ethnicity, Fall 2017</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0555555555555555E-2"/>
          <c:y val="0.28321813939924179"/>
          <c:w val="0.93888888888888888"/>
          <c:h val="0.55522382618839305"/>
        </c:manualLayout>
      </c:layout>
      <c:barChart>
        <c:barDir val="col"/>
        <c:grouping val="clustered"/>
        <c:varyColors val="0"/>
        <c:ser>
          <c:idx val="0"/>
          <c:order val="0"/>
          <c:tx>
            <c:strRef>
              <c:f>'Enrollment at Inst in Region'!$C$35</c:f>
              <c:strCache>
                <c:ptCount val="1"/>
                <c:pt idx="0">
                  <c:v>Female</c:v>
                </c:pt>
              </c:strCache>
            </c:strRef>
          </c:tx>
          <c:spPr>
            <a:solidFill>
              <a:srgbClr val="005F84"/>
            </a:solidFill>
            <a:ln>
              <a:noFill/>
            </a:ln>
            <a:effectLst/>
          </c:spPr>
          <c:invertIfNegative val="0"/>
          <c:dPt>
            <c:idx val="2"/>
            <c:invertIfNegative val="0"/>
            <c:bubble3D val="0"/>
            <c:spPr>
              <a:solidFill>
                <a:srgbClr val="00B189"/>
              </a:solidFill>
              <a:ln>
                <a:noFill/>
              </a:ln>
              <a:effectLst/>
            </c:spPr>
            <c:extLst>
              <c:ext xmlns:c16="http://schemas.microsoft.com/office/drawing/2014/chart" uri="{C3380CC4-5D6E-409C-BE32-E72D297353CC}">
                <c16:uniqueId val="{00000001-A7AD-40B8-8C04-384AD7126668}"/>
              </c:ext>
            </c:extLst>
          </c:dPt>
          <c:dPt>
            <c:idx val="3"/>
            <c:invertIfNegative val="0"/>
            <c:bubble3D val="0"/>
            <c:spPr>
              <a:solidFill>
                <a:srgbClr val="00B189"/>
              </a:solidFill>
              <a:ln>
                <a:noFill/>
              </a:ln>
              <a:effectLst/>
            </c:spPr>
            <c:extLst>
              <c:ext xmlns:c16="http://schemas.microsoft.com/office/drawing/2014/chart" uri="{C3380CC4-5D6E-409C-BE32-E72D297353CC}">
                <c16:uniqueId val="{00000003-A7AD-40B8-8C04-384AD7126668}"/>
              </c:ext>
            </c:extLst>
          </c:dPt>
          <c:dPt>
            <c:idx val="4"/>
            <c:invertIfNegative val="0"/>
            <c:bubble3D val="0"/>
            <c:spPr>
              <a:solidFill>
                <a:srgbClr val="F6B11A"/>
              </a:solidFill>
              <a:ln>
                <a:noFill/>
              </a:ln>
              <a:effectLst/>
            </c:spPr>
            <c:extLst>
              <c:ext xmlns:c16="http://schemas.microsoft.com/office/drawing/2014/chart" uri="{C3380CC4-5D6E-409C-BE32-E72D297353CC}">
                <c16:uniqueId val="{00000005-A7AD-40B8-8C04-384AD7126668}"/>
              </c:ext>
            </c:extLst>
          </c:dPt>
          <c:dPt>
            <c:idx val="5"/>
            <c:invertIfNegative val="0"/>
            <c:bubble3D val="0"/>
            <c:spPr>
              <a:solidFill>
                <a:srgbClr val="F6B11A"/>
              </a:solidFill>
              <a:ln>
                <a:noFill/>
              </a:ln>
              <a:effectLst/>
            </c:spPr>
            <c:extLst>
              <c:ext xmlns:c16="http://schemas.microsoft.com/office/drawing/2014/chart" uri="{C3380CC4-5D6E-409C-BE32-E72D297353CC}">
                <c16:uniqueId val="{00000007-A7AD-40B8-8C04-384AD7126668}"/>
              </c:ext>
            </c:extLst>
          </c:dPt>
          <c:dPt>
            <c:idx val="6"/>
            <c:invertIfNegative val="0"/>
            <c:bubble3D val="0"/>
            <c:spPr>
              <a:solidFill>
                <a:srgbClr val="8BD1E5"/>
              </a:solidFill>
              <a:ln>
                <a:noFill/>
              </a:ln>
              <a:effectLst/>
            </c:spPr>
            <c:extLst>
              <c:ext xmlns:c16="http://schemas.microsoft.com/office/drawing/2014/chart" uri="{C3380CC4-5D6E-409C-BE32-E72D297353CC}">
                <c16:uniqueId val="{00000009-A7AD-40B8-8C04-384AD7126668}"/>
              </c:ext>
            </c:extLst>
          </c:dPt>
          <c:dPt>
            <c:idx val="7"/>
            <c:invertIfNegative val="0"/>
            <c:bubble3D val="0"/>
            <c:spPr>
              <a:solidFill>
                <a:srgbClr val="8BD1E5"/>
              </a:solidFill>
              <a:ln>
                <a:noFill/>
              </a:ln>
              <a:effectLst/>
            </c:spPr>
            <c:extLst>
              <c:ext xmlns:c16="http://schemas.microsoft.com/office/drawing/2014/chart" uri="{C3380CC4-5D6E-409C-BE32-E72D297353CC}">
                <c16:uniqueId val="{0000000B-A7AD-40B8-8C04-384AD7126668}"/>
              </c:ext>
            </c:extLst>
          </c:dPt>
          <c:dLbls>
            <c:dLbl>
              <c:idx val="0"/>
              <c:layout>
                <c:manualLayout>
                  <c:x val="0"/>
                  <c:y val="1.38888888888888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7AD-40B8-8C04-384AD7126668}"/>
                </c:ext>
              </c:extLst>
            </c:dLbl>
            <c:dLbl>
              <c:idx val="1"/>
              <c:layout>
                <c:manualLayout>
                  <c:x val="-2.5462668816039986E-17"/>
                  <c:y val="1.38888888888888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7AD-40B8-8C04-384AD7126668}"/>
                </c:ext>
              </c:extLst>
            </c:dLbl>
            <c:dLbl>
              <c:idx val="2"/>
              <c:layout>
                <c:manualLayout>
                  <c:x val="2.7777777777777779E-3"/>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AD-40B8-8C04-384AD7126668}"/>
                </c:ext>
              </c:extLst>
            </c:dLbl>
            <c:dLbl>
              <c:idx val="3"/>
              <c:layout>
                <c:manualLayout>
                  <c:x val="2.7777777777777267E-3"/>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AD-40B8-8C04-384AD7126668}"/>
                </c:ext>
              </c:extLst>
            </c:dLbl>
            <c:dLbl>
              <c:idx val="4"/>
              <c:layout>
                <c:manualLayout>
                  <c:x val="-8.3333333333334356E-3"/>
                  <c:y val="1.388888888888880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7AD-40B8-8C04-384AD7126668}"/>
                </c:ext>
              </c:extLst>
            </c:dLbl>
            <c:dLbl>
              <c:idx val="5"/>
              <c:layout>
                <c:manualLayout>
                  <c:x val="-1.0185067526415994E-16"/>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7AD-40B8-8C04-384AD7126668}"/>
                </c:ext>
              </c:extLst>
            </c:dLbl>
            <c:dLbl>
              <c:idx val="6"/>
              <c:layout>
                <c:manualLayout>
                  <c:x val="-8.3333333333333332E-3"/>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7AD-40B8-8C04-384AD7126668}"/>
                </c:ext>
              </c:extLst>
            </c:dLbl>
            <c:dLbl>
              <c:idx val="7"/>
              <c:layout>
                <c:manualLayout>
                  <c:x val="-1.0185067526415994E-16"/>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7AD-40B8-8C04-384AD7126668}"/>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Region'!$A$36:$B$43</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Region'!$C$36:$C$43</c:f>
              <c:numCache>
                <c:formatCode>0.0%</c:formatCode>
                <c:ptCount val="8"/>
                <c:pt idx="0">
                  <c:v>0.58927366587688879</c:v>
                </c:pt>
                <c:pt idx="1">
                  <c:v>0.55695050144633862</c:v>
                </c:pt>
                <c:pt idx="2">
                  <c:v>0.61604786204469475</c:v>
                </c:pt>
                <c:pt idx="3">
                  <c:v>0.5939667491547872</c:v>
                </c:pt>
                <c:pt idx="4">
                  <c:v>0.67062451102213627</c:v>
                </c:pt>
                <c:pt idx="5">
                  <c:v>0.62713090520223946</c:v>
                </c:pt>
                <c:pt idx="6">
                  <c:v>0.43775762572135202</c:v>
                </c:pt>
                <c:pt idx="7">
                  <c:v>0.51593453919035315</c:v>
                </c:pt>
              </c:numCache>
            </c:numRef>
          </c:val>
          <c:extLst>
            <c:ext xmlns:c16="http://schemas.microsoft.com/office/drawing/2014/chart" uri="{C3380CC4-5D6E-409C-BE32-E72D297353CC}">
              <c16:uniqueId val="{0000000E-A7AD-40B8-8C04-384AD7126668}"/>
            </c:ext>
          </c:extLst>
        </c:ser>
        <c:ser>
          <c:idx val="1"/>
          <c:order val="1"/>
          <c:tx>
            <c:strRef>
              <c:f>'Enrollment at Inst in Region'!$D$35</c:f>
              <c:strCache>
                <c:ptCount val="1"/>
                <c:pt idx="0">
                  <c:v>Male</c:v>
                </c:pt>
              </c:strCache>
            </c:strRef>
          </c:tx>
          <c:spPr>
            <a:solidFill>
              <a:schemeClr val="accent2"/>
            </a:solidFill>
            <a:ln>
              <a:noFill/>
            </a:ln>
            <a:effectLst/>
          </c:spPr>
          <c:invertIfNegative val="0"/>
          <c:dPt>
            <c:idx val="0"/>
            <c:invertIfNegative val="0"/>
            <c:bubble3D val="0"/>
            <c:spPr>
              <a:pattFill prst="pct60">
                <a:fgClr>
                  <a:srgbClr val="005F84"/>
                </a:fgClr>
                <a:bgClr>
                  <a:schemeClr val="bg1"/>
                </a:bgClr>
              </a:pattFill>
              <a:ln>
                <a:noFill/>
              </a:ln>
              <a:effectLst/>
            </c:spPr>
            <c:extLst>
              <c:ext xmlns:c16="http://schemas.microsoft.com/office/drawing/2014/chart" uri="{C3380CC4-5D6E-409C-BE32-E72D297353CC}">
                <c16:uniqueId val="{00000010-A7AD-40B8-8C04-384AD7126668}"/>
              </c:ext>
            </c:extLst>
          </c:dPt>
          <c:dPt>
            <c:idx val="1"/>
            <c:invertIfNegative val="0"/>
            <c:bubble3D val="0"/>
            <c:spPr>
              <a:pattFill prst="pct60">
                <a:fgClr>
                  <a:srgbClr val="005F84"/>
                </a:fgClr>
                <a:bgClr>
                  <a:schemeClr val="bg1"/>
                </a:bgClr>
              </a:pattFill>
              <a:ln>
                <a:noFill/>
              </a:ln>
              <a:effectLst/>
            </c:spPr>
            <c:extLst>
              <c:ext xmlns:c16="http://schemas.microsoft.com/office/drawing/2014/chart" uri="{C3380CC4-5D6E-409C-BE32-E72D297353CC}">
                <c16:uniqueId val="{00000012-A7AD-40B8-8C04-384AD7126668}"/>
              </c:ext>
            </c:extLst>
          </c:dPt>
          <c:dPt>
            <c:idx val="2"/>
            <c:invertIfNegative val="0"/>
            <c:bubble3D val="0"/>
            <c:spPr>
              <a:pattFill prst="pct60">
                <a:fgClr>
                  <a:srgbClr val="00B189"/>
                </a:fgClr>
                <a:bgClr>
                  <a:schemeClr val="bg1"/>
                </a:bgClr>
              </a:pattFill>
              <a:ln>
                <a:noFill/>
              </a:ln>
              <a:effectLst/>
            </c:spPr>
            <c:extLst>
              <c:ext xmlns:c16="http://schemas.microsoft.com/office/drawing/2014/chart" uri="{C3380CC4-5D6E-409C-BE32-E72D297353CC}">
                <c16:uniqueId val="{00000014-A7AD-40B8-8C04-384AD7126668}"/>
              </c:ext>
            </c:extLst>
          </c:dPt>
          <c:dPt>
            <c:idx val="3"/>
            <c:invertIfNegative val="0"/>
            <c:bubble3D val="0"/>
            <c:spPr>
              <a:pattFill prst="pct60">
                <a:fgClr>
                  <a:srgbClr val="00B189"/>
                </a:fgClr>
                <a:bgClr>
                  <a:schemeClr val="bg1"/>
                </a:bgClr>
              </a:pattFill>
              <a:ln>
                <a:noFill/>
              </a:ln>
              <a:effectLst/>
            </c:spPr>
            <c:extLst>
              <c:ext xmlns:c16="http://schemas.microsoft.com/office/drawing/2014/chart" uri="{C3380CC4-5D6E-409C-BE32-E72D297353CC}">
                <c16:uniqueId val="{00000016-A7AD-40B8-8C04-384AD7126668}"/>
              </c:ext>
            </c:extLst>
          </c:dPt>
          <c:dPt>
            <c:idx val="4"/>
            <c:invertIfNegative val="0"/>
            <c:bubble3D val="0"/>
            <c:spPr>
              <a:pattFill prst="pct60">
                <a:fgClr>
                  <a:srgbClr val="F6B11A"/>
                </a:fgClr>
                <a:bgClr>
                  <a:schemeClr val="bg1"/>
                </a:bgClr>
              </a:pattFill>
              <a:ln>
                <a:noFill/>
              </a:ln>
              <a:effectLst/>
            </c:spPr>
            <c:extLst>
              <c:ext xmlns:c16="http://schemas.microsoft.com/office/drawing/2014/chart" uri="{C3380CC4-5D6E-409C-BE32-E72D297353CC}">
                <c16:uniqueId val="{00000018-A7AD-40B8-8C04-384AD7126668}"/>
              </c:ext>
            </c:extLst>
          </c:dPt>
          <c:dPt>
            <c:idx val="5"/>
            <c:invertIfNegative val="0"/>
            <c:bubble3D val="0"/>
            <c:spPr>
              <a:pattFill prst="pct60">
                <a:fgClr>
                  <a:srgbClr val="F6B11A"/>
                </a:fgClr>
                <a:bgClr>
                  <a:schemeClr val="bg1"/>
                </a:bgClr>
              </a:pattFill>
              <a:ln>
                <a:noFill/>
              </a:ln>
              <a:effectLst/>
            </c:spPr>
            <c:extLst>
              <c:ext xmlns:c16="http://schemas.microsoft.com/office/drawing/2014/chart" uri="{C3380CC4-5D6E-409C-BE32-E72D297353CC}">
                <c16:uniqueId val="{0000001A-A7AD-40B8-8C04-384AD7126668}"/>
              </c:ext>
            </c:extLst>
          </c:dPt>
          <c:dPt>
            <c:idx val="6"/>
            <c:invertIfNegative val="0"/>
            <c:bubble3D val="0"/>
            <c:spPr>
              <a:pattFill prst="pct60">
                <a:fgClr>
                  <a:srgbClr val="8BD1E5"/>
                </a:fgClr>
                <a:bgClr>
                  <a:schemeClr val="bg1"/>
                </a:bgClr>
              </a:pattFill>
              <a:ln>
                <a:noFill/>
              </a:ln>
              <a:effectLst/>
            </c:spPr>
            <c:extLst>
              <c:ext xmlns:c16="http://schemas.microsoft.com/office/drawing/2014/chart" uri="{C3380CC4-5D6E-409C-BE32-E72D297353CC}">
                <c16:uniqueId val="{0000001C-A7AD-40B8-8C04-384AD7126668}"/>
              </c:ext>
            </c:extLst>
          </c:dPt>
          <c:dPt>
            <c:idx val="7"/>
            <c:invertIfNegative val="0"/>
            <c:bubble3D val="0"/>
            <c:spPr>
              <a:pattFill prst="pct60">
                <a:fgClr>
                  <a:srgbClr val="8BD1E5"/>
                </a:fgClr>
                <a:bgClr>
                  <a:schemeClr val="bg1"/>
                </a:bgClr>
              </a:pattFill>
              <a:ln>
                <a:noFill/>
              </a:ln>
              <a:effectLst/>
            </c:spPr>
            <c:extLst>
              <c:ext xmlns:c16="http://schemas.microsoft.com/office/drawing/2014/chart" uri="{C3380CC4-5D6E-409C-BE32-E72D297353CC}">
                <c16:uniqueId val="{0000001E-A7AD-40B8-8C04-384AD7126668}"/>
              </c:ext>
            </c:extLst>
          </c:dPt>
          <c:dLbls>
            <c:dLbl>
              <c:idx val="0"/>
              <c:layout>
                <c:manualLayout>
                  <c:x val="1.3888888888888902E-2"/>
                  <c:y val="2.314814814814814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7AD-40B8-8C04-384AD7126668}"/>
                </c:ext>
              </c:extLst>
            </c:dLbl>
            <c:dLbl>
              <c:idx val="1"/>
              <c:layout>
                <c:manualLayout>
                  <c:x val="8.3333333333333072E-3"/>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7AD-40B8-8C04-384AD7126668}"/>
                </c:ext>
              </c:extLst>
            </c:dLbl>
            <c:dLbl>
              <c:idx val="2"/>
              <c:layout>
                <c:manualLayout>
                  <c:x val="8.3333333333332829E-3"/>
                  <c:y val="1.38888888888888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7AD-40B8-8C04-384AD7126668}"/>
                </c:ext>
              </c:extLst>
            </c:dLbl>
            <c:dLbl>
              <c:idx val="3"/>
              <c:layout>
                <c:manualLayout>
                  <c:x val="8.3333333333333332E-3"/>
                  <c:y val="9.259259259259258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7AD-40B8-8C04-384AD7126668}"/>
                </c:ext>
              </c:extLst>
            </c:dLbl>
            <c:dLbl>
              <c:idx val="4"/>
              <c:layout>
                <c:manualLayout>
                  <c:x val="8.3333333333333332E-3"/>
                  <c:y val="1.38888888888888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7AD-40B8-8C04-384AD7126668}"/>
                </c:ext>
              </c:extLst>
            </c:dLbl>
            <c:dLbl>
              <c:idx val="5"/>
              <c:layout>
                <c:manualLayout>
                  <c:x val="5.5555555555555558E-3"/>
                  <c:y val="2.314814814814814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7AD-40B8-8C04-384AD7126668}"/>
                </c:ext>
              </c:extLst>
            </c:dLbl>
            <c:dLbl>
              <c:idx val="6"/>
              <c:layout>
                <c:manualLayout>
                  <c:x val="0"/>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7AD-40B8-8C04-384AD7126668}"/>
                </c:ext>
              </c:extLst>
            </c:dLbl>
            <c:dLbl>
              <c:idx val="7"/>
              <c:layout>
                <c:manualLayout>
                  <c:x val="1.1111111111111112E-2"/>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7AD-40B8-8C04-384AD7126668}"/>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Region'!$A$36:$B$43</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Region'!$D$36:$D$43</c:f>
              <c:numCache>
                <c:formatCode>0.0%</c:formatCode>
                <c:ptCount val="8"/>
                <c:pt idx="0">
                  <c:v>0.41072633412311121</c:v>
                </c:pt>
                <c:pt idx="1">
                  <c:v>0.44304949855366138</c:v>
                </c:pt>
                <c:pt idx="2">
                  <c:v>0.38395213795530531</c:v>
                </c:pt>
                <c:pt idx="3">
                  <c:v>0.4060332508452128</c:v>
                </c:pt>
                <c:pt idx="4">
                  <c:v>0.32937548897786367</c:v>
                </c:pt>
                <c:pt idx="5">
                  <c:v>0.37286909479776059</c:v>
                </c:pt>
                <c:pt idx="6">
                  <c:v>0.56224237427864798</c:v>
                </c:pt>
                <c:pt idx="7">
                  <c:v>0.48406546080964685</c:v>
                </c:pt>
              </c:numCache>
            </c:numRef>
          </c:val>
          <c:extLst>
            <c:ext xmlns:c16="http://schemas.microsoft.com/office/drawing/2014/chart" uri="{C3380CC4-5D6E-409C-BE32-E72D297353CC}">
              <c16:uniqueId val="{0000001F-A7AD-40B8-8C04-384AD7126668}"/>
            </c:ext>
          </c:extLst>
        </c:ser>
        <c:dLbls>
          <c:showLegendKey val="0"/>
          <c:showVal val="0"/>
          <c:showCatName val="0"/>
          <c:showSerName val="0"/>
          <c:showPercent val="0"/>
          <c:showBubbleSize val="0"/>
        </c:dLbls>
        <c:gapWidth val="219"/>
        <c:overlap val="-27"/>
        <c:axId val="919811840"/>
        <c:axId val="919824720"/>
      </c:barChart>
      <c:catAx>
        <c:axId val="919811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824720"/>
        <c:crosses val="autoZero"/>
        <c:auto val="1"/>
        <c:lblAlgn val="ctr"/>
        <c:lblOffset val="100"/>
        <c:noMultiLvlLbl val="0"/>
      </c:catAx>
      <c:valAx>
        <c:axId val="919824720"/>
        <c:scaling>
          <c:orientation val="minMax"/>
        </c:scaling>
        <c:delete val="1"/>
        <c:axPos val="l"/>
        <c:numFmt formatCode="0.0%" sourceLinked="1"/>
        <c:majorTickMark val="none"/>
        <c:minorTickMark val="none"/>
        <c:tickLblPos val="nextTo"/>
        <c:crossAx val="919811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Public Institutions</a:t>
            </a:r>
            <a:r>
              <a:rPr lang="en-US" baseline="0"/>
              <a:t> - Enrollment In &amp; Out of Region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'Enrollment In&amp;Out'!$E$63</c:f>
              <c:strCache>
                <c:ptCount val="1"/>
                <c:pt idx="0">
                  <c:v>In Region</c:v>
                </c:pt>
              </c:strCache>
            </c:strRef>
          </c:tx>
          <c:spPr>
            <a:solidFill>
              <a:srgbClr val="751C66"/>
            </a:solidFill>
            <a:ln>
              <a:noFill/>
            </a:ln>
            <a:effectLst/>
          </c:spPr>
          <c:invertIfNegative val="0"/>
          <c:cat>
            <c:strRef>
              <c:f>'Enrollment In&amp;Out'!$A$64:$A$67</c:f>
              <c:strCache>
                <c:ptCount val="4"/>
                <c:pt idx="0">
                  <c:v>Public 4-yr</c:v>
                </c:pt>
                <c:pt idx="1">
                  <c:v>Public 2-yr</c:v>
                </c:pt>
                <c:pt idx="2">
                  <c:v>Independent</c:v>
                </c:pt>
                <c:pt idx="3">
                  <c:v>Total</c:v>
                </c:pt>
              </c:strCache>
            </c:strRef>
          </c:cat>
          <c:val>
            <c:numRef>
              <c:f>'Enrollment In&amp;Out'!$E$64:$E$67</c:f>
              <c:numCache>
                <c:formatCode>0.0%</c:formatCode>
                <c:ptCount val="4"/>
                <c:pt idx="0">
                  <c:v>0.64174514335924815</c:v>
                </c:pt>
                <c:pt idx="1">
                  <c:v>0.91903598340804027</c:v>
                </c:pt>
                <c:pt idx="2">
                  <c:v>0.62393104841424818</c:v>
                </c:pt>
                <c:pt idx="3">
                  <c:v>0.77846060417148111</c:v>
                </c:pt>
              </c:numCache>
            </c:numRef>
          </c:val>
          <c:extLst>
            <c:ext xmlns:c16="http://schemas.microsoft.com/office/drawing/2014/chart" uri="{C3380CC4-5D6E-409C-BE32-E72D297353CC}">
              <c16:uniqueId val="{00000000-7659-4962-A93C-5E8708FA39D7}"/>
            </c:ext>
          </c:extLst>
        </c:ser>
        <c:ser>
          <c:idx val="1"/>
          <c:order val="1"/>
          <c:tx>
            <c:strRef>
              <c:f>'Enrollment In&amp;Out'!$F$63</c:f>
              <c:strCache>
                <c:ptCount val="1"/>
                <c:pt idx="0">
                  <c:v>Out of Region</c:v>
                </c:pt>
              </c:strCache>
            </c:strRef>
          </c:tx>
          <c:spPr>
            <a:solidFill>
              <a:schemeClr val="tx1">
                <a:lumMod val="75000"/>
                <a:lumOff val="25000"/>
              </a:schemeClr>
            </a:solidFill>
            <a:ln>
              <a:noFill/>
            </a:ln>
            <a:effectLst/>
          </c:spPr>
          <c:invertIfNegative val="0"/>
          <c:cat>
            <c:strRef>
              <c:f>'Enrollment In&amp;Out'!$A$64:$A$67</c:f>
              <c:strCache>
                <c:ptCount val="4"/>
                <c:pt idx="0">
                  <c:v>Public 4-yr</c:v>
                </c:pt>
                <c:pt idx="1">
                  <c:v>Public 2-yr</c:v>
                </c:pt>
                <c:pt idx="2">
                  <c:v>Independent</c:v>
                </c:pt>
                <c:pt idx="3">
                  <c:v>Total</c:v>
                </c:pt>
              </c:strCache>
            </c:strRef>
          </c:cat>
          <c:val>
            <c:numRef>
              <c:f>'Enrollment In&amp;Out'!$F$64:$F$67</c:f>
              <c:numCache>
                <c:formatCode>0.0%</c:formatCode>
                <c:ptCount val="4"/>
                <c:pt idx="0">
                  <c:v>0.35825485664075185</c:v>
                </c:pt>
                <c:pt idx="1">
                  <c:v>8.0964016591959689E-2</c:v>
                </c:pt>
                <c:pt idx="2">
                  <c:v>0.37606895158575182</c:v>
                </c:pt>
                <c:pt idx="3">
                  <c:v>0.22153939582851892</c:v>
                </c:pt>
              </c:numCache>
            </c:numRef>
          </c:val>
          <c:extLst>
            <c:ext xmlns:c16="http://schemas.microsoft.com/office/drawing/2014/chart" uri="{C3380CC4-5D6E-409C-BE32-E72D297353CC}">
              <c16:uniqueId val="{00000001-7659-4962-A93C-5E8708FA39D7}"/>
            </c:ext>
          </c:extLst>
        </c:ser>
        <c:dLbls>
          <c:showLegendKey val="0"/>
          <c:showVal val="0"/>
          <c:showCatName val="0"/>
          <c:showSerName val="0"/>
          <c:showPercent val="0"/>
          <c:showBubbleSize val="0"/>
        </c:dLbls>
        <c:gapWidth val="219"/>
        <c:overlap val="100"/>
        <c:axId val="919816320"/>
        <c:axId val="919829200"/>
      </c:barChart>
      <c:catAx>
        <c:axId val="919816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829200"/>
        <c:crosses val="autoZero"/>
        <c:auto val="1"/>
        <c:lblAlgn val="ctr"/>
        <c:lblOffset val="100"/>
        <c:noMultiLvlLbl val="0"/>
      </c:catAx>
      <c:valAx>
        <c:axId val="91982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8163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Population Estimates and Projections,         </a:t>
            </a:r>
          </a:p>
          <a:p>
            <a:pPr>
              <a:defRPr/>
            </a:pPr>
            <a:r>
              <a:rPr lang="en-US" sz="1800" b="0" i="0" baseline="0">
                <a:effectLst/>
              </a:rPr>
              <a:t>Ages 0-17, 18-24, 25-34</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07841383631866"/>
          <c:y val="0.22617152961980549"/>
          <c:w val="0.71644019895112154"/>
          <c:h val="0.63272666513502784"/>
        </c:manualLayout>
      </c:layout>
      <c:barChart>
        <c:barDir val="col"/>
        <c:grouping val="stacked"/>
        <c:varyColors val="0"/>
        <c:ser>
          <c:idx val="0"/>
          <c:order val="0"/>
          <c:tx>
            <c:strRef>
              <c:f>'Pop. Proj.'!$C$29</c:f>
              <c:strCache>
                <c:ptCount val="1"/>
                <c:pt idx="0">
                  <c:v>White</c:v>
                </c:pt>
              </c:strCache>
            </c:strRef>
          </c:tx>
          <c:spPr>
            <a:solidFill>
              <a:srgbClr val="005F84"/>
            </a:solidFill>
            <a:ln>
              <a:noFill/>
            </a:ln>
            <a:effectLst/>
          </c:spPr>
          <c:invertIfNegative val="0"/>
          <c:cat>
            <c:multiLvlStrRef>
              <c:f>'Pop. Proj.'!$A$31:$B$44</c:f>
              <c:multiLvlStrCache>
                <c:ptCount val="14"/>
                <c:lvl>
                  <c:pt idx="0">
                    <c:v>2017</c:v>
                  </c:pt>
                  <c:pt idx="1">
                    <c:v>2020</c:v>
                  </c:pt>
                  <c:pt idx="2">
                    <c:v>2025</c:v>
                  </c:pt>
                  <c:pt idx="3">
                    <c:v>2030</c:v>
                  </c:pt>
                  <c:pt idx="5">
                    <c:v>2017</c:v>
                  </c:pt>
                  <c:pt idx="6">
                    <c:v>2020</c:v>
                  </c:pt>
                  <c:pt idx="7">
                    <c:v>2025</c:v>
                  </c:pt>
                  <c:pt idx="8">
                    <c:v>2030</c:v>
                  </c:pt>
                  <c:pt idx="10">
                    <c:v>2017</c:v>
                  </c:pt>
                  <c:pt idx="11">
                    <c:v>2020</c:v>
                  </c:pt>
                  <c:pt idx="12">
                    <c:v>2025</c:v>
                  </c:pt>
                  <c:pt idx="13">
                    <c:v>2030</c:v>
                  </c:pt>
                </c:lvl>
                <c:lvl>
                  <c:pt idx="0">
                    <c:v>Age 0-17</c:v>
                  </c:pt>
                  <c:pt idx="5">
                    <c:v>Age 18-24</c:v>
                  </c:pt>
                  <c:pt idx="10">
                    <c:v>Age 25-34</c:v>
                  </c:pt>
                </c:lvl>
              </c:multiLvlStrCache>
            </c:multiLvlStrRef>
          </c:cat>
          <c:val>
            <c:numRef>
              <c:f>'Pop. Proj.'!$C$31:$C$44</c:f>
              <c:numCache>
                <c:formatCode>_(* #,##0_);_(* \(#,##0\);_(* "-"??_);_(@_)</c:formatCode>
                <c:ptCount val="14"/>
                <c:pt idx="0">
                  <c:v>726168</c:v>
                </c:pt>
                <c:pt idx="1">
                  <c:v>712955</c:v>
                </c:pt>
                <c:pt idx="2">
                  <c:v>694410</c:v>
                </c:pt>
                <c:pt idx="3">
                  <c:v>680440</c:v>
                </c:pt>
                <c:pt idx="5">
                  <c:v>275716</c:v>
                </c:pt>
                <c:pt idx="6">
                  <c:v>274028</c:v>
                </c:pt>
                <c:pt idx="7">
                  <c:v>265372</c:v>
                </c:pt>
                <c:pt idx="8">
                  <c:v>253237</c:v>
                </c:pt>
                <c:pt idx="10">
                  <c:v>436621</c:v>
                </c:pt>
                <c:pt idx="11">
                  <c:v>426171</c:v>
                </c:pt>
                <c:pt idx="12">
                  <c:v>424231</c:v>
                </c:pt>
                <c:pt idx="13">
                  <c:v>420122</c:v>
                </c:pt>
              </c:numCache>
            </c:numRef>
          </c:val>
          <c:extLst>
            <c:ext xmlns:c16="http://schemas.microsoft.com/office/drawing/2014/chart" uri="{C3380CC4-5D6E-409C-BE32-E72D297353CC}">
              <c16:uniqueId val="{00000000-7CC5-4EC8-AF29-3CEA073C72E5}"/>
            </c:ext>
          </c:extLst>
        </c:ser>
        <c:ser>
          <c:idx val="1"/>
          <c:order val="1"/>
          <c:tx>
            <c:strRef>
              <c:f>'Pop. Proj.'!$E$29</c:f>
              <c:strCache>
                <c:ptCount val="1"/>
                <c:pt idx="0">
                  <c:v>Hispanic</c:v>
                </c:pt>
              </c:strCache>
            </c:strRef>
          </c:tx>
          <c:spPr>
            <a:solidFill>
              <a:srgbClr val="00B189"/>
            </a:solidFill>
            <a:ln>
              <a:noFill/>
            </a:ln>
            <a:effectLst/>
          </c:spPr>
          <c:invertIfNegative val="0"/>
          <c:cat>
            <c:multiLvlStrRef>
              <c:f>'Pop. Proj.'!$A$31:$B$44</c:f>
              <c:multiLvlStrCache>
                <c:ptCount val="14"/>
                <c:lvl>
                  <c:pt idx="0">
                    <c:v>2017</c:v>
                  </c:pt>
                  <c:pt idx="1">
                    <c:v>2020</c:v>
                  </c:pt>
                  <c:pt idx="2">
                    <c:v>2025</c:v>
                  </c:pt>
                  <c:pt idx="3">
                    <c:v>2030</c:v>
                  </c:pt>
                  <c:pt idx="5">
                    <c:v>2017</c:v>
                  </c:pt>
                  <c:pt idx="6">
                    <c:v>2020</c:v>
                  </c:pt>
                  <c:pt idx="7">
                    <c:v>2025</c:v>
                  </c:pt>
                  <c:pt idx="8">
                    <c:v>2030</c:v>
                  </c:pt>
                  <c:pt idx="10">
                    <c:v>2017</c:v>
                  </c:pt>
                  <c:pt idx="11">
                    <c:v>2020</c:v>
                  </c:pt>
                  <c:pt idx="12">
                    <c:v>2025</c:v>
                  </c:pt>
                  <c:pt idx="13">
                    <c:v>2030</c:v>
                  </c:pt>
                </c:lvl>
                <c:lvl>
                  <c:pt idx="0">
                    <c:v>Age 0-17</c:v>
                  </c:pt>
                  <c:pt idx="5">
                    <c:v>Age 18-24</c:v>
                  </c:pt>
                  <c:pt idx="10">
                    <c:v>Age 25-34</c:v>
                  </c:pt>
                </c:lvl>
              </c:multiLvlStrCache>
            </c:multiLvlStrRef>
          </c:cat>
          <c:val>
            <c:numRef>
              <c:f>'Pop. Proj.'!$E$31:$E$44</c:f>
              <c:numCache>
                <c:formatCode>_(* #,##0_);_(* \(#,##0\);_(* "-"??_);_(@_)</c:formatCode>
                <c:ptCount val="14"/>
                <c:pt idx="0">
                  <c:v>756381</c:v>
                </c:pt>
                <c:pt idx="1">
                  <c:v>781952</c:v>
                </c:pt>
                <c:pt idx="2">
                  <c:v>833705</c:v>
                </c:pt>
                <c:pt idx="3">
                  <c:v>919013</c:v>
                </c:pt>
                <c:pt idx="5">
                  <c:v>263506</c:v>
                </c:pt>
                <c:pt idx="6">
                  <c:v>295646</c:v>
                </c:pt>
                <c:pt idx="7">
                  <c:v>343283</c:v>
                </c:pt>
                <c:pt idx="8">
                  <c:v>353275</c:v>
                </c:pt>
                <c:pt idx="10">
                  <c:v>355378</c:v>
                </c:pt>
                <c:pt idx="11">
                  <c:v>381546</c:v>
                </c:pt>
                <c:pt idx="12">
                  <c:v>445838</c:v>
                </c:pt>
                <c:pt idx="13">
                  <c:v>529717</c:v>
                </c:pt>
              </c:numCache>
            </c:numRef>
          </c:val>
          <c:extLst>
            <c:ext xmlns:c16="http://schemas.microsoft.com/office/drawing/2014/chart" uri="{C3380CC4-5D6E-409C-BE32-E72D297353CC}">
              <c16:uniqueId val="{00000001-7CC5-4EC8-AF29-3CEA073C72E5}"/>
            </c:ext>
          </c:extLst>
        </c:ser>
        <c:ser>
          <c:idx val="2"/>
          <c:order val="2"/>
          <c:tx>
            <c:strRef>
              <c:f>'Pop. Proj.'!$G$29</c:f>
              <c:strCache>
                <c:ptCount val="1"/>
                <c:pt idx="0">
                  <c:v>African American</c:v>
                </c:pt>
              </c:strCache>
            </c:strRef>
          </c:tx>
          <c:spPr>
            <a:solidFill>
              <a:srgbClr val="F6B11A"/>
            </a:solidFill>
            <a:ln>
              <a:noFill/>
            </a:ln>
            <a:effectLst/>
          </c:spPr>
          <c:invertIfNegative val="0"/>
          <c:cat>
            <c:multiLvlStrRef>
              <c:f>'Pop. Proj.'!$A$31:$B$44</c:f>
              <c:multiLvlStrCache>
                <c:ptCount val="14"/>
                <c:lvl>
                  <c:pt idx="0">
                    <c:v>2017</c:v>
                  </c:pt>
                  <c:pt idx="1">
                    <c:v>2020</c:v>
                  </c:pt>
                  <c:pt idx="2">
                    <c:v>2025</c:v>
                  </c:pt>
                  <c:pt idx="3">
                    <c:v>2030</c:v>
                  </c:pt>
                  <c:pt idx="5">
                    <c:v>2017</c:v>
                  </c:pt>
                  <c:pt idx="6">
                    <c:v>2020</c:v>
                  </c:pt>
                  <c:pt idx="7">
                    <c:v>2025</c:v>
                  </c:pt>
                  <c:pt idx="8">
                    <c:v>2030</c:v>
                  </c:pt>
                  <c:pt idx="10">
                    <c:v>2017</c:v>
                  </c:pt>
                  <c:pt idx="11">
                    <c:v>2020</c:v>
                  </c:pt>
                  <c:pt idx="12">
                    <c:v>2025</c:v>
                  </c:pt>
                  <c:pt idx="13">
                    <c:v>2030</c:v>
                  </c:pt>
                </c:lvl>
                <c:lvl>
                  <c:pt idx="0">
                    <c:v>Age 0-17</c:v>
                  </c:pt>
                  <c:pt idx="5">
                    <c:v>Age 18-24</c:v>
                  </c:pt>
                  <c:pt idx="10">
                    <c:v>Age 25-34</c:v>
                  </c:pt>
                </c:lvl>
              </c:multiLvlStrCache>
            </c:multiLvlStrRef>
          </c:cat>
          <c:val>
            <c:numRef>
              <c:f>'Pop. Proj.'!$G$31:$G$44</c:f>
              <c:numCache>
                <c:formatCode>_(* #,##0_);_(* \(#,##0\);_(* "-"??_);_(@_)</c:formatCode>
                <c:ptCount val="14"/>
                <c:pt idx="0">
                  <c:v>283191</c:v>
                </c:pt>
                <c:pt idx="1">
                  <c:v>282314</c:v>
                </c:pt>
                <c:pt idx="2">
                  <c:v>283115</c:v>
                </c:pt>
                <c:pt idx="3">
                  <c:v>287362</c:v>
                </c:pt>
                <c:pt idx="5">
                  <c:v>113806</c:v>
                </c:pt>
                <c:pt idx="6">
                  <c:v>116377</c:v>
                </c:pt>
                <c:pt idx="7">
                  <c:v>119152</c:v>
                </c:pt>
                <c:pt idx="8">
                  <c:v>116362</c:v>
                </c:pt>
                <c:pt idx="10">
                  <c:v>147136</c:v>
                </c:pt>
                <c:pt idx="11">
                  <c:v>155319</c:v>
                </c:pt>
                <c:pt idx="12">
                  <c:v>170288</c:v>
                </c:pt>
                <c:pt idx="13">
                  <c:v>176825</c:v>
                </c:pt>
              </c:numCache>
            </c:numRef>
          </c:val>
          <c:extLst>
            <c:ext xmlns:c16="http://schemas.microsoft.com/office/drawing/2014/chart" uri="{C3380CC4-5D6E-409C-BE32-E72D297353CC}">
              <c16:uniqueId val="{00000002-7CC5-4EC8-AF29-3CEA073C72E5}"/>
            </c:ext>
          </c:extLst>
        </c:ser>
        <c:ser>
          <c:idx val="3"/>
          <c:order val="3"/>
          <c:tx>
            <c:strRef>
              <c:f>'Pop. Proj.'!$I$29</c:f>
              <c:strCache>
                <c:ptCount val="1"/>
                <c:pt idx="0">
                  <c:v>Other*</c:v>
                </c:pt>
              </c:strCache>
            </c:strRef>
          </c:tx>
          <c:spPr>
            <a:solidFill>
              <a:srgbClr val="8BD1E5"/>
            </a:solidFill>
            <a:ln>
              <a:noFill/>
            </a:ln>
            <a:effectLst/>
          </c:spPr>
          <c:invertIfNegative val="0"/>
          <c:cat>
            <c:multiLvlStrRef>
              <c:f>'Pop. Proj.'!$A$31:$B$44</c:f>
              <c:multiLvlStrCache>
                <c:ptCount val="14"/>
                <c:lvl>
                  <c:pt idx="0">
                    <c:v>2017</c:v>
                  </c:pt>
                  <c:pt idx="1">
                    <c:v>2020</c:v>
                  </c:pt>
                  <c:pt idx="2">
                    <c:v>2025</c:v>
                  </c:pt>
                  <c:pt idx="3">
                    <c:v>2030</c:v>
                  </c:pt>
                  <c:pt idx="5">
                    <c:v>2017</c:v>
                  </c:pt>
                  <c:pt idx="6">
                    <c:v>2020</c:v>
                  </c:pt>
                  <c:pt idx="7">
                    <c:v>2025</c:v>
                  </c:pt>
                  <c:pt idx="8">
                    <c:v>2030</c:v>
                  </c:pt>
                  <c:pt idx="10">
                    <c:v>2017</c:v>
                  </c:pt>
                  <c:pt idx="11">
                    <c:v>2020</c:v>
                  </c:pt>
                  <c:pt idx="12">
                    <c:v>2025</c:v>
                  </c:pt>
                  <c:pt idx="13">
                    <c:v>2030</c:v>
                  </c:pt>
                </c:lvl>
                <c:lvl>
                  <c:pt idx="0">
                    <c:v>Age 0-17</c:v>
                  </c:pt>
                  <c:pt idx="5">
                    <c:v>Age 18-24</c:v>
                  </c:pt>
                  <c:pt idx="10">
                    <c:v>Age 25-34</c:v>
                  </c:pt>
                </c:lvl>
              </c:multiLvlStrCache>
            </c:multiLvlStrRef>
          </c:cat>
          <c:val>
            <c:numRef>
              <c:f>'Pop. Proj.'!$I$31:$I$44</c:f>
              <c:numCache>
                <c:formatCode>_(* #,##0_);_(* \(#,##0\);_(* "-"??_);_(@_)</c:formatCode>
                <c:ptCount val="14"/>
                <c:pt idx="0">
                  <c:v>172806</c:v>
                </c:pt>
                <c:pt idx="1">
                  <c:v>177121</c:v>
                </c:pt>
                <c:pt idx="2">
                  <c:v>177602</c:v>
                </c:pt>
                <c:pt idx="3">
                  <c:v>183032</c:v>
                </c:pt>
                <c:pt idx="5">
                  <c:v>57997</c:v>
                </c:pt>
                <c:pt idx="6">
                  <c:v>67130</c:v>
                </c:pt>
                <c:pt idx="7">
                  <c:v>84834</c:v>
                </c:pt>
                <c:pt idx="8">
                  <c:v>92412</c:v>
                </c:pt>
                <c:pt idx="10">
                  <c:v>83668</c:v>
                </c:pt>
                <c:pt idx="11">
                  <c:v>86384</c:v>
                </c:pt>
                <c:pt idx="12">
                  <c:v>103086</c:v>
                </c:pt>
                <c:pt idx="13">
                  <c:v>131709</c:v>
                </c:pt>
              </c:numCache>
            </c:numRef>
          </c:val>
          <c:extLst>
            <c:ext xmlns:c16="http://schemas.microsoft.com/office/drawing/2014/chart" uri="{C3380CC4-5D6E-409C-BE32-E72D297353CC}">
              <c16:uniqueId val="{00000003-7CC5-4EC8-AF29-3CEA073C72E5}"/>
            </c:ext>
          </c:extLst>
        </c:ser>
        <c:dLbls>
          <c:showLegendKey val="0"/>
          <c:showVal val="0"/>
          <c:showCatName val="0"/>
          <c:showSerName val="0"/>
          <c:showPercent val="0"/>
          <c:showBubbleSize val="0"/>
        </c:dLbls>
        <c:gapWidth val="50"/>
        <c:overlap val="100"/>
        <c:axId val="926026256"/>
        <c:axId val="926034096"/>
      </c:barChart>
      <c:catAx>
        <c:axId val="926026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34096"/>
        <c:crosses val="autoZero"/>
        <c:auto val="1"/>
        <c:lblAlgn val="ctr"/>
        <c:lblOffset val="100"/>
        <c:noMultiLvlLbl val="0"/>
      </c:catAx>
      <c:valAx>
        <c:axId val="926034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of People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26256"/>
        <c:crosses val="autoZero"/>
        <c:crossBetween val="between"/>
      </c:valAx>
      <c:spPr>
        <a:noFill/>
        <a:ln>
          <a:noFill/>
        </a:ln>
        <a:effectLst/>
      </c:spPr>
    </c:plotArea>
    <c:legend>
      <c:legendPos val="r"/>
      <c:layout>
        <c:manualLayout>
          <c:xMode val="edge"/>
          <c:yMode val="edge"/>
          <c:x val="0.85407031336062267"/>
          <c:y val="0.38938908498506652"/>
          <c:w val="0.14592970707349109"/>
          <c:h val="0.402699315764720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Race/Ethnicity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Reg-percent'!$C$75</c:f>
              <c:strCache>
                <c:ptCount val="1"/>
                <c:pt idx="0">
                  <c:v>White</c:v>
                </c:pt>
              </c:strCache>
            </c:strRef>
          </c:tx>
          <c:spPr>
            <a:solidFill>
              <a:srgbClr val="005F84"/>
            </a:solidFill>
            <a:ln>
              <a:noFill/>
            </a:ln>
            <a:effectLst/>
          </c:spPr>
          <c:invertIfNegative val="0"/>
          <c:cat>
            <c:strRef>
              <c:f>'Comp by Inst Reg-percent'!$A$76:$A$79</c:f>
              <c:strCache>
                <c:ptCount val="4"/>
                <c:pt idx="0">
                  <c:v>Certificate</c:v>
                </c:pt>
                <c:pt idx="1">
                  <c:v>Associate</c:v>
                </c:pt>
                <c:pt idx="2">
                  <c:v>Bachelor's</c:v>
                </c:pt>
                <c:pt idx="3">
                  <c:v>Master's</c:v>
                </c:pt>
              </c:strCache>
            </c:strRef>
          </c:cat>
          <c:val>
            <c:numRef>
              <c:f>'Comp by Inst Reg-percent'!$C$76:$C$79</c:f>
              <c:numCache>
                <c:formatCode>0.0%</c:formatCode>
                <c:ptCount val="4"/>
                <c:pt idx="0">
                  <c:v>0.42965440356744705</c:v>
                </c:pt>
                <c:pt idx="1">
                  <c:v>0.40209680784477364</c:v>
                </c:pt>
                <c:pt idx="2">
                  <c:v>0.51290588533739223</c:v>
                </c:pt>
                <c:pt idx="3">
                  <c:v>0.38732231595978273</c:v>
                </c:pt>
              </c:numCache>
            </c:numRef>
          </c:val>
          <c:extLst>
            <c:ext xmlns:c16="http://schemas.microsoft.com/office/drawing/2014/chart" uri="{C3380CC4-5D6E-409C-BE32-E72D297353CC}">
              <c16:uniqueId val="{00000000-03A1-4A33-8F80-4F60006AA57C}"/>
            </c:ext>
          </c:extLst>
        </c:ser>
        <c:ser>
          <c:idx val="1"/>
          <c:order val="1"/>
          <c:tx>
            <c:strRef>
              <c:f>'Comp by Inst Reg-percent'!$D$75</c:f>
              <c:strCache>
                <c:ptCount val="1"/>
                <c:pt idx="0">
                  <c:v>Hispanic</c:v>
                </c:pt>
              </c:strCache>
            </c:strRef>
          </c:tx>
          <c:spPr>
            <a:solidFill>
              <a:srgbClr val="00B189"/>
            </a:solidFill>
            <a:ln>
              <a:noFill/>
            </a:ln>
            <a:effectLst/>
          </c:spPr>
          <c:invertIfNegative val="0"/>
          <c:cat>
            <c:strRef>
              <c:f>'Comp by Inst Reg-percent'!$A$76:$A$79</c:f>
              <c:strCache>
                <c:ptCount val="4"/>
                <c:pt idx="0">
                  <c:v>Certificate</c:v>
                </c:pt>
                <c:pt idx="1">
                  <c:v>Associate</c:v>
                </c:pt>
                <c:pt idx="2">
                  <c:v>Bachelor's</c:v>
                </c:pt>
                <c:pt idx="3">
                  <c:v>Master's</c:v>
                </c:pt>
              </c:strCache>
            </c:strRef>
          </c:cat>
          <c:val>
            <c:numRef>
              <c:f>'Comp by Inst Reg-percent'!$D$76:$D$79</c:f>
              <c:numCache>
                <c:formatCode>0.0%</c:formatCode>
                <c:ptCount val="4"/>
                <c:pt idx="0">
                  <c:v>0.25384615384615383</c:v>
                </c:pt>
                <c:pt idx="1">
                  <c:v>0.28463384101815148</c:v>
                </c:pt>
                <c:pt idx="2">
                  <c:v>0.20918949771689499</c:v>
                </c:pt>
                <c:pt idx="3">
                  <c:v>0.10609037328094302</c:v>
                </c:pt>
              </c:numCache>
            </c:numRef>
          </c:val>
          <c:extLst>
            <c:ext xmlns:c16="http://schemas.microsoft.com/office/drawing/2014/chart" uri="{C3380CC4-5D6E-409C-BE32-E72D297353CC}">
              <c16:uniqueId val="{00000001-03A1-4A33-8F80-4F60006AA57C}"/>
            </c:ext>
          </c:extLst>
        </c:ser>
        <c:ser>
          <c:idx val="2"/>
          <c:order val="2"/>
          <c:tx>
            <c:strRef>
              <c:f>'Comp by Inst Reg-percent'!$E$75</c:f>
              <c:strCache>
                <c:ptCount val="1"/>
                <c:pt idx="0">
                  <c:v>African American</c:v>
                </c:pt>
              </c:strCache>
            </c:strRef>
          </c:tx>
          <c:spPr>
            <a:solidFill>
              <a:srgbClr val="F6B11A"/>
            </a:solidFill>
            <a:ln>
              <a:noFill/>
            </a:ln>
            <a:effectLst/>
          </c:spPr>
          <c:invertIfNegative val="0"/>
          <c:cat>
            <c:strRef>
              <c:f>'Comp by Inst Reg-percent'!$A$76:$A$79</c:f>
              <c:strCache>
                <c:ptCount val="4"/>
                <c:pt idx="0">
                  <c:v>Certificate</c:v>
                </c:pt>
                <c:pt idx="1">
                  <c:v>Associate</c:v>
                </c:pt>
                <c:pt idx="2">
                  <c:v>Bachelor's</c:v>
                </c:pt>
                <c:pt idx="3">
                  <c:v>Master's</c:v>
                </c:pt>
              </c:strCache>
            </c:strRef>
          </c:cat>
          <c:val>
            <c:numRef>
              <c:f>'Comp by Inst Reg-percent'!$E$76:$E$79</c:f>
              <c:numCache>
                <c:formatCode>0.0%</c:formatCode>
                <c:ptCount val="4"/>
                <c:pt idx="0">
                  <c:v>0.18327759197324414</c:v>
                </c:pt>
                <c:pt idx="1">
                  <c:v>0.15981639891508451</c:v>
                </c:pt>
                <c:pt idx="2">
                  <c:v>0.1220509893455099</c:v>
                </c:pt>
                <c:pt idx="3">
                  <c:v>0.10377903617242575</c:v>
                </c:pt>
              </c:numCache>
            </c:numRef>
          </c:val>
          <c:extLst>
            <c:ext xmlns:c16="http://schemas.microsoft.com/office/drawing/2014/chart" uri="{C3380CC4-5D6E-409C-BE32-E72D297353CC}">
              <c16:uniqueId val="{00000002-03A1-4A33-8F80-4F60006AA57C}"/>
            </c:ext>
          </c:extLst>
        </c:ser>
        <c:ser>
          <c:idx val="3"/>
          <c:order val="3"/>
          <c:tx>
            <c:strRef>
              <c:f>'Comp by Inst Reg-percent'!$F$75</c:f>
              <c:strCache>
                <c:ptCount val="1"/>
                <c:pt idx="0">
                  <c:v>Other</c:v>
                </c:pt>
              </c:strCache>
            </c:strRef>
          </c:tx>
          <c:spPr>
            <a:solidFill>
              <a:srgbClr val="8BD1E5"/>
            </a:solidFill>
            <a:ln>
              <a:noFill/>
            </a:ln>
            <a:effectLst/>
          </c:spPr>
          <c:invertIfNegative val="0"/>
          <c:cat>
            <c:strRef>
              <c:f>'Comp by Inst Reg-percent'!$A$76:$A$79</c:f>
              <c:strCache>
                <c:ptCount val="4"/>
                <c:pt idx="0">
                  <c:v>Certificate</c:v>
                </c:pt>
                <c:pt idx="1">
                  <c:v>Associate</c:v>
                </c:pt>
                <c:pt idx="2">
                  <c:v>Bachelor's</c:v>
                </c:pt>
                <c:pt idx="3">
                  <c:v>Master's</c:v>
                </c:pt>
              </c:strCache>
            </c:strRef>
          </c:cat>
          <c:val>
            <c:numRef>
              <c:f>'Comp by Inst Reg-percent'!$F$76:$F$79</c:f>
              <c:numCache>
                <c:formatCode>0.0%</c:formatCode>
                <c:ptCount val="4"/>
                <c:pt idx="0">
                  <c:v>0.13322185061315497</c:v>
                </c:pt>
                <c:pt idx="1">
                  <c:v>0.1534529522219904</c:v>
                </c:pt>
                <c:pt idx="2">
                  <c:v>0.15585362760020294</c:v>
                </c:pt>
                <c:pt idx="3">
                  <c:v>0.40280827458684848</c:v>
                </c:pt>
              </c:numCache>
            </c:numRef>
          </c:val>
          <c:extLst>
            <c:ext xmlns:c16="http://schemas.microsoft.com/office/drawing/2014/chart" uri="{C3380CC4-5D6E-409C-BE32-E72D297353CC}">
              <c16:uniqueId val="{00000003-03A1-4A33-8F80-4F60006AA57C}"/>
            </c:ext>
          </c:extLst>
        </c:ser>
        <c:dLbls>
          <c:showLegendKey val="0"/>
          <c:showVal val="0"/>
          <c:showCatName val="0"/>
          <c:showSerName val="0"/>
          <c:showPercent val="0"/>
          <c:showBubbleSize val="0"/>
        </c:dLbls>
        <c:gapWidth val="219"/>
        <c:overlap val="100"/>
        <c:axId val="925987056"/>
        <c:axId val="925986496"/>
      </c:barChart>
      <c:catAx>
        <c:axId val="925987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86496"/>
        <c:crosses val="autoZero"/>
        <c:auto val="1"/>
        <c:lblAlgn val="ctr"/>
        <c:lblOffset val="100"/>
        <c:noMultiLvlLbl val="0"/>
      </c:catAx>
      <c:valAx>
        <c:axId val="9259864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8705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Gender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Reg-percent'!$G$75</c:f>
              <c:strCache>
                <c:ptCount val="1"/>
                <c:pt idx="0">
                  <c:v>Male</c:v>
                </c:pt>
              </c:strCache>
            </c:strRef>
          </c:tx>
          <c:spPr>
            <a:solidFill>
              <a:srgbClr val="005F84"/>
            </a:solidFill>
            <a:ln>
              <a:noFill/>
            </a:ln>
            <a:effectLst/>
          </c:spPr>
          <c:invertIfNegative val="0"/>
          <c:cat>
            <c:strRef>
              <c:f>'Comp by Inst Reg-percent'!$A$76:$A$79</c:f>
              <c:strCache>
                <c:ptCount val="4"/>
                <c:pt idx="0">
                  <c:v>Certificate</c:v>
                </c:pt>
                <c:pt idx="1">
                  <c:v>Associate</c:v>
                </c:pt>
                <c:pt idx="2">
                  <c:v>Bachelor's</c:v>
                </c:pt>
                <c:pt idx="3">
                  <c:v>Master's</c:v>
                </c:pt>
              </c:strCache>
            </c:strRef>
          </c:cat>
          <c:val>
            <c:numRef>
              <c:f>'Comp by Inst Reg-percent'!$G$76:$G$79</c:f>
              <c:numCache>
                <c:formatCode>0.0%</c:formatCode>
                <c:ptCount val="4"/>
                <c:pt idx="0">
                  <c:v>0.55228539576365665</c:v>
                </c:pt>
                <c:pt idx="1">
                  <c:v>0.3750782390986856</c:v>
                </c:pt>
                <c:pt idx="2">
                  <c:v>0.38143708777270419</c:v>
                </c:pt>
                <c:pt idx="3">
                  <c:v>0.43175777187102737</c:v>
                </c:pt>
              </c:numCache>
            </c:numRef>
          </c:val>
          <c:extLst>
            <c:ext xmlns:c16="http://schemas.microsoft.com/office/drawing/2014/chart" uri="{C3380CC4-5D6E-409C-BE32-E72D297353CC}">
              <c16:uniqueId val="{00000000-A212-4DF6-B2AA-D684A532A621}"/>
            </c:ext>
          </c:extLst>
        </c:ser>
        <c:ser>
          <c:idx val="1"/>
          <c:order val="1"/>
          <c:tx>
            <c:strRef>
              <c:f>'Comp by Inst Reg-percent'!$H$75</c:f>
              <c:strCache>
                <c:ptCount val="1"/>
                <c:pt idx="0">
                  <c:v>Female</c:v>
                </c:pt>
              </c:strCache>
            </c:strRef>
          </c:tx>
          <c:spPr>
            <a:solidFill>
              <a:srgbClr val="F8E0A4"/>
            </a:solidFill>
            <a:ln>
              <a:noFill/>
            </a:ln>
            <a:effectLst/>
          </c:spPr>
          <c:invertIfNegative val="0"/>
          <c:cat>
            <c:strRef>
              <c:f>'Comp by Inst Reg-percent'!$A$76:$A$79</c:f>
              <c:strCache>
                <c:ptCount val="4"/>
                <c:pt idx="0">
                  <c:v>Certificate</c:v>
                </c:pt>
                <c:pt idx="1">
                  <c:v>Associate</c:v>
                </c:pt>
                <c:pt idx="2">
                  <c:v>Bachelor's</c:v>
                </c:pt>
                <c:pt idx="3">
                  <c:v>Master's</c:v>
                </c:pt>
              </c:strCache>
            </c:strRef>
          </c:cat>
          <c:val>
            <c:numRef>
              <c:f>'Comp by Inst Reg-percent'!$H$76:$H$79</c:f>
              <c:numCache>
                <c:formatCode>0.0%</c:formatCode>
                <c:ptCount val="4"/>
                <c:pt idx="0">
                  <c:v>0.44771460423634335</c:v>
                </c:pt>
                <c:pt idx="1">
                  <c:v>0.62492176090131446</c:v>
                </c:pt>
                <c:pt idx="2">
                  <c:v>0.61856291222729576</c:v>
                </c:pt>
                <c:pt idx="3">
                  <c:v>0.56824222812897263</c:v>
                </c:pt>
              </c:numCache>
            </c:numRef>
          </c:val>
          <c:extLst>
            <c:ext xmlns:c16="http://schemas.microsoft.com/office/drawing/2014/chart" uri="{C3380CC4-5D6E-409C-BE32-E72D297353CC}">
              <c16:uniqueId val="{00000001-A212-4DF6-B2AA-D684A532A621}"/>
            </c:ext>
          </c:extLst>
        </c:ser>
        <c:dLbls>
          <c:showLegendKey val="0"/>
          <c:showVal val="0"/>
          <c:showCatName val="0"/>
          <c:showSerName val="0"/>
          <c:showPercent val="0"/>
          <c:showBubbleSize val="0"/>
        </c:dLbls>
        <c:gapWidth val="219"/>
        <c:overlap val="100"/>
        <c:axId val="926033536"/>
        <c:axId val="926027376"/>
      </c:barChart>
      <c:catAx>
        <c:axId val="926033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27376"/>
        <c:crosses val="autoZero"/>
        <c:auto val="1"/>
        <c:lblAlgn val="ctr"/>
        <c:lblOffset val="100"/>
        <c:noMultiLvlLbl val="0"/>
      </c:catAx>
      <c:valAx>
        <c:axId val="92602737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3353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Economically Disadvantaged Students </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036670842281078"/>
          <c:y val="0.19595141700404858"/>
          <c:w val="0.85491106935496697"/>
          <c:h val="0.55533934776371574"/>
        </c:manualLayout>
      </c:layout>
      <c:barChart>
        <c:barDir val="col"/>
        <c:grouping val="stacked"/>
        <c:varyColors val="0"/>
        <c:ser>
          <c:idx val="0"/>
          <c:order val="0"/>
          <c:tx>
            <c:strRef>
              <c:f>'Comp by Inst Reg-percent'!$J$75</c:f>
              <c:strCache>
                <c:ptCount val="1"/>
                <c:pt idx="0">
                  <c:v>*Economically Disadvantaged</c:v>
                </c:pt>
              </c:strCache>
            </c:strRef>
          </c:tx>
          <c:spPr>
            <a:solidFill>
              <a:srgbClr val="8BD1E5"/>
            </a:solidFill>
            <a:ln>
              <a:noFill/>
            </a:ln>
            <a:effectLst/>
          </c:spPr>
          <c:invertIfNegative val="0"/>
          <c:cat>
            <c:strRef>
              <c:f>'Comp by Inst Reg-percent'!$A$76:$A$78</c:f>
              <c:strCache>
                <c:ptCount val="3"/>
                <c:pt idx="0">
                  <c:v>Certificate</c:v>
                </c:pt>
                <c:pt idx="1">
                  <c:v>Associate</c:v>
                </c:pt>
                <c:pt idx="2">
                  <c:v>Bachelor's</c:v>
                </c:pt>
              </c:strCache>
            </c:strRef>
          </c:cat>
          <c:val>
            <c:numRef>
              <c:f>'Comp by Inst Reg-percent'!$J$76:$J$78</c:f>
              <c:numCache>
                <c:formatCode>0.0%</c:formatCode>
                <c:ptCount val="3"/>
                <c:pt idx="0">
                  <c:v>0.30356744704570793</c:v>
                </c:pt>
                <c:pt idx="1">
                  <c:v>0.51914249947840596</c:v>
                </c:pt>
                <c:pt idx="2">
                  <c:v>0.48997970573313038</c:v>
                </c:pt>
              </c:numCache>
            </c:numRef>
          </c:val>
          <c:extLst>
            <c:ext xmlns:c16="http://schemas.microsoft.com/office/drawing/2014/chart" uri="{C3380CC4-5D6E-409C-BE32-E72D297353CC}">
              <c16:uniqueId val="{00000000-9C51-4BBD-AB9F-5458E9A48891}"/>
            </c:ext>
          </c:extLst>
        </c:ser>
        <c:ser>
          <c:idx val="1"/>
          <c:order val="1"/>
          <c:tx>
            <c:strRef>
              <c:f>'Comp by Inst Reg-percent'!$K$75</c:f>
              <c:strCache>
                <c:ptCount val="1"/>
                <c:pt idx="0">
                  <c:v>Not Economically Disadvantaged</c:v>
                </c:pt>
              </c:strCache>
              <c:extLst xmlns:c15="http://schemas.microsoft.com/office/drawing/2012/chart"/>
            </c:strRef>
          </c:tx>
          <c:spPr>
            <a:solidFill>
              <a:srgbClr val="00B189"/>
            </a:solidFill>
            <a:ln>
              <a:noFill/>
            </a:ln>
            <a:effectLst/>
          </c:spPr>
          <c:invertIfNegative val="0"/>
          <c:cat>
            <c:strRef>
              <c:f>'Comp by Inst Reg-percent'!$A$76:$A$78</c:f>
              <c:strCache>
                <c:ptCount val="3"/>
                <c:pt idx="0">
                  <c:v>Certificate</c:v>
                </c:pt>
                <c:pt idx="1">
                  <c:v>Associate</c:v>
                </c:pt>
                <c:pt idx="2">
                  <c:v>Bachelor's</c:v>
                </c:pt>
              </c:strCache>
              <c:extLst xmlns:c15="http://schemas.microsoft.com/office/drawing/2012/chart"/>
            </c:strRef>
          </c:cat>
          <c:val>
            <c:numRef>
              <c:f>'Comp by Inst Reg-percent'!$K$76:$K$78</c:f>
              <c:numCache>
                <c:formatCode>0.0%</c:formatCode>
                <c:ptCount val="3"/>
                <c:pt idx="0">
                  <c:v>0.69643255295429207</c:v>
                </c:pt>
                <c:pt idx="1">
                  <c:v>0.48085750052159404</c:v>
                </c:pt>
                <c:pt idx="2">
                  <c:v>0.51002029426686968</c:v>
                </c:pt>
              </c:numCache>
              <c:extLst xmlns:c15="http://schemas.microsoft.com/office/drawing/2012/chart"/>
            </c:numRef>
          </c:val>
          <c:extLst xmlns:c15="http://schemas.microsoft.com/office/drawing/2012/chart">
            <c:ext xmlns:c16="http://schemas.microsoft.com/office/drawing/2014/chart" uri="{C3380CC4-5D6E-409C-BE32-E72D297353CC}">
              <c16:uniqueId val="{00000001-9C51-4BBD-AB9F-5458E9A48891}"/>
            </c:ext>
          </c:extLst>
        </c:ser>
        <c:dLbls>
          <c:showLegendKey val="0"/>
          <c:showVal val="0"/>
          <c:showCatName val="0"/>
          <c:showSerName val="0"/>
          <c:showPercent val="0"/>
          <c:showBubbleSize val="0"/>
        </c:dLbls>
        <c:gapWidth val="219"/>
        <c:overlap val="100"/>
        <c:axId val="925974736"/>
        <c:axId val="926025136"/>
        <c:extLst/>
      </c:barChart>
      <c:catAx>
        <c:axId val="92597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25136"/>
        <c:crosses val="autoZero"/>
        <c:auto val="1"/>
        <c:lblAlgn val="ctr"/>
        <c:lblOffset val="100"/>
        <c:noMultiLvlLbl val="0"/>
      </c:catAx>
      <c:valAx>
        <c:axId val="92602513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7473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2011 FTUG Cohorts at Public CTCs</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1481189851268592"/>
          <c:y val="0.23556955380577432"/>
          <c:w val="0.84699365704286966"/>
          <c:h val="0.44273622047244093"/>
        </c:manualLayout>
      </c:layout>
      <c:barChart>
        <c:barDir val="col"/>
        <c:grouping val="clustered"/>
        <c:varyColors val="0"/>
        <c:ser>
          <c:idx val="0"/>
          <c:order val="0"/>
          <c:tx>
            <c:strRef>
              <c:f>'6-Year Grad Rates'!$D$43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5297-4575-9E62-0ECEEDF4549B}"/>
              </c:ext>
            </c:extLst>
          </c:dPt>
          <c:dPt>
            <c:idx val="1"/>
            <c:invertIfNegative val="0"/>
            <c:bubble3D val="0"/>
            <c:spPr>
              <a:pattFill prst="pct50">
                <a:fgClr>
                  <a:srgbClr val="005F84"/>
                </a:fgClr>
                <a:bgClr>
                  <a:schemeClr val="bg1"/>
                </a:bgClr>
              </a:pattFill>
              <a:ln>
                <a:noFill/>
              </a:ln>
              <a:effectLst/>
            </c:spPr>
            <c:extLst>
              <c:ext xmlns:c16="http://schemas.microsoft.com/office/drawing/2014/chart" uri="{C3380CC4-5D6E-409C-BE32-E72D297353CC}">
                <c16:uniqueId val="{00000003-5297-4575-9E62-0ECEEDF4549B}"/>
              </c:ext>
            </c:extLst>
          </c:dPt>
          <c:dPt>
            <c:idx val="2"/>
            <c:invertIfNegative val="0"/>
            <c:bubble3D val="0"/>
            <c:spPr>
              <a:solidFill>
                <a:srgbClr val="00B189"/>
              </a:solidFill>
              <a:ln>
                <a:noFill/>
              </a:ln>
              <a:effectLst/>
            </c:spPr>
            <c:extLst>
              <c:ext xmlns:c16="http://schemas.microsoft.com/office/drawing/2014/chart" uri="{C3380CC4-5D6E-409C-BE32-E72D297353CC}">
                <c16:uniqueId val="{00000005-5297-4575-9E62-0ECEEDF4549B}"/>
              </c:ext>
            </c:extLst>
          </c:dPt>
          <c:dPt>
            <c:idx val="3"/>
            <c:invertIfNegative val="0"/>
            <c:bubble3D val="0"/>
            <c:spPr>
              <a:solidFill>
                <a:srgbClr val="00B189"/>
              </a:solidFill>
              <a:ln>
                <a:noFill/>
              </a:ln>
              <a:effectLst/>
            </c:spPr>
            <c:extLst>
              <c:ext xmlns:c16="http://schemas.microsoft.com/office/drawing/2014/chart" uri="{C3380CC4-5D6E-409C-BE32-E72D297353CC}">
                <c16:uniqueId val="{00000007-5297-4575-9E62-0ECEEDF4549B}"/>
              </c:ext>
            </c:extLst>
          </c:dPt>
          <c:dPt>
            <c:idx val="4"/>
            <c:invertIfNegative val="0"/>
            <c:bubble3D val="0"/>
            <c:spPr>
              <a:pattFill prst="pct50">
                <a:fgClr>
                  <a:srgbClr val="00B189"/>
                </a:fgClr>
                <a:bgClr>
                  <a:schemeClr val="bg1"/>
                </a:bgClr>
              </a:pattFill>
              <a:ln>
                <a:noFill/>
              </a:ln>
              <a:effectLst/>
            </c:spPr>
            <c:extLst>
              <c:ext xmlns:c16="http://schemas.microsoft.com/office/drawing/2014/chart" uri="{C3380CC4-5D6E-409C-BE32-E72D297353CC}">
                <c16:uniqueId val="{00000009-5297-4575-9E62-0ECEEDF4549B}"/>
              </c:ext>
            </c:extLst>
          </c:dPt>
          <c:dPt>
            <c:idx val="5"/>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B-5297-4575-9E62-0ECEEDF4549B}"/>
              </c:ext>
            </c:extLst>
          </c:dPt>
          <c:dPt>
            <c:idx val="6"/>
            <c:invertIfNegative val="0"/>
            <c:bubble3D val="0"/>
            <c:spPr>
              <a:solidFill>
                <a:srgbClr val="F6B11A"/>
              </a:solidFill>
              <a:ln>
                <a:noFill/>
              </a:ln>
              <a:effectLst/>
            </c:spPr>
            <c:extLst>
              <c:ext xmlns:c16="http://schemas.microsoft.com/office/drawing/2014/chart" uri="{C3380CC4-5D6E-409C-BE32-E72D297353CC}">
                <c16:uniqueId val="{0000000D-5297-4575-9E62-0ECEEDF4549B}"/>
              </c:ext>
            </c:extLst>
          </c:dPt>
          <c:dPt>
            <c:idx val="7"/>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F-5297-4575-9E62-0ECEEDF4549B}"/>
              </c:ext>
            </c:extLst>
          </c:dPt>
          <c:dPt>
            <c:idx val="10"/>
            <c:invertIfNegative val="0"/>
            <c:bubble3D val="0"/>
            <c:spPr>
              <a:pattFill prst="pct50">
                <a:fgClr>
                  <a:schemeClr val="accent1"/>
                </a:fgClr>
                <a:bgClr>
                  <a:schemeClr val="bg1"/>
                </a:bgClr>
              </a:pattFill>
              <a:ln>
                <a:noFill/>
              </a:ln>
              <a:effectLst/>
            </c:spPr>
            <c:extLst>
              <c:ext xmlns:c16="http://schemas.microsoft.com/office/drawing/2014/chart" uri="{C3380CC4-5D6E-409C-BE32-E72D297353CC}">
                <c16:uniqueId val="{00000010-3197-4EA8-B01F-593C80CA4647}"/>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Rates'!$A$44:$C$54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'6-Year Grad Rates'!$D$44:$D$54</c:f>
              <c:numCache>
                <c:formatCode>0.0%</c:formatCode>
                <c:ptCount val="11"/>
                <c:pt idx="0">
                  <c:v>0.40473807140473805</c:v>
                </c:pt>
                <c:pt idx="1">
                  <c:v>0.35261044176706829</c:v>
                </c:pt>
                <c:pt idx="3">
                  <c:v>0.35637240987794494</c:v>
                </c:pt>
                <c:pt idx="4">
                  <c:v>0.31103934732727118</c:v>
                </c:pt>
                <c:pt idx="6">
                  <c:v>0.21193287756370416</c:v>
                </c:pt>
                <c:pt idx="7">
                  <c:v>0.17188219052001841</c:v>
                </c:pt>
                <c:pt idx="9">
                  <c:v>0.41366102776891156</c:v>
                </c:pt>
                <c:pt idx="10">
                  <c:v>0.34108040201005024</c:v>
                </c:pt>
              </c:numCache>
            </c:numRef>
          </c:val>
          <c:extLst>
            <c:ext xmlns:c16="http://schemas.microsoft.com/office/drawing/2014/chart" uri="{C3380CC4-5D6E-409C-BE32-E72D297353CC}">
              <c16:uniqueId val="{00000010-5297-4575-9E62-0ECEEDF4549B}"/>
            </c:ext>
          </c:extLst>
        </c:ser>
        <c:dLbls>
          <c:dLblPos val="outEnd"/>
          <c:showLegendKey val="0"/>
          <c:showVal val="1"/>
          <c:showCatName val="0"/>
          <c:showSerName val="0"/>
          <c:showPercent val="0"/>
          <c:showBubbleSize val="0"/>
        </c:dLbls>
        <c:gapWidth val="75"/>
        <c:axId val="925975296"/>
        <c:axId val="925982576"/>
      </c:barChart>
      <c:catAx>
        <c:axId val="92597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925982576"/>
        <c:crosses val="autoZero"/>
        <c:auto val="1"/>
        <c:lblAlgn val="ctr"/>
        <c:lblOffset val="100"/>
        <c:noMultiLvlLbl val="0"/>
      </c:catAx>
      <c:valAx>
        <c:axId val="925982576"/>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925975296"/>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sz="1000" baseline="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aseline="0"/>
              <a:t>Regional Graduation Rates of Fall 2011 FTUG Cohorts at Public CTCs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557004593175853"/>
          <c:y val="0.20166666666666666"/>
          <c:w val="0.85623550962379702"/>
          <c:h val="0.47663910761154854"/>
        </c:manualLayout>
      </c:layout>
      <c:barChart>
        <c:barDir val="col"/>
        <c:grouping val="clustered"/>
        <c:varyColors val="0"/>
        <c:ser>
          <c:idx val="0"/>
          <c:order val="0"/>
          <c:tx>
            <c:strRef>
              <c:f>'6-Year Grad Rates'!$D$43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9190-4389-8C69-416CA7751C14}"/>
              </c:ext>
            </c:extLst>
          </c:dPt>
          <c:dPt>
            <c:idx val="1"/>
            <c:invertIfNegative val="0"/>
            <c:bubble3D val="0"/>
            <c:spPr>
              <a:pattFill prst="pct50">
                <a:fgClr>
                  <a:srgbClr val="005F84"/>
                </a:fgClr>
                <a:bgClr>
                  <a:schemeClr val="bg1"/>
                </a:bgClr>
              </a:pattFill>
              <a:ln>
                <a:noFill/>
              </a:ln>
              <a:effectLst/>
            </c:spPr>
            <c:extLst>
              <c:ext xmlns:c16="http://schemas.microsoft.com/office/drawing/2014/chart" uri="{C3380CC4-5D6E-409C-BE32-E72D297353CC}">
                <c16:uniqueId val="{00000003-9190-4389-8C69-416CA7751C14}"/>
              </c:ext>
            </c:extLst>
          </c:dPt>
          <c:dPt>
            <c:idx val="2"/>
            <c:invertIfNegative val="0"/>
            <c:bubble3D val="0"/>
            <c:spPr>
              <a:solidFill>
                <a:srgbClr val="00B189"/>
              </a:solidFill>
              <a:ln>
                <a:noFill/>
              </a:ln>
              <a:effectLst/>
            </c:spPr>
            <c:extLst>
              <c:ext xmlns:c16="http://schemas.microsoft.com/office/drawing/2014/chart" uri="{C3380CC4-5D6E-409C-BE32-E72D297353CC}">
                <c16:uniqueId val="{00000005-9190-4389-8C69-416CA7751C14}"/>
              </c:ext>
            </c:extLst>
          </c:dPt>
          <c:dPt>
            <c:idx val="3"/>
            <c:invertIfNegative val="0"/>
            <c:bubble3D val="0"/>
            <c:spPr>
              <a:solidFill>
                <a:srgbClr val="00B189"/>
              </a:solidFill>
              <a:ln>
                <a:noFill/>
              </a:ln>
              <a:effectLst/>
            </c:spPr>
            <c:extLst>
              <c:ext xmlns:c16="http://schemas.microsoft.com/office/drawing/2014/chart" uri="{C3380CC4-5D6E-409C-BE32-E72D297353CC}">
                <c16:uniqueId val="{00000007-9190-4389-8C69-416CA7751C14}"/>
              </c:ext>
            </c:extLst>
          </c:dPt>
          <c:dPt>
            <c:idx val="4"/>
            <c:invertIfNegative val="0"/>
            <c:bubble3D val="0"/>
            <c:spPr>
              <a:pattFill prst="pct50">
                <a:fgClr>
                  <a:srgbClr val="00B189"/>
                </a:fgClr>
                <a:bgClr>
                  <a:schemeClr val="bg1"/>
                </a:bgClr>
              </a:pattFill>
              <a:ln>
                <a:noFill/>
              </a:ln>
              <a:effectLst/>
            </c:spPr>
            <c:extLst>
              <c:ext xmlns:c16="http://schemas.microsoft.com/office/drawing/2014/chart" uri="{C3380CC4-5D6E-409C-BE32-E72D297353CC}">
                <c16:uniqueId val="{00000009-9190-4389-8C69-416CA7751C14}"/>
              </c:ext>
            </c:extLst>
          </c:dPt>
          <c:dPt>
            <c:idx val="5"/>
            <c:invertIfNegative val="0"/>
            <c:bubble3D val="0"/>
            <c:spPr>
              <a:pattFill prst="pct50">
                <a:fgClr>
                  <a:srgbClr val="FFC000"/>
                </a:fgClr>
                <a:bgClr>
                  <a:schemeClr val="bg1"/>
                </a:bgClr>
              </a:pattFill>
              <a:ln>
                <a:noFill/>
              </a:ln>
              <a:effectLst/>
            </c:spPr>
            <c:extLst>
              <c:ext xmlns:c16="http://schemas.microsoft.com/office/drawing/2014/chart" uri="{C3380CC4-5D6E-409C-BE32-E72D297353CC}">
                <c16:uniqueId val="{0000000B-9190-4389-8C69-416CA7751C14}"/>
              </c:ext>
            </c:extLst>
          </c:dPt>
          <c:dPt>
            <c:idx val="6"/>
            <c:invertIfNegative val="0"/>
            <c:bubble3D val="0"/>
            <c:spPr>
              <a:solidFill>
                <a:srgbClr val="F6B11A"/>
              </a:solidFill>
              <a:ln>
                <a:noFill/>
              </a:ln>
              <a:effectLst/>
            </c:spPr>
            <c:extLst>
              <c:ext xmlns:c16="http://schemas.microsoft.com/office/drawing/2014/chart" uri="{C3380CC4-5D6E-409C-BE32-E72D297353CC}">
                <c16:uniqueId val="{0000000D-9190-4389-8C69-416CA7751C14}"/>
              </c:ext>
            </c:extLst>
          </c:dPt>
          <c:dPt>
            <c:idx val="7"/>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F-9190-4389-8C69-416CA7751C14}"/>
              </c:ext>
            </c:extLst>
          </c:dPt>
          <c:dPt>
            <c:idx val="8"/>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11-9190-4389-8C69-416CA7751C14}"/>
              </c:ext>
            </c:extLst>
          </c:dPt>
          <c:dPt>
            <c:idx val="10"/>
            <c:invertIfNegative val="0"/>
            <c:bubble3D val="0"/>
            <c:spPr>
              <a:pattFill prst="pct50">
                <a:fgClr>
                  <a:schemeClr val="accent1"/>
                </a:fgClr>
                <a:bgClr>
                  <a:schemeClr val="bg1"/>
                </a:bgClr>
              </a:pattFill>
              <a:ln>
                <a:noFill/>
              </a:ln>
              <a:effectLst/>
            </c:spPr>
            <c:extLst>
              <c:ext xmlns:c16="http://schemas.microsoft.com/office/drawing/2014/chart" uri="{C3380CC4-5D6E-409C-BE32-E72D297353CC}">
                <c16:uniqueId val="{00000012-7BAF-4002-B717-54B2D9454735}"/>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Rates'!$A$55:$C$65</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Metroplex</c:v>
                  </c:pt>
                </c:lvl>
              </c:multiLvlStrCache>
            </c:multiLvlStrRef>
          </c:cat>
          <c:val>
            <c:numRef>
              <c:f>'6-Year Grad Rates'!$D$55:$D$65</c:f>
              <c:numCache>
                <c:formatCode>0.0%</c:formatCode>
                <c:ptCount val="11"/>
                <c:pt idx="0">
                  <c:v>0.41136168998001715</c:v>
                </c:pt>
                <c:pt idx="1">
                  <c:v>0.34006309148264985</c:v>
                </c:pt>
                <c:pt idx="3">
                  <c:v>0.34422233057045343</c:v>
                </c:pt>
                <c:pt idx="4">
                  <c:v>0.28752759381898457</c:v>
                </c:pt>
                <c:pt idx="6">
                  <c:v>0.20678191489361702</c:v>
                </c:pt>
                <c:pt idx="7">
                  <c:v>0.15815602836879433</c:v>
                </c:pt>
                <c:pt idx="9">
                  <c:v>0.41493775933609961</c:v>
                </c:pt>
                <c:pt idx="10">
                  <c:v>0.37553956834532376</c:v>
                </c:pt>
              </c:numCache>
            </c:numRef>
          </c:val>
          <c:extLst>
            <c:ext xmlns:c16="http://schemas.microsoft.com/office/drawing/2014/chart" uri="{C3380CC4-5D6E-409C-BE32-E72D297353CC}">
              <c16:uniqueId val="{00000012-9190-4389-8C69-416CA7751C14}"/>
            </c:ext>
          </c:extLst>
        </c:ser>
        <c:dLbls>
          <c:dLblPos val="outEnd"/>
          <c:showLegendKey val="0"/>
          <c:showVal val="1"/>
          <c:showCatName val="0"/>
          <c:showSerName val="0"/>
          <c:showPercent val="0"/>
          <c:showBubbleSize val="0"/>
        </c:dLbls>
        <c:gapWidth val="75"/>
        <c:axId val="925976416"/>
        <c:axId val="925977536"/>
      </c:barChart>
      <c:catAx>
        <c:axId val="925976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925977536"/>
        <c:crosses val="autoZero"/>
        <c:auto val="1"/>
        <c:lblAlgn val="ctr"/>
        <c:lblOffset val="100"/>
        <c:noMultiLvlLbl val="0"/>
      </c:catAx>
      <c:valAx>
        <c:axId val="925977536"/>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76416"/>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Regional </a:t>
            </a:r>
            <a:r>
              <a:rPr lang="en-US" sz="1200" baseline="0"/>
              <a:t>Graduation Rates of Fall 2011 FTUG Cohorts at Public Universities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37095363079615"/>
          <c:y val="0.28043360433604336"/>
          <c:w val="0.86059200933216684"/>
          <c:h val="0.40571837056953247"/>
        </c:manualLayout>
      </c:layout>
      <c:barChart>
        <c:barDir val="col"/>
        <c:grouping val="clustered"/>
        <c:varyColors val="0"/>
        <c:ser>
          <c:idx val="0"/>
          <c:order val="0"/>
          <c:tx>
            <c:strRef>
              <c:f>'6-Year Grad Rates'!$D$12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D1B4-4BCD-A6C3-6A35CF2D5F2B}"/>
              </c:ext>
            </c:extLst>
          </c:dPt>
          <c:dPt>
            <c:idx val="1"/>
            <c:invertIfNegative val="0"/>
            <c:bubble3D val="0"/>
            <c:spPr>
              <a:pattFill prst="pct50">
                <a:fgClr>
                  <a:srgbClr val="005F84"/>
                </a:fgClr>
                <a:bgClr>
                  <a:schemeClr val="bg1"/>
                </a:bgClr>
              </a:pattFill>
              <a:ln>
                <a:noFill/>
              </a:ln>
              <a:effectLst/>
            </c:spPr>
            <c:extLst>
              <c:ext xmlns:c16="http://schemas.microsoft.com/office/drawing/2014/chart" uri="{C3380CC4-5D6E-409C-BE32-E72D297353CC}">
                <c16:uniqueId val="{00000003-D1B4-4BCD-A6C3-6A35CF2D5F2B}"/>
              </c:ext>
            </c:extLst>
          </c:dPt>
          <c:dPt>
            <c:idx val="2"/>
            <c:invertIfNegative val="0"/>
            <c:bubble3D val="0"/>
            <c:spPr>
              <a:solidFill>
                <a:srgbClr val="00B189"/>
              </a:solidFill>
              <a:ln>
                <a:noFill/>
              </a:ln>
              <a:effectLst/>
            </c:spPr>
            <c:extLst>
              <c:ext xmlns:c16="http://schemas.microsoft.com/office/drawing/2014/chart" uri="{C3380CC4-5D6E-409C-BE32-E72D297353CC}">
                <c16:uniqueId val="{00000005-D1B4-4BCD-A6C3-6A35CF2D5F2B}"/>
              </c:ext>
            </c:extLst>
          </c:dPt>
          <c:dPt>
            <c:idx val="3"/>
            <c:invertIfNegative val="0"/>
            <c:bubble3D val="0"/>
            <c:spPr>
              <a:solidFill>
                <a:srgbClr val="00B189"/>
              </a:solidFill>
              <a:ln>
                <a:noFill/>
              </a:ln>
              <a:effectLst/>
            </c:spPr>
            <c:extLst>
              <c:ext xmlns:c16="http://schemas.microsoft.com/office/drawing/2014/chart" uri="{C3380CC4-5D6E-409C-BE32-E72D297353CC}">
                <c16:uniqueId val="{00000007-D1B4-4BCD-A6C3-6A35CF2D5F2B}"/>
              </c:ext>
            </c:extLst>
          </c:dPt>
          <c:dPt>
            <c:idx val="4"/>
            <c:invertIfNegative val="0"/>
            <c:bubble3D val="0"/>
            <c:spPr>
              <a:pattFill prst="pct50">
                <a:fgClr>
                  <a:srgbClr val="00B189"/>
                </a:fgClr>
                <a:bgClr>
                  <a:schemeClr val="bg1"/>
                </a:bgClr>
              </a:pattFill>
              <a:ln>
                <a:noFill/>
              </a:ln>
              <a:effectLst/>
            </c:spPr>
            <c:extLst>
              <c:ext xmlns:c16="http://schemas.microsoft.com/office/drawing/2014/chart" uri="{C3380CC4-5D6E-409C-BE32-E72D297353CC}">
                <c16:uniqueId val="{00000009-D1B4-4BCD-A6C3-6A35CF2D5F2B}"/>
              </c:ext>
            </c:extLst>
          </c:dPt>
          <c:dPt>
            <c:idx val="5"/>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B-D1B4-4BCD-A6C3-6A35CF2D5F2B}"/>
              </c:ext>
            </c:extLst>
          </c:dPt>
          <c:dPt>
            <c:idx val="6"/>
            <c:invertIfNegative val="0"/>
            <c:bubble3D val="0"/>
            <c:spPr>
              <a:solidFill>
                <a:srgbClr val="F6B11A"/>
              </a:solidFill>
              <a:ln>
                <a:noFill/>
              </a:ln>
              <a:effectLst/>
            </c:spPr>
            <c:extLst>
              <c:ext xmlns:c16="http://schemas.microsoft.com/office/drawing/2014/chart" uri="{C3380CC4-5D6E-409C-BE32-E72D297353CC}">
                <c16:uniqueId val="{0000000D-D1B4-4BCD-A6C3-6A35CF2D5F2B}"/>
              </c:ext>
            </c:extLst>
          </c:dPt>
          <c:dPt>
            <c:idx val="7"/>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F-D1B4-4BCD-A6C3-6A35CF2D5F2B}"/>
              </c:ext>
            </c:extLst>
          </c:dPt>
          <c:dPt>
            <c:idx val="10"/>
            <c:invertIfNegative val="0"/>
            <c:bubble3D val="0"/>
            <c:spPr>
              <a:pattFill prst="pct50">
                <a:fgClr>
                  <a:schemeClr val="accent1"/>
                </a:fgClr>
                <a:bgClr>
                  <a:schemeClr val="bg1"/>
                </a:bgClr>
              </a:pattFill>
              <a:ln>
                <a:noFill/>
              </a:ln>
              <a:effectLst/>
            </c:spPr>
            <c:extLst>
              <c:ext xmlns:c16="http://schemas.microsoft.com/office/drawing/2014/chart" uri="{C3380CC4-5D6E-409C-BE32-E72D297353CC}">
                <c16:uniqueId val="{00000010-48F5-454E-971D-3B452BE02D30}"/>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Rates'!$A$24:$C$34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Metroplex</c:v>
                  </c:pt>
                </c:lvl>
              </c:multiLvlStrCache>
            </c:multiLvlStrRef>
          </c:cat>
          <c:val>
            <c:numRef>
              <c:f>'6-Year Grad Rates'!$D$24:$D$34</c:f>
              <c:numCache>
                <c:formatCode>0.0%</c:formatCode>
                <c:ptCount val="11"/>
                <c:pt idx="0">
                  <c:v>0.6508545517963028</c:v>
                </c:pt>
                <c:pt idx="1">
                  <c:v>0.55652535328345798</c:v>
                </c:pt>
                <c:pt idx="3">
                  <c:v>0.5733911785972523</c:v>
                </c:pt>
                <c:pt idx="4">
                  <c:v>0.50095785440613028</c:v>
                </c:pt>
                <c:pt idx="6">
                  <c:v>0.53063063063063065</c:v>
                </c:pt>
                <c:pt idx="7">
                  <c:v>0.44424131627056673</c:v>
                </c:pt>
                <c:pt idx="9">
                  <c:v>0.74751929437706721</c:v>
                </c:pt>
                <c:pt idx="10">
                  <c:v>0.66228070175438591</c:v>
                </c:pt>
              </c:numCache>
            </c:numRef>
          </c:val>
          <c:extLst>
            <c:ext xmlns:c16="http://schemas.microsoft.com/office/drawing/2014/chart" uri="{C3380CC4-5D6E-409C-BE32-E72D297353CC}">
              <c16:uniqueId val="{00000010-D1B4-4BCD-A6C3-6A35CF2D5F2B}"/>
            </c:ext>
          </c:extLst>
        </c:ser>
        <c:dLbls>
          <c:showLegendKey val="0"/>
          <c:showVal val="0"/>
          <c:showCatName val="0"/>
          <c:showSerName val="0"/>
          <c:showPercent val="0"/>
          <c:showBubbleSize val="0"/>
        </c:dLbls>
        <c:gapWidth val="75"/>
        <c:axId val="925990416"/>
        <c:axId val="925999936"/>
      </c:barChart>
      <c:catAx>
        <c:axId val="92599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925999936"/>
        <c:crosses val="autoZero"/>
        <c:auto val="1"/>
        <c:lblAlgn val="ctr"/>
        <c:lblOffset val="100"/>
        <c:noMultiLvlLbl val="0"/>
      </c:catAx>
      <c:valAx>
        <c:axId val="925999936"/>
        <c:scaling>
          <c:orientation val="minMax"/>
          <c:max val="0.8"/>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90416"/>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2011 FTUG Cohorts at Public Universities</a:t>
            </a:r>
          </a:p>
        </c:rich>
      </c:tx>
      <c:overlay val="0"/>
      <c:spPr>
        <a:noFill/>
        <a:ln>
          <a:noFill/>
        </a:ln>
        <a:effectLst/>
      </c:spPr>
    </c:title>
    <c:autoTitleDeleted val="0"/>
    <c:plotArea>
      <c:layout>
        <c:manualLayout>
          <c:layoutTarget val="inner"/>
          <c:xMode val="edge"/>
          <c:yMode val="edge"/>
          <c:x val="0.10237095363079615"/>
          <c:y val="0.26720867208672089"/>
          <c:w val="0.86059200933216684"/>
          <c:h val="0.41894330281885495"/>
        </c:manualLayout>
      </c:layout>
      <c:barChart>
        <c:barDir val="col"/>
        <c:grouping val="clustered"/>
        <c:varyColors val="0"/>
        <c:ser>
          <c:idx val="1"/>
          <c:order val="0"/>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05E7-49E0-8DFB-DC1332E1AD36}"/>
              </c:ext>
            </c:extLst>
          </c:dPt>
          <c:dPt>
            <c:idx val="1"/>
            <c:invertIfNegative val="0"/>
            <c:bubble3D val="0"/>
            <c:spPr>
              <a:pattFill prst="pct50">
                <a:fgClr>
                  <a:srgbClr val="005F84"/>
                </a:fgClr>
                <a:bgClr>
                  <a:schemeClr val="bg1"/>
                </a:bgClr>
              </a:pattFill>
              <a:ln>
                <a:noFill/>
              </a:ln>
              <a:effectLst/>
            </c:spPr>
            <c:extLst>
              <c:ext xmlns:c16="http://schemas.microsoft.com/office/drawing/2014/chart" uri="{C3380CC4-5D6E-409C-BE32-E72D297353CC}">
                <c16:uniqueId val="{00000003-05E7-49E0-8DFB-DC1332E1AD36}"/>
              </c:ext>
            </c:extLst>
          </c:dPt>
          <c:dPt>
            <c:idx val="2"/>
            <c:invertIfNegative val="0"/>
            <c:bubble3D val="0"/>
            <c:spPr>
              <a:solidFill>
                <a:srgbClr val="00B189"/>
              </a:solidFill>
              <a:ln>
                <a:noFill/>
              </a:ln>
              <a:effectLst/>
            </c:spPr>
            <c:extLst>
              <c:ext xmlns:c16="http://schemas.microsoft.com/office/drawing/2014/chart" uri="{C3380CC4-5D6E-409C-BE32-E72D297353CC}">
                <c16:uniqueId val="{00000005-05E7-49E0-8DFB-DC1332E1AD36}"/>
              </c:ext>
            </c:extLst>
          </c:dPt>
          <c:dPt>
            <c:idx val="3"/>
            <c:invertIfNegative val="0"/>
            <c:bubble3D val="0"/>
            <c:spPr>
              <a:solidFill>
                <a:srgbClr val="00B189"/>
              </a:solidFill>
              <a:ln>
                <a:noFill/>
              </a:ln>
              <a:effectLst/>
            </c:spPr>
            <c:extLst>
              <c:ext xmlns:c16="http://schemas.microsoft.com/office/drawing/2014/chart" uri="{C3380CC4-5D6E-409C-BE32-E72D297353CC}">
                <c16:uniqueId val="{00000007-05E7-49E0-8DFB-DC1332E1AD36}"/>
              </c:ext>
            </c:extLst>
          </c:dPt>
          <c:dPt>
            <c:idx val="4"/>
            <c:invertIfNegative val="0"/>
            <c:bubble3D val="0"/>
            <c:spPr>
              <a:pattFill prst="pct50">
                <a:fgClr>
                  <a:srgbClr val="00B189"/>
                </a:fgClr>
                <a:bgClr>
                  <a:schemeClr val="bg1"/>
                </a:bgClr>
              </a:pattFill>
              <a:ln>
                <a:noFill/>
              </a:ln>
              <a:effectLst/>
            </c:spPr>
            <c:extLst>
              <c:ext xmlns:c16="http://schemas.microsoft.com/office/drawing/2014/chart" uri="{C3380CC4-5D6E-409C-BE32-E72D297353CC}">
                <c16:uniqueId val="{00000009-05E7-49E0-8DFB-DC1332E1AD36}"/>
              </c:ext>
            </c:extLst>
          </c:dPt>
          <c:dPt>
            <c:idx val="5"/>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B-05E7-49E0-8DFB-DC1332E1AD36}"/>
              </c:ext>
            </c:extLst>
          </c:dPt>
          <c:dPt>
            <c:idx val="6"/>
            <c:invertIfNegative val="0"/>
            <c:bubble3D val="0"/>
            <c:spPr>
              <a:solidFill>
                <a:srgbClr val="F6B11A"/>
              </a:solidFill>
              <a:ln>
                <a:noFill/>
              </a:ln>
              <a:effectLst/>
            </c:spPr>
            <c:extLst>
              <c:ext xmlns:c16="http://schemas.microsoft.com/office/drawing/2014/chart" uri="{C3380CC4-5D6E-409C-BE32-E72D297353CC}">
                <c16:uniqueId val="{0000000D-05E7-49E0-8DFB-DC1332E1AD36}"/>
              </c:ext>
            </c:extLst>
          </c:dPt>
          <c:dPt>
            <c:idx val="7"/>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F-05E7-49E0-8DFB-DC1332E1AD36}"/>
              </c:ext>
            </c:extLst>
          </c:dPt>
          <c:dPt>
            <c:idx val="9"/>
            <c:invertIfNegative val="0"/>
            <c:bubble3D val="0"/>
            <c:spPr>
              <a:solidFill>
                <a:srgbClr val="4F81BD"/>
              </a:solidFill>
            </c:spPr>
            <c:extLst>
              <c:ext xmlns:c16="http://schemas.microsoft.com/office/drawing/2014/chart" uri="{C3380CC4-5D6E-409C-BE32-E72D297353CC}">
                <c16:uniqueId val="{00000011-05E7-49E0-8DFB-DC1332E1AD36}"/>
              </c:ext>
            </c:extLst>
          </c:dPt>
          <c:dPt>
            <c:idx val="10"/>
            <c:invertIfNegative val="0"/>
            <c:bubble3D val="0"/>
            <c:spPr>
              <a:pattFill prst="pct50">
                <a:fgClr>
                  <a:srgbClr val="4F81BD"/>
                </a:fgClr>
                <a:bgClr>
                  <a:schemeClr val="bg1"/>
                </a:bgClr>
              </a:pattFill>
            </c:spPr>
            <c:extLst>
              <c:ext xmlns:c16="http://schemas.microsoft.com/office/drawing/2014/chart" uri="{C3380CC4-5D6E-409C-BE32-E72D297353CC}">
                <c16:uniqueId val="{00000013-05E7-49E0-8DFB-DC1332E1AD36}"/>
              </c:ext>
            </c:extLst>
          </c:dPt>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'6-Year Grad Rates'!$A$13:$C$23</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'6-Year Grad Rates'!$D$13:$D$23</c:f>
              <c:numCache>
                <c:formatCode>0.0%</c:formatCode>
                <c:ptCount val="11"/>
                <c:pt idx="0">
                  <c:v>0.74314430244941421</c:v>
                </c:pt>
                <c:pt idx="1">
                  <c:v>0.64131328995587467</c:v>
                </c:pt>
                <c:pt idx="3">
                  <c:v>0.58735191056232272</c:v>
                </c:pt>
                <c:pt idx="4">
                  <c:v>0.47233914612146727</c:v>
                </c:pt>
                <c:pt idx="6">
                  <c:v>0.48476936466492604</c:v>
                </c:pt>
                <c:pt idx="7">
                  <c:v>0.36019952743502232</c:v>
                </c:pt>
                <c:pt idx="9">
                  <c:v>0.76011701608971238</c:v>
                </c:pt>
                <c:pt idx="10">
                  <c:v>0.66257526632700325</c:v>
                </c:pt>
              </c:numCache>
            </c:numRef>
          </c:val>
          <c:extLst>
            <c:ext xmlns:c16="http://schemas.microsoft.com/office/drawing/2014/chart" uri="{C3380CC4-5D6E-409C-BE32-E72D297353CC}">
              <c16:uniqueId val="{00000014-05E7-49E0-8DFB-DC1332E1AD36}"/>
            </c:ext>
          </c:extLst>
        </c:ser>
        <c:dLbls>
          <c:showLegendKey val="0"/>
          <c:showVal val="0"/>
          <c:showCatName val="0"/>
          <c:showSerName val="0"/>
          <c:showPercent val="0"/>
          <c:showBubbleSize val="0"/>
        </c:dLbls>
        <c:gapWidth val="75"/>
        <c:axId val="925970816"/>
        <c:axId val="925980896"/>
      </c:barChart>
      <c:catAx>
        <c:axId val="925970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925980896"/>
        <c:crosses val="autoZero"/>
        <c:auto val="1"/>
        <c:lblAlgn val="ctr"/>
        <c:lblOffset val="100"/>
        <c:noMultiLvlLbl val="0"/>
      </c:catAx>
      <c:valAx>
        <c:axId val="925980896"/>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70816"/>
        <c:crosses val="autoZero"/>
        <c:crossBetween val="midCat"/>
        <c:majorUnit val="0.2"/>
      </c:valAx>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10</xdr:row>
      <xdr:rowOff>13844</xdr:rowOff>
    </xdr:from>
    <xdr:to>
      <xdr:col>3</xdr:col>
      <xdr:colOff>142875</xdr:colOff>
      <xdr:row>16</xdr:row>
      <xdr:rowOff>148080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228850" y="1918844"/>
          <a:ext cx="2105025" cy="1277236"/>
        </a:xfrm>
        <a:prstGeom prst="rect">
          <a:avLst/>
        </a:prstGeom>
        <a:noFill/>
        <a:ln w="9525">
          <a:solidFill>
            <a:srgbClr val="751C66"/>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990600</xdr:colOff>
      <xdr:row>21</xdr:row>
      <xdr:rowOff>0</xdr:rowOff>
    </xdr:from>
    <xdr:to>
      <xdr:col>3</xdr:col>
      <xdr:colOff>514350</xdr:colOff>
      <xdr:row>36</xdr:row>
      <xdr:rowOff>85725</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590550</xdr:colOff>
      <xdr:row>21</xdr:row>
      <xdr:rowOff>0</xdr:rowOff>
    </xdr:from>
    <xdr:to>
      <xdr:col>6</xdr:col>
      <xdr:colOff>361950</xdr:colOff>
      <xdr:row>36</xdr:row>
      <xdr:rowOff>85725</xdr:rowOff>
    </xdr:to>
    <xdr:graphicFrame macro="">
      <xdr:nvGraphicFramePr>
        <xdr:cNvPr id="10" name="Chart 9">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990600</xdr:colOff>
      <xdr:row>36</xdr:row>
      <xdr:rowOff>142875</xdr:rowOff>
    </xdr:from>
    <xdr:to>
      <xdr:col>3</xdr:col>
      <xdr:colOff>514350</xdr:colOff>
      <xdr:row>52</xdr:row>
      <xdr:rowOff>66675</xdr:rowOff>
    </xdr:to>
    <xdr:graphicFrame macro="">
      <xdr:nvGraphicFramePr>
        <xdr:cNvPr id="13" name="Chart 12">
          <a:extLst>
            <a:ext uri="{FF2B5EF4-FFF2-40B4-BE49-F238E27FC236}">
              <a16:creationId xmlns:a16="http://schemas.microsoft.com/office/drawing/2014/main" id="{00000000-0008-0000-09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590550</xdr:colOff>
      <xdr:row>36</xdr:row>
      <xdr:rowOff>142875</xdr:rowOff>
    </xdr:from>
    <xdr:to>
      <xdr:col>6</xdr:col>
      <xdr:colOff>361950</xdr:colOff>
      <xdr:row>52</xdr:row>
      <xdr:rowOff>66675</xdr:rowOff>
    </xdr:to>
    <xdr:graphicFrame macro="">
      <xdr:nvGraphicFramePr>
        <xdr:cNvPr id="14" name="Chart 13">
          <a:extLst>
            <a:ext uri="{FF2B5EF4-FFF2-40B4-BE49-F238E27FC236}">
              <a16:creationId xmlns:a16="http://schemas.microsoft.com/office/drawing/2014/main" id="{00000000-0008-0000-09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19050</xdr:colOff>
      <xdr:row>8</xdr:row>
      <xdr:rowOff>57150</xdr:rowOff>
    </xdr:from>
    <xdr:to>
      <xdr:col>3</xdr:col>
      <xdr:colOff>457200</xdr:colOff>
      <xdr:row>19</xdr:row>
      <xdr:rowOff>133350</xdr:rowOff>
    </xdr:to>
    <xdr:graphicFrame macro="">
      <xdr:nvGraphicFramePr>
        <xdr:cNvPr id="11" name="Chart 10">
          <a:extLst>
            <a:ext uri="{FF2B5EF4-FFF2-40B4-BE49-F238E27FC236}">
              <a16:creationId xmlns:a16="http://schemas.microsoft.com/office/drawing/2014/main" id="{46198E01-6A75-4F47-B4C4-28EA4DCEE6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476250</xdr:colOff>
      <xdr:row>8</xdr:row>
      <xdr:rowOff>57149</xdr:rowOff>
    </xdr:from>
    <xdr:to>
      <xdr:col>7</xdr:col>
      <xdr:colOff>1162050</xdr:colOff>
      <xdr:row>19</xdr:row>
      <xdr:rowOff>152399</xdr:rowOff>
    </xdr:to>
    <xdr:graphicFrame macro="">
      <xdr:nvGraphicFramePr>
        <xdr:cNvPr id="8" name="Chart 7">
          <a:extLst>
            <a:ext uri="{FF2B5EF4-FFF2-40B4-BE49-F238E27FC236}">
              <a16:creationId xmlns:a16="http://schemas.microsoft.com/office/drawing/2014/main" id="{FE2C53EF-DEB4-4983-BA72-90F3F0B315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20002</xdr:colOff>
      <xdr:row>16</xdr:row>
      <xdr:rowOff>108584</xdr:rowOff>
    </xdr:from>
    <xdr:to>
      <xdr:col>6</xdr:col>
      <xdr:colOff>248602</xdr:colOff>
      <xdr:row>33</xdr:row>
      <xdr:rowOff>106679</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290512</xdr:colOff>
      <xdr:row>18</xdr:row>
      <xdr:rowOff>9525</xdr:rowOff>
    </xdr:from>
    <xdr:to>
      <xdr:col>6</xdr:col>
      <xdr:colOff>176212</xdr:colOff>
      <xdr:row>32</xdr:row>
      <xdr:rowOff>85725</xdr:rowOff>
    </xdr:to>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342900</xdr:colOff>
      <xdr:row>20</xdr:row>
      <xdr:rowOff>142875</xdr:rowOff>
    </xdr:from>
    <xdr:to>
      <xdr:col>4</xdr:col>
      <xdr:colOff>323850</xdr:colOff>
      <xdr:row>22</xdr:row>
      <xdr:rowOff>19050</xdr:rowOff>
    </xdr:to>
    <xdr:grpSp>
      <xdr:nvGrpSpPr>
        <xdr:cNvPr id="3" name="Group 2">
          <a:extLst>
            <a:ext uri="{FF2B5EF4-FFF2-40B4-BE49-F238E27FC236}">
              <a16:creationId xmlns:a16="http://schemas.microsoft.com/office/drawing/2014/main" id="{00000000-0008-0000-0B00-000003000000}"/>
            </a:ext>
          </a:extLst>
        </xdr:cNvPr>
        <xdr:cNvGrpSpPr/>
      </xdr:nvGrpSpPr>
      <xdr:grpSpPr>
        <a:xfrm>
          <a:off x="1905000" y="3876675"/>
          <a:ext cx="1543050" cy="257175"/>
          <a:chOff x="1981200" y="4171950"/>
          <a:chExt cx="1543050" cy="257175"/>
        </a:xfrm>
      </xdr:grpSpPr>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981200" y="4171950"/>
            <a:ext cx="15430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Tahoma" panose="020B0604030504040204" pitchFamily="34" charset="0"/>
                <a:ea typeface="Tahoma" panose="020B0604030504040204" pitchFamily="34" charset="0"/>
                <a:cs typeface="Tahoma" panose="020B0604030504040204" pitchFamily="34" charset="0"/>
              </a:rPr>
              <a:t>    Female            Male</a:t>
            </a:r>
          </a:p>
        </xdr:txBody>
      </xdr:sp>
      <xdr:sp macro="" textlink="">
        <xdr:nvSpPr>
          <xdr:cNvPr id="5" name="Rectangle 4">
            <a:extLst>
              <a:ext uri="{FF2B5EF4-FFF2-40B4-BE49-F238E27FC236}">
                <a16:creationId xmlns:a16="http://schemas.microsoft.com/office/drawing/2014/main" id="{00000000-0008-0000-0B00-000005000000}"/>
              </a:ext>
            </a:extLst>
          </xdr:cNvPr>
          <xdr:cNvSpPr/>
        </xdr:nvSpPr>
        <xdr:spPr>
          <a:xfrm>
            <a:off x="2895600" y="4219575"/>
            <a:ext cx="161925" cy="161925"/>
          </a:xfrm>
          <a:prstGeom prst="rect">
            <a:avLst/>
          </a:prstGeom>
          <a:pattFill prst="pct60">
            <a:fgClr>
              <a:schemeClr val="tx1">
                <a:lumMod val="65000"/>
                <a:lumOff val="35000"/>
              </a:schemeClr>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 name="Rectangle 5">
            <a:extLst>
              <a:ext uri="{FF2B5EF4-FFF2-40B4-BE49-F238E27FC236}">
                <a16:creationId xmlns:a16="http://schemas.microsoft.com/office/drawing/2014/main" id="{00000000-0008-0000-0B00-000006000000}"/>
              </a:ext>
            </a:extLst>
          </xdr:cNvPr>
          <xdr:cNvSpPr/>
        </xdr:nvSpPr>
        <xdr:spPr>
          <a:xfrm>
            <a:off x="2038350" y="4219575"/>
            <a:ext cx="161925" cy="161925"/>
          </a:xfrm>
          <a:prstGeom prst="rect">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69</xdr:row>
      <xdr:rowOff>85724</xdr:rowOff>
    </xdr:from>
    <xdr:to>
      <xdr:col>3</xdr:col>
      <xdr:colOff>314325</xdr:colOff>
      <xdr:row>84</xdr:row>
      <xdr:rowOff>167639</xdr:rowOff>
    </xdr:to>
    <xdr:graphicFrame macro="">
      <xdr:nvGraphicFramePr>
        <xdr:cNvPr id="4" name="Chart 3">
          <a:extLst>
            <a:ext uri="{FF2B5EF4-FFF2-40B4-BE49-F238E27FC236}">
              <a16:creationId xmlns:a16="http://schemas.microsoft.com/office/drawing/2014/main"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9</xdr:row>
      <xdr:rowOff>0</xdr:rowOff>
    </xdr:from>
    <xdr:to>
      <xdr:col>7</xdr:col>
      <xdr:colOff>1038225</xdr:colOff>
      <xdr:row>42</xdr:row>
      <xdr:rowOff>153699</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1714500"/>
          <a:ext cx="8334375" cy="6440199"/>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37</xdr:row>
      <xdr:rowOff>190499</xdr:rowOff>
    </xdr:from>
    <xdr:to>
      <xdr:col>4</xdr:col>
      <xdr:colOff>9525</xdr:colOff>
      <xdr:row>55</xdr:row>
      <xdr:rowOff>19050</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0.33384</cdr:x>
      <cdr:y>0.90394</cdr:y>
    </cdr:from>
    <cdr:to>
      <cdr:x>0.63813</cdr:x>
      <cdr:y>0.98768</cdr:y>
    </cdr:to>
    <cdr:sp macro="" textlink="">
      <cdr:nvSpPr>
        <cdr:cNvPr id="3" name="TextBox 2"/>
        <cdr:cNvSpPr txBox="1"/>
      </cdr:nvSpPr>
      <cdr:spPr>
        <a:xfrm xmlns:a="http://schemas.openxmlformats.org/drawingml/2006/main">
          <a:off x="2095500" y="2944631"/>
          <a:ext cx="1910026" cy="2727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a:solidFill>
                <a:schemeClr val="tx1">
                  <a:lumMod val="65000"/>
                  <a:lumOff val="35000"/>
                </a:schemeClr>
              </a:solidFill>
            </a:rPr>
            <a:t>Highest</a:t>
          </a:r>
          <a:r>
            <a:rPr lang="en-US" sz="1000" baseline="0">
              <a:solidFill>
                <a:schemeClr val="tx1">
                  <a:lumMod val="65000"/>
                  <a:lumOff val="35000"/>
                </a:schemeClr>
              </a:solidFill>
            </a:rPr>
            <a:t> degree or award earned</a:t>
          </a:r>
          <a:endParaRPr lang="en-US" sz="1000">
            <a:solidFill>
              <a:schemeClr val="tx1">
                <a:lumMod val="65000"/>
                <a:lumOff val="35000"/>
              </a:schemeClr>
            </a:solidFill>
          </a:endParaRPr>
        </a:p>
      </cdr:txBody>
    </cdr:sp>
  </cdr:relSizeAnchor>
  <cdr:relSizeAnchor xmlns:cdr="http://schemas.openxmlformats.org/drawingml/2006/chartDrawing">
    <cdr:from>
      <cdr:x>0.87649</cdr:x>
      <cdr:y>0.68781</cdr:y>
    </cdr:from>
    <cdr:to>
      <cdr:x>0.99466</cdr:x>
      <cdr:y>0.80702</cdr:y>
    </cdr:to>
    <cdr:sp macro="" textlink="">
      <cdr:nvSpPr>
        <cdr:cNvPr id="4" name="TextBox 3"/>
        <cdr:cNvSpPr txBox="1"/>
      </cdr:nvSpPr>
      <cdr:spPr>
        <a:xfrm xmlns:a="http://schemas.openxmlformats.org/drawingml/2006/main">
          <a:off x="5610225" y="2240590"/>
          <a:ext cx="756395" cy="3883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900">
              <a:solidFill>
                <a:schemeClr val="tx1">
                  <a:lumMod val="65000"/>
                  <a:lumOff val="35000"/>
                </a:schemeClr>
              </a:solidFill>
            </a:rPr>
            <a:t>(Years after</a:t>
          </a:r>
          <a:r>
            <a:rPr lang="en-US" sz="900" baseline="0">
              <a:solidFill>
                <a:schemeClr val="tx1">
                  <a:lumMod val="65000"/>
                  <a:lumOff val="35000"/>
                </a:schemeClr>
              </a:solidFill>
            </a:rPr>
            <a:t> graduation)</a:t>
          </a:r>
          <a:endParaRPr lang="en-US" sz="900">
            <a:solidFill>
              <a:schemeClr val="tx1">
                <a:lumMod val="65000"/>
                <a:lumOff val="35000"/>
              </a:schemeClr>
            </a:solidFill>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23810</xdr:colOff>
      <xdr:row>8</xdr:row>
      <xdr:rowOff>114300</xdr:rowOff>
    </xdr:from>
    <xdr:to>
      <xdr:col>9</xdr:col>
      <xdr:colOff>0</xdr:colOff>
      <xdr:row>25</xdr:row>
      <xdr:rowOff>142875</xdr:rowOff>
    </xdr:to>
    <xdr:graphicFrame macro="">
      <xdr:nvGraphicFramePr>
        <xdr:cNvPr id="6" name="Chart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6</xdr:col>
      <xdr:colOff>175152</xdr:colOff>
      <xdr:row>50</xdr:row>
      <xdr:rowOff>143979</xdr:rowOff>
    </xdr:to>
    <xdr:pic>
      <xdr:nvPicPr>
        <xdr:cNvPr id="4" name="Picture 3">
          <a:extLst>
            <a:ext uri="{FF2B5EF4-FFF2-40B4-BE49-F238E27FC236}">
              <a16:creationId xmlns:a16="http://schemas.microsoft.com/office/drawing/2014/main" id="{67810C77-4739-4DC7-8012-6A10863B7E9E}"/>
            </a:ext>
          </a:extLst>
        </xdr:cNvPr>
        <xdr:cNvPicPr>
          <a:picLocks noChangeAspect="1"/>
        </xdr:cNvPicPr>
      </xdr:nvPicPr>
      <xdr:blipFill>
        <a:blip xmlns:r="http://schemas.openxmlformats.org/officeDocument/2006/relationships" r:embed="rId1"/>
        <a:stretch>
          <a:fillRect/>
        </a:stretch>
      </xdr:blipFill>
      <xdr:spPr>
        <a:xfrm>
          <a:off x="609600" y="6219825"/>
          <a:ext cx="7547502" cy="39444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19048</xdr:colOff>
      <xdr:row>79</xdr:row>
      <xdr:rowOff>176211</xdr:rowOff>
    </xdr:from>
    <xdr:to>
      <xdr:col>2</xdr:col>
      <xdr:colOff>480058</xdr:colOff>
      <xdr:row>92</xdr:row>
      <xdr:rowOff>176211</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561974</xdr:colOff>
      <xdr:row>79</xdr:row>
      <xdr:rowOff>171450</xdr:rowOff>
    </xdr:from>
    <xdr:to>
      <xdr:col>6</xdr:col>
      <xdr:colOff>394334</xdr:colOff>
      <xdr:row>92</xdr:row>
      <xdr:rowOff>171450</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504824</xdr:colOff>
      <xdr:row>79</xdr:row>
      <xdr:rowOff>171450</xdr:rowOff>
    </xdr:from>
    <xdr:to>
      <xdr:col>10</xdr:col>
      <xdr:colOff>1013459</xdr:colOff>
      <xdr:row>92</xdr:row>
      <xdr:rowOff>171450</xdr:rowOff>
    </xdr:to>
    <xdr:graphicFrame macro="">
      <xdr:nvGraphicFramePr>
        <xdr:cNvPr id="4" name="Chart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304799</xdr:colOff>
      <xdr:row>42</xdr:row>
      <xdr:rowOff>14286</xdr:rowOff>
    </xdr:from>
    <xdr:to>
      <xdr:col>12</xdr:col>
      <xdr:colOff>609599</xdr:colOff>
      <xdr:row>55</xdr:row>
      <xdr:rowOff>138111</xdr:rowOff>
    </xdr:to>
    <xdr:graphicFrame macro="">
      <xdr:nvGraphicFramePr>
        <xdr:cNvPr id="2" name="Chart 1">
          <a:extLst>
            <a:ext uri="{FF2B5EF4-FFF2-40B4-BE49-F238E27FC236}">
              <a16:creationId xmlns:a16="http://schemas.microsoft.com/office/drawing/2014/main" id="{A10A5418-2963-4287-8250-52DC0D4071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295274</xdr:colOff>
      <xdr:row>56</xdr:row>
      <xdr:rowOff>9524</xdr:rowOff>
    </xdr:from>
    <xdr:to>
      <xdr:col>12</xdr:col>
      <xdr:colOff>600074</xdr:colOff>
      <xdr:row>70</xdr:row>
      <xdr:rowOff>85724</xdr:rowOff>
    </xdr:to>
    <xdr:graphicFrame macro="">
      <xdr:nvGraphicFramePr>
        <xdr:cNvPr id="3" name="Chart 2">
          <a:extLst>
            <a:ext uri="{FF2B5EF4-FFF2-40B4-BE49-F238E27FC236}">
              <a16:creationId xmlns:a16="http://schemas.microsoft.com/office/drawing/2014/main" id="{094D5C40-DEE6-4FCF-B788-E3B1696634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323850</xdr:colOff>
      <xdr:row>24</xdr:row>
      <xdr:rowOff>28575</xdr:rowOff>
    </xdr:from>
    <xdr:to>
      <xdr:col>13</xdr:col>
      <xdr:colOff>19050</xdr:colOff>
      <xdr:row>38</xdr:row>
      <xdr:rowOff>104775</xdr:rowOff>
    </xdr:to>
    <xdr:graphicFrame macro="">
      <xdr:nvGraphicFramePr>
        <xdr:cNvPr id="5" name="Chart 4">
          <a:extLst>
            <a:ext uri="{FF2B5EF4-FFF2-40B4-BE49-F238E27FC236}">
              <a16:creationId xmlns:a16="http://schemas.microsoft.com/office/drawing/2014/main" id="{626D250E-3C9C-4C8E-BFF3-6D31502415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333375</xdr:colOff>
      <xdr:row>10</xdr:row>
      <xdr:rowOff>19050</xdr:rowOff>
    </xdr:from>
    <xdr:to>
      <xdr:col>13</xdr:col>
      <xdr:colOff>50346</xdr:colOff>
      <xdr:row>23</xdr:row>
      <xdr:rowOff>186612</xdr:rowOff>
    </xdr:to>
    <xdr:graphicFrame macro="">
      <xdr:nvGraphicFramePr>
        <xdr:cNvPr id="6" name="Chart 5">
          <a:extLst>
            <a:ext uri="{FF2B5EF4-FFF2-40B4-BE49-F238E27FC236}">
              <a16:creationId xmlns:a16="http://schemas.microsoft.com/office/drawing/2014/main" id="{6D164BE6-3F70-405A-8850-666B278893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28574</xdr:colOff>
      <xdr:row>24</xdr:row>
      <xdr:rowOff>9524</xdr:rowOff>
    </xdr:from>
    <xdr:to>
      <xdr:col>4</xdr:col>
      <xdr:colOff>438149</xdr:colOff>
      <xdr:row>39</xdr:row>
      <xdr:rowOff>38099</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8/Regional%20Workbooks/Workbooks_Posted_October2018/Copy%20of%20Part%203%20-%20Reg9_WestTexas_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p"/>
      <sheetName val="Occ. Growth"/>
      <sheetName val="Pop. Proj."/>
      <sheetName val="Attainment"/>
      <sheetName val="Completion Pell By Level Region"/>
      <sheetName val="Completion by Region of Fice FY"/>
      <sheetName val="Comp by Inst Reg-counts"/>
      <sheetName val="Comp by Inst Reg-percent"/>
      <sheetName val="6-YR Grad Rate"/>
      <sheetName val="HS to Coll - College Readiness"/>
      <sheetName val="Reg College summary"/>
      <sheetName val="HS to Coll. "/>
      <sheetName val="Enrollment-Region of Residence"/>
      <sheetName val="Enrollment at Inst in Region"/>
      <sheetName val="Enrollment In&amp;Out"/>
    </sheetNames>
    <sheetDataSet>
      <sheetData sheetId="0" refreshError="1"/>
      <sheetData sheetId="1" refreshError="1"/>
      <sheetData sheetId="2" refreshError="1"/>
      <sheetData sheetId="3" refreshError="1"/>
      <sheetData sheetId="4" refreshError="1"/>
      <sheetData sheetId="5">
        <row r="269">
          <cell r="U269" t="str">
            <v>ABILENE CHRISTIAN UNIVERSITY</v>
          </cell>
        </row>
      </sheetData>
      <sheetData sheetId="6">
        <row r="2">
          <cell r="C2" t="str">
            <v>AMARILLO COLLEGE</v>
          </cell>
        </row>
      </sheetData>
      <sheetData sheetId="7" refreshError="1"/>
      <sheetData sheetId="8" refreshError="1"/>
      <sheetData sheetId="9" refreshError="1"/>
      <sheetData sheetId="10" refreshError="1"/>
      <sheetData sheetId="11">
        <row r="1161">
          <cell r="B1161" t="str">
            <v>ABILENE CHRISTIAN UNIVERSITY</v>
          </cell>
        </row>
        <row r="1162">
          <cell r="B1162" t="str">
            <v>ANGELO STATE UNIVERSITY</v>
          </cell>
        </row>
        <row r="1163">
          <cell r="B1163" t="str">
            <v>AUSTIN COLLEGE</v>
          </cell>
        </row>
        <row r="1164">
          <cell r="B1164" t="str">
            <v>BAYLOR UNIVERSITY</v>
          </cell>
        </row>
        <row r="1165">
          <cell r="B1165" t="str">
            <v>DALLAS BAPTIST UNIVERSITY</v>
          </cell>
        </row>
        <row r="1166">
          <cell r="B1166" t="str">
            <v>EAST TEXAS BAPTIST UNIVERSITY</v>
          </cell>
        </row>
        <row r="1167">
          <cell r="B1167" t="str">
            <v>HARDIN-SIMMONS UNIVERSITY</v>
          </cell>
        </row>
        <row r="1168">
          <cell r="B1168" t="str">
            <v>HOWARD PAYNE UNIVERSITY</v>
          </cell>
        </row>
        <row r="1169">
          <cell r="B1169" t="str">
            <v>LETOURNEAU UNIVERSITY</v>
          </cell>
        </row>
        <row r="1170">
          <cell r="B1170" t="str">
            <v>LUBBOCK CHRISTIAN UNIVERSITY</v>
          </cell>
        </row>
        <row r="1171">
          <cell r="B1171" t="str">
            <v>MCMURRY UNIVERSITY</v>
          </cell>
        </row>
        <row r="1172">
          <cell r="B1172" t="str">
            <v>MIDLAND COLLEGE</v>
          </cell>
        </row>
        <row r="1173">
          <cell r="B1173" t="str">
            <v>MIDWESTERN STATE UNIVERSITY</v>
          </cell>
        </row>
        <row r="1174">
          <cell r="B1174" t="str">
            <v>OUR LADY OF THE LAKE UNIV/SA</v>
          </cell>
        </row>
        <row r="1175">
          <cell r="B1175" t="str">
            <v>PRAIRIE VIEW A&amp;M UNIVERSITY</v>
          </cell>
        </row>
        <row r="1176">
          <cell r="B1176" t="str">
            <v>RICE UNIVERSITY</v>
          </cell>
        </row>
        <row r="1177">
          <cell r="B1177" t="str">
            <v>SAM HOUSTON STATE UNIVERSITY</v>
          </cell>
        </row>
        <row r="1178">
          <cell r="B1178" t="str">
            <v>SCHREINER UNIVERSITY</v>
          </cell>
        </row>
        <row r="1179">
          <cell r="B1179" t="str">
            <v>SOUTHERN METHODIST UNIVERSITY</v>
          </cell>
        </row>
        <row r="1180">
          <cell r="B1180" t="str">
            <v>SOUTHWESTERN ASSEM OF GOD UNIV</v>
          </cell>
        </row>
        <row r="1181">
          <cell r="B1181" t="str">
            <v>SOUTHWESTERN UNIVERSITY</v>
          </cell>
        </row>
        <row r="1182">
          <cell r="B1182" t="str">
            <v>ST. EDWARD'S UNIVERSITY</v>
          </cell>
        </row>
        <row r="1183">
          <cell r="B1183" t="str">
            <v>ST. MARY'S UNIVERSITY</v>
          </cell>
        </row>
        <row r="1184">
          <cell r="B1184" t="str">
            <v>STEPHEN F. AUSTIN STATE UNIV</v>
          </cell>
        </row>
        <row r="1185">
          <cell r="B1185" t="str">
            <v>SUL ROSS STATE UNIVERSITY</v>
          </cell>
        </row>
        <row r="1186">
          <cell r="B1186" t="str">
            <v>TAMU SYSTEM HLTH SCI CTR</v>
          </cell>
        </row>
        <row r="1187">
          <cell r="B1187" t="str">
            <v>TARLETON STATE UNIVERSITY</v>
          </cell>
        </row>
        <row r="1188">
          <cell r="B1188" t="str">
            <v>TEXAS A&amp;M UNIV AT GALVESTON</v>
          </cell>
        </row>
        <row r="1189">
          <cell r="B1189" t="str">
            <v>TEXAS A&amp;M UNIV-CORPUS CHRISTI</v>
          </cell>
        </row>
        <row r="1190">
          <cell r="B1190" t="str">
            <v>TEXAS A&amp;M UNIV-KINGSVILLE</v>
          </cell>
        </row>
        <row r="1191">
          <cell r="B1191" t="str">
            <v>TEXAS A&amp;M UNIVERSITY</v>
          </cell>
        </row>
        <row r="1192">
          <cell r="B1192" t="str">
            <v>TEXAS A&amp;M UNIVERSITY-COMMERCE</v>
          </cell>
        </row>
        <row r="1193">
          <cell r="B1193" t="str">
            <v>TEXAS CHRISTIAN UNIVERSITY</v>
          </cell>
        </row>
        <row r="1194">
          <cell r="B1194" t="str">
            <v>TEXAS LUTHERAN UNIVERSITY</v>
          </cell>
        </row>
        <row r="1195">
          <cell r="B1195" t="str">
            <v>TEXAS STATE UNIVERSITY</v>
          </cell>
        </row>
        <row r="1196">
          <cell r="B1196" t="str">
            <v>TEXAS TECH UNIV HLTH SCI CTR</v>
          </cell>
        </row>
        <row r="1197">
          <cell r="B1197" t="str">
            <v>TEXAS TECH UNIVERSITY</v>
          </cell>
        </row>
        <row r="1198">
          <cell r="B1198" t="str">
            <v>TEXAS WESLEYAN UNIVERSITY</v>
          </cell>
        </row>
        <row r="1199">
          <cell r="B1199" t="str">
            <v>TEXAS WOMAN'S UNIVERSITY</v>
          </cell>
        </row>
        <row r="1200">
          <cell r="B1200" t="str">
            <v>TRINITY UNIVERSITY</v>
          </cell>
        </row>
        <row r="1201">
          <cell r="B1201" t="str">
            <v>U. OF HOUSTON-DOWNTOWN</v>
          </cell>
        </row>
        <row r="1202">
          <cell r="B1202" t="str">
            <v>U. OF TEXAS AT ARLINGTON</v>
          </cell>
        </row>
        <row r="1203">
          <cell r="B1203" t="str">
            <v>U. OF TEXAS AT AUSTIN</v>
          </cell>
        </row>
        <row r="1204">
          <cell r="B1204" t="str">
            <v>U. OF TEXAS AT DALLAS</v>
          </cell>
        </row>
        <row r="1205">
          <cell r="B1205" t="str">
            <v>U. OF TEXAS AT EL PASO</v>
          </cell>
        </row>
        <row r="1206">
          <cell r="B1206" t="str">
            <v>U. OF TEXAS AT SAN ANTONIO</v>
          </cell>
        </row>
        <row r="1207">
          <cell r="B1207" t="str">
            <v>U. OF TEXAS AT TYLER</v>
          </cell>
        </row>
        <row r="1208">
          <cell r="B1208" t="str">
            <v>U. OF TEXAS-PERMIAN BASIN</v>
          </cell>
        </row>
        <row r="1209">
          <cell r="B1209" t="str">
            <v>UNIV OF MARY HARDIN-BAYLOR</v>
          </cell>
        </row>
        <row r="1210">
          <cell r="B1210" t="str">
            <v>UNIV OF THE INCARNATE WORD</v>
          </cell>
        </row>
        <row r="1211">
          <cell r="B1211" t="str">
            <v>UNIVERSITY OF DALLAS</v>
          </cell>
        </row>
        <row r="1212">
          <cell r="B1212" t="str">
            <v>UNIVERSITY OF HOUSTON</v>
          </cell>
        </row>
        <row r="1213">
          <cell r="B1213" t="str">
            <v>UNIVERSITY OF NORTH TEXAS</v>
          </cell>
        </row>
        <row r="1214">
          <cell r="B1214" t="str">
            <v>UNT HEALTH SCIENCE CENTER</v>
          </cell>
        </row>
        <row r="1215">
          <cell r="B1215" t="str">
            <v>UT HEALTH SCIENCE CTR/SA</v>
          </cell>
        </row>
        <row r="1216">
          <cell r="B1216" t="str">
            <v>UT MEDICAL BRANCH GALVESTON</v>
          </cell>
        </row>
        <row r="1217">
          <cell r="B1217" t="str">
            <v>WAYLAND BAPTIST UNIVERSITY</v>
          </cell>
        </row>
        <row r="1218">
          <cell r="B1218" t="str">
            <v>WEST TEXAS A&amp;M UNIVERSITY</v>
          </cell>
        </row>
        <row r="1219">
          <cell r="B1219" t="str">
            <v>ALAMO CCD NW VISTA COLLEGE</v>
          </cell>
        </row>
        <row r="1220">
          <cell r="B1220" t="str">
            <v>ALAMO CCD SAN ANTONIO COLLEGE</v>
          </cell>
        </row>
        <row r="1221">
          <cell r="B1221" t="str">
            <v>AMARILLO COLLEGE</v>
          </cell>
        </row>
        <row r="1222">
          <cell r="B1222" t="str">
            <v>AUSTIN COMMUNITY COLLEGE</v>
          </cell>
        </row>
        <row r="1223">
          <cell r="B1223" t="str">
            <v>BLINN COLLEGE DISTRICT</v>
          </cell>
        </row>
        <row r="1224">
          <cell r="B1224" t="str">
            <v>CISCO COLLEGE</v>
          </cell>
        </row>
        <row r="1225">
          <cell r="B1225" t="str">
            <v>CLARENDON COLLEGE</v>
          </cell>
        </row>
        <row r="1226">
          <cell r="B1226" t="str">
            <v>COASTAL BEND COLLEGE</v>
          </cell>
        </row>
        <row r="1227">
          <cell r="B1227" t="str">
            <v>COLLIN CO COMM COLL DISTRICT</v>
          </cell>
        </row>
        <row r="1228">
          <cell r="B1228" t="str">
            <v>DCCCD BROOKHAVEN COLLEGE</v>
          </cell>
        </row>
        <row r="1229">
          <cell r="B1229" t="str">
            <v>DCCCD EL CENTRO COLLEGE</v>
          </cell>
        </row>
        <row r="1230">
          <cell r="B1230" t="str">
            <v>DCCCD MOUNTAIN VIEW COLLEGE</v>
          </cell>
        </row>
        <row r="1231">
          <cell r="B1231" t="str">
            <v>DCCCD NORTH LAKE COLLEGE</v>
          </cell>
        </row>
        <row r="1232">
          <cell r="B1232" t="str">
            <v>HILL COLLEGE</v>
          </cell>
        </row>
        <row r="1233">
          <cell r="B1233" t="str">
            <v>HOUSTON COMMUNITY COLLEGE</v>
          </cell>
        </row>
        <row r="1234">
          <cell r="B1234" t="str">
            <v>HOWARD COLLEGE</v>
          </cell>
        </row>
        <row r="1235">
          <cell r="B1235" t="str">
            <v>LEE COLLEGE</v>
          </cell>
        </row>
        <row r="1236">
          <cell r="B1236" t="str">
            <v>LONE STAR COLLEGE - CY-FAIR</v>
          </cell>
        </row>
        <row r="1237">
          <cell r="B1237" t="str">
            <v>LONE STAR COLLEGE - KINGWOOD</v>
          </cell>
        </row>
        <row r="1238">
          <cell r="B1238" t="str">
            <v>LONE STAR COLLEGE - MONTGOMERY</v>
          </cell>
        </row>
        <row r="1239">
          <cell r="B1239" t="str">
            <v>LONE STAR COLLEGE - N. HARRIS</v>
          </cell>
        </row>
        <row r="1240">
          <cell r="B1240" t="str">
            <v>MCLENNAN COMMUNITY COLLEGE</v>
          </cell>
        </row>
        <row r="1241">
          <cell r="B1241" t="str">
            <v>NORTH CENTRAL TEXAS COLLEGE</v>
          </cell>
        </row>
        <row r="1242">
          <cell r="B1242" t="str">
            <v>ODESSA COLLEGE</v>
          </cell>
        </row>
        <row r="1243">
          <cell r="B1243" t="str">
            <v>PANOLA COLLEGE</v>
          </cell>
        </row>
        <row r="1244">
          <cell r="B1244" t="str">
            <v>RANGER COLLEGE</v>
          </cell>
        </row>
        <row r="1245">
          <cell r="B1245" t="str">
            <v>SOUTH PLAINS COLLEGE</v>
          </cell>
        </row>
        <row r="1246">
          <cell r="B1246" t="str">
            <v>SOUTHWEST COLLEGIATE INSTITUTE</v>
          </cell>
        </row>
        <row r="1247">
          <cell r="B1247" t="str">
            <v>SOUTHWEST TEXAS JUNIOR COLLEGE</v>
          </cell>
        </row>
        <row r="1248">
          <cell r="B1248" t="str">
            <v>SOUTHWESTERN CHRISTIAN COLLEGE</v>
          </cell>
        </row>
        <row r="1249">
          <cell r="B1249" t="str">
            <v>TARRANT CO NORTHEAST CAMPUS</v>
          </cell>
        </row>
        <row r="1250">
          <cell r="B1250" t="str">
            <v>TARRANT CO NORTHWEST CAMPUS</v>
          </cell>
        </row>
        <row r="1251">
          <cell r="B1251" t="str">
            <v>TEXAS STATE T. C. WACO</v>
          </cell>
        </row>
        <row r="1252">
          <cell r="B1252" t="str">
            <v>TEXAS STATE T. C. WEST TEXAS</v>
          </cell>
        </row>
        <row r="1253">
          <cell r="B1253" t="str">
            <v>TRINITY VALLEY COMM COLLEGE</v>
          </cell>
        </row>
        <row r="1254">
          <cell r="B1254" t="str">
            <v>TYLER JUNIOR COLLEGE</v>
          </cell>
        </row>
        <row r="1255">
          <cell r="B1255" t="str">
            <v>VERNON COLLEGE</v>
          </cell>
        </row>
        <row r="1256">
          <cell r="B1256" t="str">
            <v>WEATHERFORD COLLEGE</v>
          </cell>
        </row>
        <row r="1257">
          <cell r="B1257" t="str">
            <v>WESTERN TEXAS COLLEGE</v>
          </cell>
        </row>
        <row r="1258">
          <cell r="B1258" t="str">
            <v>BRAZOSPORT COLLEGE</v>
          </cell>
        </row>
        <row r="1259">
          <cell r="B1259" t="str">
            <v>CENTRAL TEXAS COLLEGE</v>
          </cell>
        </row>
        <row r="1260">
          <cell r="B1260" t="str">
            <v>COLLEGE OF THE MAINLAND COMMUN</v>
          </cell>
        </row>
        <row r="1261">
          <cell r="B1261" t="str">
            <v>DCCCD CEDAR VALLEY COLLEGE</v>
          </cell>
        </row>
        <row r="1262">
          <cell r="B1262" t="str">
            <v>DCCCD EASTFIELD COLLEGE</v>
          </cell>
        </row>
        <row r="1263">
          <cell r="B1263" t="str">
            <v>GALVESTON COLLEGE</v>
          </cell>
        </row>
        <row r="1264">
          <cell r="B1264" t="str">
            <v>GRAYSON COLLEGE</v>
          </cell>
        </row>
        <row r="1265">
          <cell r="B1265" t="str">
            <v>KILGORE COLLEGE</v>
          </cell>
        </row>
        <row r="1266">
          <cell r="B1266" t="str">
            <v>LAREDO COLLEGE</v>
          </cell>
        </row>
        <row r="1267">
          <cell r="B1267" t="str">
            <v>NAVARRO COLLEGE</v>
          </cell>
        </row>
        <row r="1268">
          <cell r="B1268" t="str">
            <v>SAN JACINTO COLLEGE CEN CAMPUS</v>
          </cell>
        </row>
      </sheetData>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s://www.census.gov/acs/www/data/data-tables-and-tools/data-profiles/2015/"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workbookViewId="0">
      <selection sqref="A1:H1"/>
    </sheetView>
  </sheetViews>
  <sheetFormatPr defaultRowHeight="15" x14ac:dyDescent="0.25"/>
  <cols>
    <col min="1" max="1" width="33" style="1" customWidth="1"/>
    <col min="2" max="2" width="20.7109375" style="1" customWidth="1"/>
    <col min="3" max="4" width="9.140625" style="1"/>
    <col min="5" max="5" width="9.140625" style="1" customWidth="1"/>
    <col min="6" max="6" width="21.85546875" style="1" customWidth="1"/>
    <col min="7" max="7" width="14.28515625" style="1" customWidth="1"/>
    <col min="8" max="11" width="9.140625" style="1"/>
  </cols>
  <sheetData>
    <row r="1" spans="1:13" s="24" customFormat="1" ht="15" customHeight="1" x14ac:dyDescent="0.25">
      <c r="A1" s="559" t="s">
        <v>373</v>
      </c>
      <c r="B1" s="560"/>
      <c r="C1" s="560"/>
      <c r="D1" s="560"/>
      <c r="E1" s="560"/>
      <c r="F1" s="560"/>
      <c r="G1" s="560"/>
      <c r="H1" s="561"/>
      <c r="I1" s="14"/>
      <c r="J1" s="15"/>
      <c r="K1" s="1"/>
    </row>
    <row r="2" spans="1:13" s="24" customFormat="1" ht="15" customHeight="1" x14ac:dyDescent="0.25">
      <c r="A2" s="562"/>
      <c r="B2" s="563"/>
      <c r="C2" s="563"/>
      <c r="D2" s="563"/>
      <c r="E2" s="563"/>
      <c r="F2" s="563"/>
      <c r="G2" s="563"/>
      <c r="H2" s="564"/>
      <c r="I2" s="16"/>
      <c r="J2" s="9"/>
      <c r="K2" s="1"/>
    </row>
    <row r="3" spans="1:13" s="24" customFormat="1" ht="15" customHeight="1" x14ac:dyDescent="0.25">
      <c r="A3" s="559" t="s">
        <v>215</v>
      </c>
      <c r="B3" s="560"/>
      <c r="C3" s="560"/>
      <c r="D3" s="560"/>
      <c r="E3" s="560"/>
      <c r="F3" s="560"/>
      <c r="G3" s="560"/>
      <c r="H3" s="561"/>
      <c r="I3" s="16"/>
      <c r="J3" s="9"/>
      <c r="K3" s="1"/>
    </row>
    <row r="4" spans="1:13" s="24" customFormat="1" ht="15" customHeight="1" x14ac:dyDescent="0.25">
      <c r="A4" s="565" t="s">
        <v>280</v>
      </c>
      <c r="B4" s="566"/>
      <c r="C4" s="566"/>
      <c r="D4" s="566"/>
      <c r="E4" s="566"/>
      <c r="F4" s="566"/>
      <c r="G4" s="566"/>
      <c r="H4" s="567"/>
      <c r="I4" s="16"/>
      <c r="J4" s="9"/>
      <c r="K4" s="1"/>
    </row>
    <row r="5" spans="1:13" s="24" customFormat="1" ht="15" customHeight="1" x14ac:dyDescent="0.25">
      <c r="A5" s="568"/>
      <c r="B5" s="569"/>
      <c r="C5" s="569"/>
      <c r="D5" s="569"/>
      <c r="E5" s="569"/>
      <c r="F5" s="569"/>
      <c r="G5" s="569"/>
      <c r="H5" s="570"/>
      <c r="I5" s="16"/>
      <c r="J5" s="9"/>
      <c r="K5" s="1"/>
    </row>
    <row r="6" spans="1:13" s="11" customFormat="1" ht="15" customHeight="1" x14ac:dyDescent="0.25">
      <c r="A6" s="568"/>
      <c r="B6" s="569"/>
      <c r="C6" s="569"/>
      <c r="D6" s="569"/>
      <c r="E6" s="569"/>
      <c r="F6" s="569"/>
      <c r="G6" s="569"/>
      <c r="H6" s="570"/>
      <c r="I6" s="16"/>
      <c r="J6" s="9"/>
      <c r="K6" s="90"/>
    </row>
    <row r="7" spans="1:13" s="11" customFormat="1" ht="15" customHeight="1" x14ac:dyDescent="0.25">
      <c r="A7" s="568"/>
      <c r="B7" s="569"/>
      <c r="C7" s="569"/>
      <c r="D7" s="569"/>
      <c r="E7" s="569"/>
      <c r="F7" s="569"/>
      <c r="G7" s="569"/>
      <c r="H7" s="570"/>
      <c r="I7" s="16"/>
      <c r="J7" s="9"/>
      <c r="K7" s="90"/>
    </row>
    <row r="8" spans="1:13" x14ac:dyDescent="0.25">
      <c r="A8" s="571"/>
      <c r="B8" s="572"/>
      <c r="C8" s="572"/>
      <c r="D8" s="572"/>
      <c r="E8" s="572"/>
      <c r="F8" s="572"/>
      <c r="G8" s="572"/>
      <c r="H8" s="573"/>
    </row>
    <row r="9" spans="1:13" s="24" customFormat="1" x14ac:dyDescent="0.25">
      <c r="A9" s="66"/>
      <c r="B9" s="66"/>
      <c r="C9" s="66"/>
      <c r="D9" s="66"/>
      <c r="E9" s="66"/>
      <c r="F9" s="66"/>
      <c r="G9" s="66"/>
      <c r="H9" s="66"/>
      <c r="I9" s="1"/>
      <c r="J9" s="1"/>
      <c r="K9" s="1"/>
    </row>
    <row r="10" spans="1:13" x14ac:dyDescent="0.25">
      <c r="E10" s="2"/>
    </row>
    <row r="11" spans="1:13" x14ac:dyDescent="0.25">
      <c r="C11" s="2"/>
      <c r="L11" s="1"/>
      <c r="M11" s="1"/>
    </row>
    <row r="12" spans="1:13" x14ac:dyDescent="0.25">
      <c r="F12" s="2"/>
      <c r="L12" s="1"/>
      <c r="M12" s="1"/>
    </row>
    <row r="13" spans="1:13" x14ac:dyDescent="0.25">
      <c r="B13" s="91"/>
      <c r="C13" s="2"/>
      <c r="L13" s="1"/>
      <c r="M13" s="1"/>
    </row>
    <row r="14" spans="1:13" x14ac:dyDescent="0.25">
      <c r="B14" s="91"/>
      <c r="F14" s="2"/>
      <c r="G14" s="2"/>
      <c r="H14" s="2"/>
      <c r="I14" s="2"/>
      <c r="L14" s="1"/>
      <c r="M14" s="1"/>
    </row>
    <row r="15" spans="1:13" x14ac:dyDescent="0.25">
      <c r="A15" s="91"/>
      <c r="B15" s="91"/>
      <c r="G15" s="25"/>
      <c r="I15" s="12"/>
      <c r="J15" s="12"/>
      <c r="K15" s="12"/>
      <c r="L15" s="3"/>
      <c r="M15" s="3"/>
    </row>
    <row r="16" spans="1:13" x14ac:dyDescent="0.25">
      <c r="A16" s="7" t="s">
        <v>21</v>
      </c>
      <c r="B16" s="91"/>
      <c r="L16" s="1"/>
      <c r="M16" s="1"/>
    </row>
    <row r="17" spans="1:13" x14ac:dyDescent="0.25">
      <c r="A17" s="78"/>
      <c r="B17" s="91"/>
      <c r="F17" s="4"/>
      <c r="G17" s="5"/>
      <c r="H17" s="6"/>
      <c r="I17" s="6"/>
      <c r="J17" s="6"/>
      <c r="K17" s="6"/>
      <c r="L17" s="6"/>
      <c r="M17" s="6"/>
    </row>
    <row r="18" spans="1:13" x14ac:dyDescent="0.25">
      <c r="A18" s="269"/>
      <c r="B18" s="91"/>
    </row>
    <row r="19" spans="1:13" ht="15" customHeight="1" x14ac:dyDescent="0.25">
      <c r="A19" s="13" t="s">
        <v>374</v>
      </c>
      <c r="B19" s="574" t="s">
        <v>14</v>
      </c>
      <c r="C19" s="574"/>
      <c r="D19" s="574"/>
      <c r="E19" s="574"/>
      <c r="F19" s="574"/>
      <c r="G19" s="574"/>
      <c r="H19" s="574"/>
    </row>
    <row r="20" spans="1:13" ht="15" customHeight="1" x14ac:dyDescent="0.25">
      <c r="A20" s="14" t="s">
        <v>41</v>
      </c>
      <c r="B20" s="557" t="s">
        <v>237</v>
      </c>
      <c r="C20" s="557"/>
      <c r="D20" s="557"/>
      <c r="E20" s="557"/>
      <c r="F20" s="557"/>
      <c r="G20" s="557"/>
      <c r="H20" s="557"/>
    </row>
    <row r="21" spans="1:13" ht="15" customHeight="1" x14ac:dyDescent="0.25">
      <c r="A21" s="14" t="s">
        <v>380</v>
      </c>
      <c r="B21" s="556" t="s">
        <v>375</v>
      </c>
      <c r="C21" s="556"/>
      <c r="D21" s="556"/>
      <c r="E21" s="556"/>
      <c r="F21" s="556"/>
      <c r="G21" s="556"/>
      <c r="H21" s="556"/>
    </row>
    <row r="22" spans="1:13" ht="15" customHeight="1" x14ac:dyDescent="0.25">
      <c r="A22" s="14" t="s">
        <v>376</v>
      </c>
      <c r="B22" s="556" t="s">
        <v>233</v>
      </c>
      <c r="C22" s="556"/>
      <c r="D22" s="556"/>
      <c r="E22" s="556"/>
      <c r="F22" s="556"/>
      <c r="G22" s="556"/>
      <c r="H22" s="556"/>
    </row>
    <row r="23" spans="1:13" ht="15" customHeight="1" x14ac:dyDescent="0.25">
      <c r="A23" s="14" t="s">
        <v>216</v>
      </c>
      <c r="B23" s="558" t="s">
        <v>234</v>
      </c>
      <c r="C23" s="558"/>
      <c r="D23" s="558"/>
      <c r="E23" s="558"/>
      <c r="F23" s="558"/>
      <c r="G23" s="558"/>
      <c r="H23" s="558"/>
      <c r="M23" s="1"/>
    </row>
    <row r="24" spans="1:13" s="24" customFormat="1" ht="15" customHeight="1" x14ac:dyDescent="0.25">
      <c r="A24" s="14" t="s">
        <v>238</v>
      </c>
      <c r="B24" s="558" t="s">
        <v>266</v>
      </c>
      <c r="C24" s="558"/>
      <c r="D24" s="558"/>
      <c r="E24" s="558"/>
      <c r="F24" s="558"/>
      <c r="G24" s="558"/>
      <c r="H24" s="558"/>
      <c r="I24" s="1"/>
      <c r="J24" s="1"/>
      <c r="K24" s="1"/>
      <c r="M24" s="1"/>
    </row>
    <row r="25" spans="1:13" s="24" customFormat="1" ht="15" customHeight="1" x14ac:dyDescent="0.25">
      <c r="A25" s="14" t="s">
        <v>239</v>
      </c>
      <c r="B25" s="558" t="s">
        <v>267</v>
      </c>
      <c r="C25" s="558"/>
      <c r="D25" s="558"/>
      <c r="E25" s="558"/>
      <c r="F25" s="558"/>
      <c r="G25" s="558"/>
      <c r="H25" s="558"/>
      <c r="I25" s="1"/>
      <c r="J25" s="1"/>
      <c r="K25" s="1"/>
      <c r="M25" s="1"/>
    </row>
    <row r="26" spans="1:13" ht="15" customHeight="1" x14ac:dyDescent="0.25">
      <c r="A26" s="14" t="s">
        <v>191</v>
      </c>
      <c r="B26" s="556" t="s">
        <v>254</v>
      </c>
      <c r="C26" s="556"/>
      <c r="D26" s="556"/>
      <c r="E26" s="556"/>
      <c r="F26" s="556"/>
      <c r="G26" s="556"/>
      <c r="H26" s="556"/>
      <c r="M26" s="1"/>
    </row>
    <row r="27" spans="1:13" ht="15" customHeight="1" x14ac:dyDescent="0.25">
      <c r="A27" s="546" t="s">
        <v>253</v>
      </c>
      <c r="B27" s="558" t="s">
        <v>235</v>
      </c>
      <c r="C27" s="558"/>
      <c r="D27" s="558"/>
      <c r="E27" s="558"/>
      <c r="F27" s="558"/>
      <c r="G27" s="558"/>
      <c r="H27" s="558"/>
      <c r="M27" s="1"/>
    </row>
    <row r="28" spans="1:13" s="24" customFormat="1" ht="15" customHeight="1" x14ac:dyDescent="0.25">
      <c r="A28" s="546" t="s">
        <v>240</v>
      </c>
      <c r="B28" s="558" t="s">
        <v>255</v>
      </c>
      <c r="C28" s="558"/>
      <c r="D28" s="558"/>
      <c r="E28" s="558"/>
      <c r="F28" s="558"/>
      <c r="G28" s="558"/>
      <c r="H28" s="558"/>
      <c r="I28" s="1"/>
      <c r="J28" s="1"/>
      <c r="K28" s="1"/>
      <c r="M28" s="1"/>
    </row>
    <row r="29" spans="1:13" ht="15" customHeight="1" x14ac:dyDescent="0.25">
      <c r="A29" s="14" t="s">
        <v>377</v>
      </c>
      <c r="B29" s="556" t="s">
        <v>411</v>
      </c>
      <c r="C29" s="556"/>
      <c r="D29" s="556"/>
      <c r="E29" s="556"/>
      <c r="F29" s="556"/>
      <c r="G29" s="556"/>
      <c r="H29" s="556"/>
    </row>
    <row r="30" spans="1:13" s="24" customFormat="1" ht="15" customHeight="1" x14ac:dyDescent="0.25">
      <c r="A30" s="14" t="s">
        <v>378</v>
      </c>
      <c r="B30" s="556" t="s">
        <v>278</v>
      </c>
      <c r="C30" s="556"/>
      <c r="D30" s="556"/>
      <c r="E30" s="556"/>
      <c r="F30" s="556"/>
      <c r="G30" s="556"/>
      <c r="H30" s="556"/>
      <c r="I30" s="1"/>
      <c r="J30" s="1"/>
      <c r="K30" s="1"/>
    </row>
    <row r="31" spans="1:13" s="24" customFormat="1" ht="15" customHeight="1" x14ac:dyDescent="0.25">
      <c r="A31" s="14" t="s">
        <v>379</v>
      </c>
      <c r="B31" s="556" t="s">
        <v>268</v>
      </c>
      <c r="C31" s="556"/>
      <c r="D31" s="556"/>
      <c r="E31" s="556"/>
      <c r="F31" s="556"/>
      <c r="G31" s="556"/>
      <c r="H31" s="556"/>
      <c r="I31" s="1"/>
      <c r="J31" s="1"/>
      <c r="K31" s="1"/>
    </row>
    <row r="32" spans="1:13" ht="12" customHeight="1" x14ac:dyDescent="0.25">
      <c r="A32" s="14"/>
      <c r="B32" s="90"/>
      <c r="C32" s="90"/>
      <c r="D32" s="90"/>
      <c r="E32" s="90"/>
      <c r="F32" s="90"/>
    </row>
    <row r="33" spans="1:1" x14ac:dyDescent="0.25">
      <c r="A33" s="12"/>
    </row>
    <row r="34" spans="1:1" x14ac:dyDescent="0.25">
      <c r="A34" s="12"/>
    </row>
  </sheetData>
  <mergeCells count="17">
    <mergeCell ref="A1:H1"/>
    <mergeCell ref="A2:H2"/>
    <mergeCell ref="A3:H3"/>
    <mergeCell ref="A4:H8"/>
    <mergeCell ref="B21:H21"/>
    <mergeCell ref="B19:H19"/>
    <mergeCell ref="B31:H31"/>
    <mergeCell ref="B20:H20"/>
    <mergeCell ref="B22:H22"/>
    <mergeCell ref="B23:H23"/>
    <mergeCell ref="B24:H24"/>
    <mergeCell ref="B25:H25"/>
    <mergeCell ref="B28:H28"/>
    <mergeCell ref="B30:H30"/>
    <mergeCell ref="B26:H26"/>
    <mergeCell ref="B27:H27"/>
    <mergeCell ref="B29:H29"/>
  </mergeCells>
  <hyperlinks>
    <hyperlink ref="A22" location="'Pop. Proj.'!A1" display="Pop. Proj."/>
    <hyperlink ref="A23" location="Attainment!A1" display="Attainment"/>
    <hyperlink ref="A26" location="'6-Year Grad Rates'!A1" display="6-Year Grad Rates"/>
    <hyperlink ref="A21" location="'Occ. Growth'!A1" display="Occ. Growth"/>
    <hyperlink ref="A20" location="Map!A1" display="Map"/>
    <hyperlink ref="A27" location="'HS to Coll. '!A1" display="HS to College - 60x30TX Target"/>
    <hyperlink ref="A24" location="'Comp by Inst Reg-counts'!A1" display="Comp by Inst Reg-counts"/>
    <hyperlink ref="A25" location="'Comp by Inst Reg-percent'!A1" display="Comp by Inst Reg-percent"/>
    <hyperlink ref="A28" location="'HS to Coll - College Readiness'!A1" display="HS to College - College Readiness"/>
    <hyperlink ref="A30" location="'Enrollment at Inst in Region'!Print_Area" display="Enrollment at Inst in Region"/>
    <hyperlink ref="A29" location="'Enrollment-Region of Residence'!A1" display="Enrollment - Region of Residence"/>
    <hyperlink ref="A31" location="'Enrollment In&amp;Out'!A1" display="Enrollment In and Out"/>
  </hyperlinks>
  <pageMargins left="0.25" right="0.25" top="0.75" bottom="0.75" header="0.3" footer="0.3"/>
  <pageSetup scale="9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7"/>
  <sheetViews>
    <sheetView zoomScaleNormal="100" zoomScaleSheetLayoutView="100" workbookViewId="0">
      <selection activeCell="K10" sqref="K10"/>
    </sheetView>
  </sheetViews>
  <sheetFormatPr defaultColWidth="9.140625" defaultRowHeight="12.75" x14ac:dyDescent="0.2"/>
  <cols>
    <col min="1" max="1" width="12.5703125" style="12" bestFit="1" customWidth="1"/>
    <col min="2" max="2" width="33.42578125" style="12" customWidth="1"/>
    <col min="3" max="6" width="14.85546875" style="12" customWidth="1"/>
    <col min="7" max="7" width="13.140625" style="12" customWidth="1"/>
    <col min="8" max="8" width="17.85546875" style="12" customWidth="1"/>
    <col min="9" max="9" width="3" style="12" customWidth="1"/>
    <col min="10" max="10" width="11.140625" style="12" customWidth="1"/>
    <col min="11" max="11" width="22.140625" style="12" customWidth="1"/>
    <col min="12" max="12" width="35.42578125" style="12" customWidth="1"/>
    <col min="13" max="13" width="11.140625" style="12" customWidth="1"/>
    <col min="14" max="15" width="9.140625" style="12"/>
    <col min="16" max="16" width="12.7109375" style="12" customWidth="1"/>
    <col min="17" max="17" width="13.7109375" style="12" customWidth="1"/>
    <col min="18" max="24" width="9.140625" style="12"/>
    <col min="25" max="25" width="9.140625" style="12" customWidth="1"/>
    <col min="26" max="16384" width="9.140625" style="12"/>
  </cols>
  <sheetData>
    <row r="1" spans="1:14" ht="15" customHeight="1" x14ac:dyDescent="0.2">
      <c r="A1" s="559" t="s">
        <v>21</v>
      </c>
      <c r="B1" s="560"/>
      <c r="C1" s="560"/>
      <c r="D1" s="560"/>
      <c r="E1" s="560"/>
      <c r="F1" s="560"/>
      <c r="G1" s="560"/>
      <c r="H1" s="561"/>
      <c r="J1" s="197"/>
      <c r="K1" s="197"/>
    </row>
    <row r="2" spans="1:14" ht="15" customHeight="1" x14ac:dyDescent="0.2">
      <c r="A2" s="650"/>
      <c r="B2" s="651"/>
      <c r="C2" s="651"/>
      <c r="D2" s="651"/>
      <c r="E2" s="651"/>
      <c r="F2" s="651"/>
      <c r="G2" s="651"/>
      <c r="H2" s="652"/>
      <c r="I2" s="92"/>
      <c r="J2" s="92"/>
      <c r="K2" s="92"/>
      <c r="L2" s="92"/>
      <c r="M2" s="92"/>
      <c r="N2" s="92"/>
    </row>
    <row r="3" spans="1:14" s="131" customFormat="1" ht="30" customHeight="1" x14ac:dyDescent="0.2">
      <c r="A3" s="749" t="s">
        <v>255</v>
      </c>
      <c r="B3" s="750"/>
      <c r="C3" s="750"/>
      <c r="D3" s="750"/>
      <c r="E3" s="750"/>
      <c r="F3" s="750"/>
      <c r="G3" s="750"/>
      <c r="H3" s="751"/>
    </row>
    <row r="4" spans="1:14" s="131" customFormat="1" ht="18.75" customHeight="1" x14ac:dyDescent="0.2">
      <c r="A4" s="584" t="s">
        <v>410</v>
      </c>
      <c r="B4" s="585"/>
      <c r="C4" s="585"/>
      <c r="D4" s="585"/>
      <c r="E4" s="585"/>
      <c r="F4" s="585"/>
      <c r="G4" s="585"/>
      <c r="H4" s="586"/>
    </row>
    <row r="5" spans="1:14" s="131" customFormat="1" ht="18.75" customHeight="1" x14ac:dyDescent="0.2">
      <c r="A5" s="587"/>
      <c r="B5" s="588"/>
      <c r="C5" s="588"/>
      <c r="D5" s="588"/>
      <c r="E5" s="588"/>
      <c r="F5" s="588"/>
      <c r="G5" s="588"/>
      <c r="H5" s="589"/>
    </row>
    <row r="6" spans="1:14" s="131" customFormat="1" ht="18.75" customHeight="1" x14ac:dyDescent="0.2">
      <c r="A6" s="587"/>
      <c r="B6" s="588"/>
      <c r="C6" s="588"/>
      <c r="D6" s="588"/>
      <c r="E6" s="588"/>
      <c r="F6" s="588"/>
      <c r="G6" s="588"/>
      <c r="H6" s="589"/>
    </row>
    <row r="7" spans="1:14" s="131" customFormat="1" ht="18.75" customHeight="1" x14ac:dyDescent="0.2">
      <c r="A7" s="587"/>
      <c r="B7" s="588"/>
      <c r="C7" s="588"/>
      <c r="D7" s="588"/>
      <c r="E7" s="588"/>
      <c r="F7" s="588"/>
      <c r="G7" s="588"/>
      <c r="H7" s="589"/>
    </row>
    <row r="8" spans="1:14" s="131" customFormat="1" ht="18.75" customHeight="1" x14ac:dyDescent="0.2">
      <c r="A8" s="590"/>
      <c r="B8" s="591"/>
      <c r="C8" s="591"/>
      <c r="D8" s="591"/>
      <c r="E8" s="591"/>
      <c r="F8" s="591"/>
      <c r="G8" s="591"/>
      <c r="H8" s="592"/>
    </row>
    <row r="9" spans="1:14" s="131" customFormat="1" ht="15" customHeight="1" x14ac:dyDescent="0.2">
      <c r="A9" s="92"/>
      <c r="B9" s="92"/>
      <c r="C9" s="92"/>
      <c r="D9" s="92"/>
      <c r="E9" s="92"/>
      <c r="F9" s="92"/>
      <c r="G9" s="92"/>
      <c r="H9" s="92"/>
    </row>
    <row r="10" spans="1:14" ht="15" customHeight="1" x14ac:dyDescent="0.2">
      <c r="A10" s="198"/>
      <c r="B10" s="93"/>
      <c r="C10" s="93"/>
      <c r="D10" s="93"/>
      <c r="E10" s="93"/>
      <c r="F10" s="151"/>
      <c r="G10" s="60"/>
    </row>
    <row r="11" spans="1:14" x14ac:dyDescent="0.2">
      <c r="A11" s="164"/>
      <c r="B11" s="93"/>
      <c r="C11" s="93"/>
      <c r="D11" s="93"/>
      <c r="E11" s="93"/>
      <c r="F11" s="151"/>
      <c r="G11" s="17"/>
    </row>
    <row r="12" spans="1:14" x14ac:dyDescent="0.2">
      <c r="F12" s="131"/>
      <c r="G12" s="17"/>
    </row>
    <row r="13" spans="1:14" ht="60" customHeight="1" x14ac:dyDescent="0.2">
      <c r="F13" s="131"/>
      <c r="G13" s="17"/>
    </row>
    <row r="14" spans="1:14" x14ac:dyDescent="0.2">
      <c r="F14" s="131"/>
      <c r="G14" s="17"/>
    </row>
    <row r="15" spans="1:14" x14ac:dyDescent="0.2">
      <c r="F15" s="131"/>
      <c r="G15" s="59"/>
    </row>
    <row r="16" spans="1:14" x14ac:dyDescent="0.2">
      <c r="F16" s="131"/>
      <c r="G16" s="59"/>
    </row>
    <row r="17" spans="5:19" x14ac:dyDescent="0.2">
      <c r="F17" s="131"/>
      <c r="G17" s="59"/>
    </row>
    <row r="18" spans="5:19" ht="30" customHeight="1" x14ac:dyDescent="0.2">
      <c r="F18" s="131"/>
      <c r="G18" s="59"/>
    </row>
    <row r="21" spans="5:19" x14ac:dyDescent="0.2">
      <c r="E21" s="199"/>
      <c r="J21" s="131"/>
      <c r="K21" s="131"/>
      <c r="L21" s="131"/>
      <c r="M21" s="131"/>
      <c r="N21" s="131"/>
      <c r="O21" s="190"/>
      <c r="P21" s="190"/>
      <c r="R21" s="131"/>
      <c r="S21" s="131"/>
    </row>
    <row r="54" spans="1:11" x14ac:dyDescent="0.2">
      <c r="A54" s="754" t="s">
        <v>225</v>
      </c>
      <c r="B54" s="755"/>
      <c r="C54" s="755"/>
      <c r="D54" s="755"/>
      <c r="E54" s="756"/>
      <c r="F54" s="52"/>
      <c r="G54" s="52"/>
      <c r="H54" s="52"/>
    </row>
    <row r="55" spans="1:11" ht="24.75" customHeight="1" x14ac:dyDescent="0.2">
      <c r="A55" s="141"/>
      <c r="B55" s="93"/>
      <c r="C55" s="595" t="s">
        <v>389</v>
      </c>
      <c r="D55" s="595"/>
      <c r="E55" s="595"/>
    </row>
    <row r="56" spans="1:11" x14ac:dyDescent="0.2">
      <c r="A56" s="374" t="s">
        <v>224</v>
      </c>
      <c r="B56" s="375"/>
      <c r="C56" s="242">
        <v>2015</v>
      </c>
      <c r="D56" s="242">
        <v>2016</v>
      </c>
      <c r="E56" s="242">
        <v>2017</v>
      </c>
    </row>
    <row r="57" spans="1:11" ht="15" x14ac:dyDescent="0.25">
      <c r="A57" s="752" t="s">
        <v>220</v>
      </c>
      <c r="B57" s="268" t="s">
        <v>11</v>
      </c>
      <c r="C57" s="171">
        <v>0.57899999999999996</v>
      </c>
      <c r="D57" s="171">
        <v>0.58025570107649338</v>
      </c>
      <c r="E57" s="422">
        <v>0.61031989341198101</v>
      </c>
    </row>
    <row r="58" spans="1:11" ht="15" x14ac:dyDescent="0.25">
      <c r="A58" s="753"/>
      <c r="B58" s="271" t="s">
        <v>21</v>
      </c>
      <c r="C58" s="171">
        <v>0.58699999999999997</v>
      </c>
      <c r="D58" s="171">
        <v>0.58036191494235323</v>
      </c>
      <c r="E58" s="422">
        <v>0.63218612733503898</v>
      </c>
      <c r="G58" s="201"/>
      <c r="H58" s="201"/>
      <c r="I58" s="201"/>
      <c r="J58" s="201"/>
      <c r="K58" s="201"/>
    </row>
    <row r="59" spans="1:11" ht="15" x14ac:dyDescent="0.25">
      <c r="A59" s="752" t="s">
        <v>221</v>
      </c>
      <c r="B59" s="271" t="s">
        <v>11</v>
      </c>
      <c r="C59" s="171">
        <v>0.63400000000000001</v>
      </c>
      <c r="D59" s="171">
        <v>0.63255511266574471</v>
      </c>
      <c r="E59" s="422">
        <v>0.65267052142755499</v>
      </c>
      <c r="G59" s="201"/>
      <c r="H59" s="401"/>
      <c r="I59" s="401"/>
      <c r="J59" s="401"/>
      <c r="K59" s="401"/>
    </row>
    <row r="60" spans="1:11" ht="15" x14ac:dyDescent="0.25">
      <c r="A60" s="753"/>
      <c r="B60" s="271" t="s">
        <v>21</v>
      </c>
      <c r="C60" s="171">
        <v>0.63200000000000001</v>
      </c>
      <c r="D60" s="171">
        <v>0.62589397062940622</v>
      </c>
      <c r="E60" s="422">
        <v>0.66578172515325595</v>
      </c>
      <c r="G60" s="201"/>
      <c r="H60" s="401"/>
      <c r="I60" s="401"/>
      <c r="J60" s="401"/>
      <c r="K60" s="401"/>
    </row>
    <row r="61" spans="1:11" ht="15" x14ac:dyDescent="0.25">
      <c r="A61" s="752" t="s">
        <v>222</v>
      </c>
      <c r="B61" s="271" t="s">
        <v>11</v>
      </c>
      <c r="C61" s="171">
        <v>0.77300000000000002</v>
      </c>
      <c r="D61" s="171">
        <v>0.77828845684535919</v>
      </c>
      <c r="E61" s="422">
        <v>0.85554995019855895</v>
      </c>
    </row>
    <row r="62" spans="1:11" ht="15" x14ac:dyDescent="0.25">
      <c r="A62" s="753"/>
      <c r="B62" s="271" t="s">
        <v>21</v>
      </c>
      <c r="C62" s="171">
        <v>0.80500000000000005</v>
      </c>
      <c r="D62" s="171">
        <v>0.80392456287699476</v>
      </c>
      <c r="E62" s="422">
        <v>0.90662258048945299</v>
      </c>
    </row>
    <row r="63" spans="1:11" ht="15" x14ac:dyDescent="0.25">
      <c r="A63" s="752" t="s">
        <v>223</v>
      </c>
      <c r="B63" s="271" t="s">
        <v>11</v>
      </c>
      <c r="C63" s="171">
        <v>0.75800000000000001</v>
      </c>
      <c r="D63" s="171">
        <v>0.75913799181105779</v>
      </c>
      <c r="E63" s="422">
        <v>0.78695978371945596</v>
      </c>
    </row>
    <row r="64" spans="1:11" ht="15" x14ac:dyDescent="0.25">
      <c r="A64" s="753"/>
      <c r="B64" s="271" t="s">
        <v>21</v>
      </c>
      <c r="C64" s="171">
        <v>0.78200000000000003</v>
      </c>
      <c r="D64" s="171">
        <v>0.77735359242574631</v>
      </c>
      <c r="E64" s="422">
        <v>0.80518414828401796</v>
      </c>
    </row>
    <row r="66" spans="1:8" x14ac:dyDescent="0.2">
      <c r="A66" s="12" t="s">
        <v>219</v>
      </c>
    </row>
    <row r="67" spans="1:8" x14ac:dyDescent="0.2">
      <c r="A67" s="12" t="s">
        <v>264</v>
      </c>
      <c r="H67" s="14" t="s">
        <v>31</v>
      </c>
    </row>
  </sheetData>
  <mergeCells count="10">
    <mergeCell ref="A1:H1"/>
    <mergeCell ref="A2:H2"/>
    <mergeCell ref="A3:H3"/>
    <mergeCell ref="A4:H8"/>
    <mergeCell ref="A63:A64"/>
    <mergeCell ref="A54:E54"/>
    <mergeCell ref="C55:E55"/>
    <mergeCell ref="A57:A58"/>
    <mergeCell ref="A59:A60"/>
    <mergeCell ref="A61:A62"/>
  </mergeCells>
  <hyperlinks>
    <hyperlink ref="H67" location="Contents!A1" display="Back to Contents"/>
  </hyperlinks>
  <pageMargins left="0.25" right="0.25" top="0.75" bottom="0.75" header="0.3" footer="0.3"/>
  <pageSetup scale="7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zoomScaleNormal="100" zoomScaleSheetLayoutView="100" workbookViewId="0">
      <selection activeCell="A2" sqref="A2:M2"/>
    </sheetView>
  </sheetViews>
  <sheetFormatPr defaultColWidth="9.140625" defaultRowHeight="12.75" x14ac:dyDescent="0.2"/>
  <cols>
    <col min="1" max="1" width="11.7109375" style="12" customWidth="1"/>
    <col min="2" max="2" width="11.5703125" style="12" customWidth="1"/>
    <col min="3" max="3" width="10.140625" style="12" customWidth="1"/>
    <col min="4" max="5" width="11.28515625" style="12" bestFit="1" customWidth="1"/>
    <col min="6" max="16384" width="9.140625" style="12"/>
  </cols>
  <sheetData>
    <row r="1" spans="1:15" ht="15" customHeight="1" x14ac:dyDescent="0.2">
      <c r="A1" s="559" t="s">
        <v>21</v>
      </c>
      <c r="B1" s="560"/>
      <c r="C1" s="560"/>
      <c r="D1" s="560"/>
      <c r="E1" s="560"/>
      <c r="F1" s="560"/>
      <c r="G1" s="560"/>
      <c r="H1" s="560"/>
      <c r="I1" s="560"/>
      <c r="J1" s="560"/>
      <c r="K1" s="560"/>
      <c r="L1" s="560"/>
      <c r="M1" s="561"/>
    </row>
    <row r="2" spans="1:15" ht="15" customHeight="1" x14ac:dyDescent="0.2">
      <c r="A2" s="761"/>
      <c r="B2" s="762"/>
      <c r="C2" s="762"/>
      <c r="D2" s="762"/>
      <c r="E2" s="762"/>
      <c r="F2" s="762"/>
      <c r="G2" s="762"/>
      <c r="H2" s="762"/>
      <c r="I2" s="762"/>
      <c r="J2" s="762"/>
      <c r="K2" s="762"/>
      <c r="L2" s="762"/>
      <c r="M2" s="763"/>
      <c r="N2" s="92"/>
      <c r="O2" s="92"/>
    </row>
    <row r="3" spans="1:15" s="131" customFormat="1" ht="15" customHeight="1" x14ac:dyDescent="0.2">
      <c r="A3" s="559" t="s">
        <v>411</v>
      </c>
      <c r="B3" s="560"/>
      <c r="C3" s="560"/>
      <c r="D3" s="560"/>
      <c r="E3" s="560"/>
      <c r="F3" s="560"/>
      <c r="G3" s="560"/>
      <c r="H3" s="560"/>
      <c r="I3" s="560"/>
      <c r="J3" s="560"/>
      <c r="K3" s="560"/>
      <c r="L3" s="560"/>
      <c r="M3" s="561"/>
      <c r="N3" s="92"/>
    </row>
    <row r="4" spans="1:15" s="131" customFormat="1" ht="15" customHeight="1" x14ac:dyDescent="0.2">
      <c r="A4" s="584" t="s">
        <v>412</v>
      </c>
      <c r="B4" s="585"/>
      <c r="C4" s="585"/>
      <c r="D4" s="585"/>
      <c r="E4" s="585"/>
      <c r="F4" s="585"/>
      <c r="G4" s="585"/>
      <c r="H4" s="585"/>
      <c r="I4" s="585"/>
      <c r="J4" s="585"/>
      <c r="K4" s="585"/>
      <c r="L4" s="585"/>
      <c r="M4" s="586"/>
      <c r="N4" s="92"/>
    </row>
    <row r="5" spans="1:15" s="131" customFormat="1" ht="15" customHeight="1" x14ac:dyDescent="0.2">
      <c r="A5" s="587"/>
      <c r="B5" s="588"/>
      <c r="C5" s="588"/>
      <c r="D5" s="588"/>
      <c r="E5" s="588"/>
      <c r="F5" s="588"/>
      <c r="G5" s="588"/>
      <c r="H5" s="588"/>
      <c r="I5" s="588"/>
      <c r="J5" s="588"/>
      <c r="K5" s="588"/>
      <c r="L5" s="588"/>
      <c r="M5" s="589"/>
      <c r="N5" s="92"/>
    </row>
    <row r="6" spans="1:15" s="131" customFormat="1" ht="15" customHeight="1" x14ac:dyDescent="0.2">
      <c r="A6" s="587"/>
      <c r="B6" s="588"/>
      <c r="C6" s="588"/>
      <c r="D6" s="588"/>
      <c r="E6" s="588"/>
      <c r="F6" s="588"/>
      <c r="G6" s="588"/>
      <c r="H6" s="588"/>
      <c r="I6" s="588"/>
      <c r="J6" s="588"/>
      <c r="K6" s="588"/>
      <c r="L6" s="588"/>
      <c r="M6" s="589"/>
      <c r="N6" s="92"/>
    </row>
    <row r="7" spans="1:15" s="131" customFormat="1" ht="15" customHeight="1" x14ac:dyDescent="0.2">
      <c r="A7" s="587"/>
      <c r="B7" s="588"/>
      <c r="C7" s="588"/>
      <c r="D7" s="588"/>
      <c r="E7" s="588"/>
      <c r="F7" s="588"/>
      <c r="G7" s="588"/>
      <c r="H7" s="588"/>
      <c r="I7" s="588"/>
      <c r="J7" s="588"/>
      <c r="K7" s="588"/>
      <c r="L7" s="588"/>
      <c r="M7" s="589"/>
      <c r="N7" s="92"/>
    </row>
    <row r="8" spans="1:15" s="131" customFormat="1" ht="15" customHeight="1" x14ac:dyDescent="0.2">
      <c r="A8" s="590"/>
      <c r="B8" s="591"/>
      <c r="C8" s="591"/>
      <c r="D8" s="591"/>
      <c r="E8" s="591"/>
      <c r="F8" s="591"/>
      <c r="G8" s="591"/>
      <c r="H8" s="591"/>
      <c r="I8" s="591"/>
      <c r="J8" s="591"/>
      <c r="K8" s="591"/>
      <c r="L8" s="591"/>
      <c r="M8" s="592"/>
      <c r="N8" s="92"/>
    </row>
    <row r="9" spans="1:15" s="131" customFormat="1" ht="15" customHeight="1" thickBot="1" x14ac:dyDescent="0.25"/>
    <row r="10" spans="1:15" ht="15" customHeight="1" thickBot="1" x14ac:dyDescent="0.25">
      <c r="C10" s="760" t="s">
        <v>228</v>
      </c>
      <c r="D10" s="760"/>
      <c r="E10" s="760"/>
      <c r="F10" s="760"/>
      <c r="G10" s="760"/>
      <c r="H10" s="760" t="s">
        <v>37</v>
      </c>
      <c r="I10" s="760"/>
      <c r="J10" s="760"/>
      <c r="K10" s="760"/>
    </row>
    <row r="11" spans="1:15" ht="25.5" customHeight="1" x14ac:dyDescent="0.2">
      <c r="A11" s="85" t="s">
        <v>6</v>
      </c>
      <c r="B11" s="284" t="s">
        <v>265</v>
      </c>
      <c r="C11" s="286" t="s">
        <v>15</v>
      </c>
      <c r="D11" s="281" t="s">
        <v>3</v>
      </c>
      <c r="E11" s="282" t="s">
        <v>5</v>
      </c>
      <c r="F11" s="283" t="s">
        <v>4</v>
      </c>
      <c r="G11" s="281" t="s">
        <v>16</v>
      </c>
      <c r="H11" s="292" t="s">
        <v>3</v>
      </c>
      <c r="I11" s="293" t="s">
        <v>5</v>
      </c>
      <c r="J11" s="294" t="s">
        <v>4</v>
      </c>
      <c r="K11" s="295" t="s">
        <v>16</v>
      </c>
    </row>
    <row r="12" spans="1:15" x14ac:dyDescent="0.2">
      <c r="A12" s="758">
        <v>2000</v>
      </c>
      <c r="B12" s="207" t="s">
        <v>17</v>
      </c>
      <c r="C12" s="287">
        <f>SUM(D12:G12)</f>
        <v>85120</v>
      </c>
      <c r="D12" s="135">
        <v>62393</v>
      </c>
      <c r="E12" s="135">
        <v>6305</v>
      </c>
      <c r="F12" s="135">
        <v>9353</v>
      </c>
      <c r="G12" s="288">
        <v>7069</v>
      </c>
      <c r="H12" s="296">
        <f>D12/C12</f>
        <v>0.73300046992481205</v>
      </c>
      <c r="I12" s="290">
        <f>E12/C12</f>
        <v>7.4071898496240601E-2</v>
      </c>
      <c r="J12" s="290">
        <f>F12/C12</f>
        <v>0.10988016917293233</v>
      </c>
      <c r="K12" s="267">
        <f>G12/C12</f>
        <v>8.3047462406015043E-2</v>
      </c>
    </row>
    <row r="13" spans="1:15" ht="15" customHeight="1" x14ac:dyDescent="0.2">
      <c r="A13" s="759"/>
      <c r="B13" s="208" t="s">
        <v>18</v>
      </c>
      <c r="C13" s="262">
        <f>SUM(D13:G13)</f>
        <v>106013</v>
      </c>
      <c r="D13" s="203">
        <v>67778</v>
      </c>
      <c r="E13" s="203">
        <v>14038</v>
      </c>
      <c r="F13" s="203">
        <v>15554</v>
      </c>
      <c r="G13" s="289">
        <v>8643</v>
      </c>
      <c r="H13" s="297">
        <f t="shared" ref="H13:H15" si="0">D13/C13</f>
        <v>0.6393366851235226</v>
      </c>
      <c r="I13" s="291">
        <f t="shared" ref="I13:I15" si="1">E13/C13</f>
        <v>0.13241772235480553</v>
      </c>
      <c r="J13" s="291">
        <f t="shared" ref="J13:J15" si="2">F13/C13</f>
        <v>0.14671785535736184</v>
      </c>
      <c r="K13" s="270">
        <f t="shared" ref="K13:K15" si="3">G13/C13</f>
        <v>8.1527737164310041E-2</v>
      </c>
    </row>
    <row r="14" spans="1:15" x14ac:dyDescent="0.2">
      <c r="A14" s="757">
        <v>2017</v>
      </c>
      <c r="B14" s="285" t="s">
        <v>17</v>
      </c>
      <c r="C14" s="255">
        <f>SUM(D14:G14)</f>
        <v>157053</v>
      </c>
      <c r="D14" s="192">
        <v>72315</v>
      </c>
      <c r="E14" s="192">
        <v>34990</v>
      </c>
      <c r="F14" s="192">
        <v>25780</v>
      </c>
      <c r="G14" s="192">
        <v>23968</v>
      </c>
      <c r="H14" s="296">
        <f t="shared" si="0"/>
        <v>0.46044965712211799</v>
      </c>
      <c r="I14" s="290">
        <f t="shared" si="1"/>
        <v>0.2227910323266668</v>
      </c>
      <c r="J14" s="290">
        <f t="shared" si="2"/>
        <v>0.16414840849904172</v>
      </c>
      <c r="K14" s="267">
        <f t="shared" si="3"/>
        <v>0.15261090205217348</v>
      </c>
      <c r="L14" s="120"/>
    </row>
    <row r="15" spans="1:15" ht="13.5" thickBot="1" x14ac:dyDescent="0.25">
      <c r="A15" s="757"/>
      <c r="B15" s="208" t="s">
        <v>18</v>
      </c>
      <c r="C15" s="263">
        <f>SUM(D15:G15)</f>
        <v>185391</v>
      </c>
      <c r="D15" s="264">
        <v>72806</v>
      </c>
      <c r="E15" s="264">
        <v>58321</v>
      </c>
      <c r="F15" s="264">
        <v>31952</v>
      </c>
      <c r="G15" s="265">
        <v>22312</v>
      </c>
      <c r="H15" s="298">
        <f t="shared" si="0"/>
        <v>0.39271593550927497</v>
      </c>
      <c r="I15" s="299">
        <f t="shared" si="1"/>
        <v>0.31458377159624795</v>
      </c>
      <c r="J15" s="299">
        <f t="shared" si="2"/>
        <v>0.17234925104239149</v>
      </c>
      <c r="K15" s="300">
        <f t="shared" si="3"/>
        <v>0.12035104185208559</v>
      </c>
    </row>
    <row r="16" spans="1:15" x14ac:dyDescent="0.2">
      <c r="H16" s="93"/>
    </row>
    <row r="19" ht="12.75" customHeight="1" x14ac:dyDescent="0.2"/>
    <row r="35" spans="1:12" x14ac:dyDescent="0.2">
      <c r="A35" s="12" t="s">
        <v>213</v>
      </c>
      <c r="L35" s="14" t="s">
        <v>31</v>
      </c>
    </row>
  </sheetData>
  <mergeCells count="8">
    <mergeCell ref="A14:A15"/>
    <mergeCell ref="A12:A13"/>
    <mergeCell ref="C10:G10"/>
    <mergeCell ref="A1:M1"/>
    <mergeCell ref="A2:M2"/>
    <mergeCell ref="A3:M3"/>
    <mergeCell ref="A4:M8"/>
    <mergeCell ref="H10:K10"/>
  </mergeCells>
  <hyperlinks>
    <hyperlink ref="L35" location="Contents!A1" display="Back to Contents"/>
  </hyperlinks>
  <pageMargins left="0.25" right="0.25" top="0.75" bottom="0.75" header="0.3" footer="0.3"/>
  <pageSetup scale="7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4"/>
  <sheetViews>
    <sheetView zoomScaleNormal="100" zoomScaleSheetLayoutView="100" workbookViewId="0">
      <selection activeCell="A2" sqref="A2:I2"/>
    </sheetView>
  </sheetViews>
  <sheetFormatPr defaultColWidth="9.140625" defaultRowHeight="15" x14ac:dyDescent="0.25"/>
  <cols>
    <col min="1" max="9" width="11.7109375" style="12" customWidth="1"/>
    <col min="10" max="11" width="9.140625" style="12"/>
    <col min="12" max="12" width="9.140625" style="1"/>
    <col min="13" max="13" width="9.140625" style="201"/>
    <col min="14" max="14" width="10.85546875" style="201" customWidth="1"/>
    <col min="15" max="16384" width="9.140625" style="201"/>
  </cols>
  <sheetData>
    <row r="1" spans="1:16" ht="15" customHeight="1" x14ac:dyDescent="0.25">
      <c r="A1" s="559" t="s">
        <v>21</v>
      </c>
      <c r="B1" s="560"/>
      <c r="C1" s="560"/>
      <c r="D1" s="560"/>
      <c r="E1" s="560"/>
      <c r="F1" s="560"/>
      <c r="G1" s="560"/>
      <c r="H1" s="560"/>
      <c r="I1" s="561"/>
      <c r="J1" s="201"/>
      <c r="K1" s="131"/>
      <c r="L1" s="90"/>
    </row>
    <row r="2" spans="1:16" ht="15" customHeight="1" x14ac:dyDescent="0.25">
      <c r="A2" s="650"/>
      <c r="B2" s="651"/>
      <c r="C2" s="651"/>
      <c r="D2" s="651"/>
      <c r="E2" s="651"/>
      <c r="F2" s="651"/>
      <c r="G2" s="651"/>
      <c r="H2" s="651"/>
      <c r="I2" s="652"/>
      <c r="J2" s="211"/>
      <c r="K2" s="211"/>
      <c r="L2" s="90"/>
    </row>
    <row r="3" spans="1:16" s="11" customFormat="1" ht="15" customHeight="1" x14ac:dyDescent="0.25">
      <c r="A3" s="559" t="s">
        <v>277</v>
      </c>
      <c r="B3" s="560"/>
      <c r="C3" s="560"/>
      <c r="D3" s="560"/>
      <c r="E3" s="560"/>
      <c r="F3" s="560"/>
      <c r="G3" s="560"/>
      <c r="H3" s="560"/>
      <c r="I3" s="561"/>
      <c r="J3" s="373"/>
      <c r="K3" s="92"/>
      <c r="L3" s="9"/>
      <c r="M3" s="9"/>
      <c r="N3" s="9"/>
    </row>
    <row r="4" spans="1:16" s="11" customFormat="1" ht="15" customHeight="1" x14ac:dyDescent="0.25">
      <c r="A4" s="584" t="s">
        <v>372</v>
      </c>
      <c r="B4" s="585"/>
      <c r="C4" s="585"/>
      <c r="D4" s="585"/>
      <c r="E4" s="585"/>
      <c r="F4" s="585"/>
      <c r="G4" s="585"/>
      <c r="H4" s="585"/>
      <c r="I4" s="586"/>
      <c r="J4" s="209"/>
      <c r="K4" s="92"/>
    </row>
    <row r="5" spans="1:16" s="11" customFormat="1" ht="15" customHeight="1" x14ac:dyDescent="0.25">
      <c r="A5" s="587"/>
      <c r="B5" s="588"/>
      <c r="C5" s="588"/>
      <c r="D5" s="588"/>
      <c r="E5" s="588"/>
      <c r="F5" s="588"/>
      <c r="G5" s="588"/>
      <c r="H5" s="588"/>
      <c r="I5" s="589"/>
      <c r="J5" s="209"/>
      <c r="K5" s="92"/>
    </row>
    <row r="6" spans="1:16" s="11" customFormat="1" ht="15" customHeight="1" x14ac:dyDescent="0.25">
      <c r="A6" s="587"/>
      <c r="B6" s="588"/>
      <c r="C6" s="588"/>
      <c r="D6" s="588"/>
      <c r="E6" s="588"/>
      <c r="F6" s="588"/>
      <c r="G6" s="588"/>
      <c r="H6" s="588"/>
      <c r="I6" s="589"/>
      <c r="J6" s="209"/>
      <c r="K6" s="92"/>
    </row>
    <row r="7" spans="1:16" s="11" customFormat="1" ht="15" customHeight="1" x14ac:dyDescent="0.25">
      <c r="A7" s="587"/>
      <c r="B7" s="588"/>
      <c r="C7" s="588"/>
      <c r="D7" s="588"/>
      <c r="E7" s="588"/>
      <c r="F7" s="588"/>
      <c r="G7" s="588"/>
      <c r="H7" s="588"/>
      <c r="I7" s="589"/>
      <c r="J7" s="209"/>
      <c r="K7" s="92"/>
      <c r="L7" s="201"/>
      <c r="M7" s="201"/>
      <c r="N7" s="201"/>
      <c r="O7" s="201"/>
      <c r="P7" s="201"/>
    </row>
    <row r="8" spans="1:16" s="11" customFormat="1" ht="15" customHeight="1" x14ac:dyDescent="0.25">
      <c r="A8" s="590"/>
      <c r="B8" s="591"/>
      <c r="C8" s="591"/>
      <c r="D8" s="591"/>
      <c r="E8" s="591"/>
      <c r="F8" s="591"/>
      <c r="G8" s="591"/>
      <c r="H8" s="591"/>
      <c r="I8" s="592"/>
      <c r="J8" s="209"/>
      <c r="K8" s="92"/>
      <c r="L8" s="201"/>
      <c r="M8" s="201"/>
      <c r="N8" s="201"/>
      <c r="O8" s="201"/>
      <c r="P8" s="201"/>
    </row>
    <row r="9" spans="1:16" s="11" customFormat="1" ht="15" customHeight="1" thickBot="1" x14ac:dyDescent="0.3">
      <c r="A9" s="272"/>
      <c r="B9" s="272"/>
      <c r="C9" s="272"/>
      <c r="D9" s="272"/>
      <c r="E9" s="272"/>
      <c r="F9" s="272"/>
      <c r="G9" s="272"/>
      <c r="H9" s="272"/>
      <c r="I9" s="272"/>
      <c r="J9" s="209"/>
      <c r="K9" s="92"/>
      <c r="L9" s="201"/>
      <c r="M9" s="201"/>
      <c r="N9" s="201"/>
      <c r="O9" s="201"/>
      <c r="P9" s="201"/>
    </row>
    <row r="10" spans="1:16" s="12" customFormat="1" ht="26.25" customHeight="1" x14ac:dyDescent="0.2">
      <c r="A10" s="775" t="s">
        <v>6</v>
      </c>
      <c r="B10" s="776" t="s">
        <v>265</v>
      </c>
      <c r="C10" s="777" t="s">
        <v>15</v>
      </c>
      <c r="D10" s="773" t="s">
        <v>15</v>
      </c>
      <c r="E10" s="774"/>
      <c r="F10" s="773" t="s">
        <v>3</v>
      </c>
      <c r="G10" s="774"/>
      <c r="H10" s="773" t="s">
        <v>5</v>
      </c>
      <c r="I10" s="774"/>
      <c r="J10" s="773" t="s">
        <v>4</v>
      </c>
      <c r="K10" s="774"/>
      <c r="L10" s="773" t="s">
        <v>16</v>
      </c>
      <c r="M10" s="774"/>
    </row>
    <row r="11" spans="1:16" s="12" customFormat="1" ht="12.75" x14ac:dyDescent="0.2">
      <c r="A11" s="775"/>
      <c r="B11" s="776"/>
      <c r="C11" s="778"/>
      <c r="D11" s="88" t="s">
        <v>2</v>
      </c>
      <c r="E11" s="89" t="s">
        <v>1</v>
      </c>
      <c r="F11" s="88" t="s">
        <v>2</v>
      </c>
      <c r="G11" s="89" t="s">
        <v>1</v>
      </c>
      <c r="H11" s="88" t="s">
        <v>2</v>
      </c>
      <c r="I11" s="89" t="s">
        <v>1</v>
      </c>
      <c r="J11" s="88" t="s">
        <v>2</v>
      </c>
      <c r="K11" s="89" t="s">
        <v>1</v>
      </c>
      <c r="L11" s="88" t="s">
        <v>2</v>
      </c>
      <c r="M11" s="89" t="s">
        <v>1</v>
      </c>
    </row>
    <row r="12" spans="1:16" s="12" customFormat="1" ht="12.75" x14ac:dyDescent="0.2">
      <c r="A12" s="772">
        <v>2015</v>
      </c>
      <c r="B12" s="207" t="s">
        <v>17</v>
      </c>
      <c r="C12" s="204">
        <f>E12+D12</f>
        <v>148457</v>
      </c>
      <c r="D12" s="204">
        <v>85634</v>
      </c>
      <c r="E12" s="205">
        <v>62823</v>
      </c>
      <c r="F12" s="204">
        <v>38046</v>
      </c>
      <c r="G12" s="430">
        <v>26567</v>
      </c>
      <c r="H12" s="204">
        <v>17510</v>
      </c>
      <c r="I12" s="431">
        <v>11352</v>
      </c>
      <c r="J12" s="204">
        <v>13780</v>
      </c>
      <c r="K12" s="431">
        <v>6675</v>
      </c>
      <c r="L12" s="204">
        <v>16298</v>
      </c>
      <c r="M12" s="428">
        <v>18229</v>
      </c>
      <c r="N12" s="341"/>
    </row>
    <row r="13" spans="1:16" s="12" customFormat="1" ht="12.75" x14ac:dyDescent="0.2">
      <c r="A13" s="772"/>
      <c r="B13" s="208" t="s">
        <v>18</v>
      </c>
      <c r="C13" s="432">
        <f>E13+D13</f>
        <v>197012</v>
      </c>
      <c r="D13" s="432">
        <v>113208</v>
      </c>
      <c r="E13" s="433">
        <v>83804</v>
      </c>
      <c r="F13" s="432">
        <v>42106</v>
      </c>
      <c r="G13" s="434">
        <v>33321</v>
      </c>
      <c r="H13" s="432">
        <v>34069</v>
      </c>
      <c r="I13" s="435">
        <v>23832</v>
      </c>
      <c r="J13" s="432">
        <v>22795</v>
      </c>
      <c r="K13" s="435">
        <v>13589</v>
      </c>
      <c r="L13" s="432">
        <v>14238</v>
      </c>
      <c r="M13" s="429">
        <v>13062</v>
      </c>
    </row>
    <row r="14" spans="1:16" s="12" customFormat="1" ht="12.75" x14ac:dyDescent="0.2">
      <c r="A14" s="772">
        <v>2016</v>
      </c>
      <c r="B14" s="207" t="s">
        <v>17</v>
      </c>
      <c r="C14" s="436">
        <v>153099</v>
      </c>
      <c r="D14" s="437">
        <v>88337</v>
      </c>
      <c r="E14" s="438">
        <v>64762</v>
      </c>
      <c r="F14" s="437">
        <v>37692</v>
      </c>
      <c r="G14" s="438">
        <v>26306</v>
      </c>
      <c r="H14" s="437">
        <v>19429</v>
      </c>
      <c r="I14" s="438">
        <v>12391</v>
      </c>
      <c r="J14" s="437">
        <v>14148</v>
      </c>
      <c r="K14" s="438">
        <v>6935</v>
      </c>
      <c r="L14" s="437">
        <v>17068</v>
      </c>
      <c r="M14" s="438">
        <v>19130</v>
      </c>
    </row>
    <row r="15" spans="1:16" s="12" customFormat="1" ht="12.75" x14ac:dyDescent="0.2">
      <c r="A15" s="772"/>
      <c r="B15" s="208" t="s">
        <v>18</v>
      </c>
      <c r="C15" s="439">
        <v>184923</v>
      </c>
      <c r="D15" s="440">
        <v>105968</v>
      </c>
      <c r="E15" s="441">
        <v>78955</v>
      </c>
      <c r="F15" s="440">
        <v>38209</v>
      </c>
      <c r="G15" s="441">
        <v>30497</v>
      </c>
      <c r="H15" s="440">
        <v>32964</v>
      </c>
      <c r="I15" s="441">
        <v>22965</v>
      </c>
      <c r="J15" s="440">
        <v>20126</v>
      </c>
      <c r="K15" s="441">
        <v>12057</v>
      </c>
      <c r="L15" s="440">
        <v>14669</v>
      </c>
      <c r="M15" s="441">
        <v>13436</v>
      </c>
    </row>
    <row r="16" spans="1:16" s="12" customFormat="1" ht="12.75" x14ac:dyDescent="0.2">
      <c r="A16" s="757">
        <v>2017</v>
      </c>
      <c r="B16" s="207" t="s">
        <v>17</v>
      </c>
      <c r="C16" s="204">
        <f t="shared" ref="C16:C17" si="0">E16+D16</f>
        <v>156279</v>
      </c>
      <c r="D16" s="204">
        <v>90810</v>
      </c>
      <c r="E16" s="205">
        <v>65469</v>
      </c>
      <c r="F16" s="204">
        <v>37555</v>
      </c>
      <c r="G16" s="430">
        <v>26176</v>
      </c>
      <c r="H16" s="204">
        <v>21006</v>
      </c>
      <c r="I16" s="431">
        <v>13092</v>
      </c>
      <c r="J16" s="204">
        <v>14572</v>
      </c>
      <c r="K16" s="431">
        <v>7157</v>
      </c>
      <c r="L16" s="204">
        <v>9027</v>
      </c>
      <c r="M16" s="428">
        <v>11594</v>
      </c>
    </row>
    <row r="17" spans="1:13" s="12" customFormat="1" ht="13.5" thickBot="1" x14ac:dyDescent="0.25">
      <c r="A17" s="757"/>
      <c r="B17" s="208" t="s">
        <v>18</v>
      </c>
      <c r="C17" s="442">
        <f t="shared" si="0"/>
        <v>186547</v>
      </c>
      <c r="D17" s="442">
        <v>107192</v>
      </c>
      <c r="E17" s="443">
        <v>79355</v>
      </c>
      <c r="F17" s="442">
        <v>37930</v>
      </c>
      <c r="G17" s="444">
        <v>30173</v>
      </c>
      <c r="H17" s="442">
        <v>34083</v>
      </c>
      <c r="I17" s="444">
        <v>23299</v>
      </c>
      <c r="J17" s="442">
        <v>19939</v>
      </c>
      <c r="K17" s="444">
        <v>11855</v>
      </c>
      <c r="L17" s="442">
        <v>8985</v>
      </c>
      <c r="M17" s="206">
        <v>8430</v>
      </c>
    </row>
    <row r="18" spans="1:13" s="12" customFormat="1" ht="12.75" x14ac:dyDescent="0.2">
      <c r="J18" s="182"/>
      <c r="K18" s="182"/>
    </row>
    <row r="19" spans="1:13" x14ac:dyDescent="0.25">
      <c r="J19" s="182"/>
      <c r="K19" s="182"/>
      <c r="L19" s="201"/>
    </row>
    <row r="20" spans="1:13" x14ac:dyDescent="0.25">
      <c r="J20" s="182"/>
      <c r="K20" s="182"/>
      <c r="L20" s="201"/>
    </row>
    <row r="21" spans="1:13" x14ac:dyDescent="0.25">
      <c r="L21" s="201"/>
    </row>
    <row r="22" spans="1:13" x14ac:dyDescent="0.25">
      <c r="L22" s="201"/>
    </row>
    <row r="23" spans="1:13" x14ac:dyDescent="0.25">
      <c r="L23" s="201"/>
    </row>
    <row r="24" spans="1:13" x14ac:dyDescent="0.25">
      <c r="K24" s="201"/>
      <c r="L24" s="201"/>
    </row>
    <row r="25" spans="1:13" x14ac:dyDescent="0.25">
      <c r="K25" s="201"/>
      <c r="L25" s="201"/>
    </row>
    <row r="26" spans="1:13" x14ac:dyDescent="0.25">
      <c r="K26" s="201"/>
      <c r="L26" s="201"/>
    </row>
    <row r="27" spans="1:13" ht="15" customHeight="1" x14ac:dyDescent="0.25">
      <c r="K27" s="201"/>
      <c r="L27" s="201"/>
    </row>
    <row r="28" spans="1:13" x14ac:dyDescent="0.25">
      <c r="K28" s="201"/>
      <c r="L28" s="201"/>
    </row>
    <row r="29" spans="1:13" x14ac:dyDescent="0.25">
      <c r="K29" s="201"/>
      <c r="L29" s="201"/>
    </row>
    <row r="30" spans="1:13" x14ac:dyDescent="0.25">
      <c r="J30" s="182"/>
      <c r="K30" s="182"/>
      <c r="L30" s="201"/>
    </row>
    <row r="31" spans="1:13" x14ac:dyDescent="0.25">
      <c r="J31" s="182"/>
      <c r="K31" s="526"/>
      <c r="L31" s="201"/>
    </row>
    <row r="32" spans="1:13" x14ac:dyDescent="0.25">
      <c r="J32" s="182"/>
      <c r="K32" s="526"/>
      <c r="L32" s="201"/>
    </row>
    <row r="33" spans="1:12" x14ac:dyDescent="0.25">
      <c r="J33" s="182"/>
      <c r="K33" s="526"/>
      <c r="L33" s="201"/>
    </row>
    <row r="34" spans="1:12" ht="15" customHeight="1" x14ac:dyDescent="0.25">
      <c r="J34" s="182"/>
      <c r="K34" s="526"/>
      <c r="L34" s="201"/>
    </row>
    <row r="35" spans="1:12" x14ac:dyDescent="0.25">
      <c r="A35" s="770" t="s">
        <v>21</v>
      </c>
      <c r="B35" s="771"/>
      <c r="C35" s="355" t="s">
        <v>2</v>
      </c>
      <c r="D35" s="355" t="s">
        <v>1</v>
      </c>
      <c r="J35" s="182"/>
      <c r="K35" s="526"/>
      <c r="L35" s="201"/>
    </row>
    <row r="36" spans="1:12" x14ac:dyDescent="0.25">
      <c r="A36" s="766" t="s">
        <v>3</v>
      </c>
      <c r="B36" s="301" t="s">
        <v>62</v>
      </c>
      <c r="C36" s="525">
        <v>0.58927366587688879</v>
      </c>
      <c r="D36" s="525">
        <v>0.41072633412311121</v>
      </c>
      <c r="E36" s="216"/>
      <c r="K36" s="201"/>
      <c r="L36" s="201"/>
    </row>
    <row r="37" spans="1:12" x14ac:dyDescent="0.25">
      <c r="A37" s="767"/>
      <c r="B37" s="302" t="s">
        <v>63</v>
      </c>
      <c r="C37" s="525">
        <v>0.55695050144633862</v>
      </c>
      <c r="D37" s="525">
        <v>0.44304949855366138</v>
      </c>
      <c r="E37" s="216"/>
      <c r="K37" s="201"/>
      <c r="L37" s="201"/>
    </row>
    <row r="38" spans="1:12" x14ac:dyDescent="0.25">
      <c r="A38" s="764" t="s">
        <v>5</v>
      </c>
      <c r="B38" s="301" t="s">
        <v>62</v>
      </c>
      <c r="C38" s="365">
        <v>0.61604786204469475</v>
      </c>
      <c r="D38" s="364">
        <v>0.38395213795530531</v>
      </c>
      <c r="E38" s="216"/>
      <c r="J38" s="182"/>
      <c r="K38" s="201"/>
      <c r="L38" s="201"/>
    </row>
    <row r="39" spans="1:12" x14ac:dyDescent="0.25">
      <c r="A39" s="765"/>
      <c r="B39" s="302" t="s">
        <v>63</v>
      </c>
      <c r="C39" s="365">
        <v>0.5939667491547872</v>
      </c>
      <c r="D39" s="364">
        <v>0.4060332508452128</v>
      </c>
      <c r="E39" s="216"/>
      <c r="J39" s="182"/>
      <c r="K39" s="201"/>
      <c r="L39" s="201"/>
    </row>
    <row r="40" spans="1:12" ht="15" customHeight="1" x14ac:dyDescent="0.25">
      <c r="A40" s="766" t="s">
        <v>4</v>
      </c>
      <c r="B40" s="301" t="s">
        <v>62</v>
      </c>
      <c r="C40" s="364">
        <v>0.67062451102213627</v>
      </c>
      <c r="D40" s="364">
        <v>0.32937548897786367</v>
      </c>
      <c r="E40" s="216"/>
      <c r="K40" s="201"/>
      <c r="L40" s="201"/>
    </row>
    <row r="41" spans="1:12" x14ac:dyDescent="0.25">
      <c r="A41" s="767"/>
      <c r="B41" s="302" t="s">
        <v>63</v>
      </c>
      <c r="C41" s="364">
        <v>0.62713090520223946</v>
      </c>
      <c r="D41" s="364">
        <v>0.37286909479776059</v>
      </c>
      <c r="E41" s="216"/>
      <c r="I41" s="93"/>
      <c r="J41" s="93"/>
      <c r="K41" s="310"/>
      <c r="L41" s="201"/>
    </row>
    <row r="42" spans="1:12" x14ac:dyDescent="0.25">
      <c r="A42" s="768" t="s">
        <v>167</v>
      </c>
      <c r="B42" s="301" t="s">
        <v>62</v>
      </c>
      <c r="C42" s="364">
        <v>0.43775762572135202</v>
      </c>
      <c r="D42" s="364">
        <v>0.56224237427864798</v>
      </c>
      <c r="E42" s="216"/>
      <c r="I42" s="93"/>
      <c r="J42" s="93"/>
      <c r="K42" s="310"/>
      <c r="L42" s="201"/>
    </row>
    <row r="43" spans="1:12" x14ac:dyDescent="0.25">
      <c r="A43" s="769"/>
      <c r="B43" s="303" t="s">
        <v>63</v>
      </c>
      <c r="C43" s="364">
        <v>0.51593453919035315</v>
      </c>
      <c r="D43" s="364">
        <v>0.48406546080964685</v>
      </c>
      <c r="E43" s="216"/>
      <c r="K43" s="201"/>
      <c r="L43" s="372" t="s">
        <v>31</v>
      </c>
    </row>
    <row r="44" spans="1:12" x14ac:dyDescent="0.25">
      <c r="K44" s="201"/>
      <c r="L44" s="201"/>
    </row>
    <row r="45" spans="1:12" x14ac:dyDescent="0.25">
      <c r="K45" s="201"/>
      <c r="L45" s="201"/>
    </row>
    <row r="46" spans="1:12" x14ac:dyDescent="0.25">
      <c r="K46" s="201"/>
      <c r="L46" s="201"/>
    </row>
    <row r="47" spans="1:12" x14ac:dyDescent="0.25">
      <c r="K47" s="201"/>
      <c r="L47" s="201"/>
    </row>
    <row r="48" spans="1:12" x14ac:dyDescent="0.25">
      <c r="K48" s="201"/>
      <c r="L48" s="201"/>
    </row>
    <row r="49" spans="1:12" x14ac:dyDescent="0.25">
      <c r="K49" s="201"/>
      <c r="L49" s="201"/>
    </row>
    <row r="50" spans="1:12" x14ac:dyDescent="0.25">
      <c r="K50" s="201"/>
      <c r="L50" s="201"/>
    </row>
    <row r="51" spans="1:12" x14ac:dyDescent="0.25">
      <c r="K51" s="201"/>
      <c r="L51" s="201"/>
    </row>
    <row r="52" spans="1:12" x14ac:dyDescent="0.25">
      <c r="K52" s="201"/>
      <c r="L52" s="201"/>
    </row>
    <row r="53" spans="1:12" x14ac:dyDescent="0.25">
      <c r="A53" s="338"/>
      <c r="K53" s="201"/>
      <c r="L53" s="201"/>
    </row>
    <row r="54" spans="1:12" x14ac:dyDescent="0.25">
      <c r="K54" s="201"/>
      <c r="L54" s="201"/>
    </row>
  </sheetData>
  <mergeCells count="20">
    <mergeCell ref="L10:M10"/>
    <mergeCell ref="F10:G10"/>
    <mergeCell ref="J10:K10"/>
    <mergeCell ref="H10:I10"/>
    <mergeCell ref="A10:A11"/>
    <mergeCell ref="B10:B11"/>
    <mergeCell ref="C10:C11"/>
    <mergeCell ref="D10:E10"/>
    <mergeCell ref="A38:A39"/>
    <mergeCell ref="A40:A41"/>
    <mergeCell ref="A42:A43"/>
    <mergeCell ref="A1:I1"/>
    <mergeCell ref="A2:I2"/>
    <mergeCell ref="A3:I3"/>
    <mergeCell ref="A4:I8"/>
    <mergeCell ref="A35:B35"/>
    <mergeCell ref="A36:A37"/>
    <mergeCell ref="A12:A13"/>
    <mergeCell ref="A16:A17"/>
    <mergeCell ref="A14:A15"/>
  </mergeCells>
  <hyperlinks>
    <hyperlink ref="L43" location="Contents!A1" display="Back to Contents"/>
    <hyperlink ref="N8" location="Contents!A1" display="Back to Contents"/>
  </hyperlinks>
  <pageMargins left="0.25" right="0.25" top="0.75" bottom="0.75" header="0.3" footer="0.3"/>
  <pageSetup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7"/>
  <sheetViews>
    <sheetView topLeftCell="A73" zoomScaleNormal="100" zoomScaleSheetLayoutView="100" workbookViewId="0">
      <selection activeCell="F87" sqref="F87"/>
    </sheetView>
  </sheetViews>
  <sheetFormatPr defaultRowHeight="15" x14ac:dyDescent="0.25"/>
  <cols>
    <col min="1" max="1" width="38.28515625" style="12" customWidth="1"/>
    <col min="2" max="2" width="12.85546875" style="12" customWidth="1"/>
    <col min="3" max="3" width="14.28515625" style="12" customWidth="1"/>
    <col min="4" max="4" width="15.42578125" style="12" customWidth="1"/>
    <col min="5" max="5" width="13.28515625" style="12" customWidth="1"/>
    <col min="6" max="6" width="14.140625" style="12" customWidth="1"/>
    <col min="7" max="7" width="14.7109375" style="12" customWidth="1"/>
    <col min="8" max="8" width="14" style="12" customWidth="1"/>
    <col min="9" max="9" width="14.7109375" style="23" customWidth="1"/>
    <col min="10" max="11" width="14" customWidth="1"/>
    <col min="12" max="12" width="9.140625" customWidth="1"/>
    <col min="13" max="13" width="10.5703125" bestFit="1" customWidth="1"/>
    <col min="17" max="18" width="10.5703125" bestFit="1" customWidth="1"/>
    <col min="19" max="20" width="9.5703125" bestFit="1" customWidth="1"/>
    <col min="21" max="21" width="11.5703125" bestFit="1" customWidth="1"/>
  </cols>
  <sheetData>
    <row r="1" spans="1:22" ht="15" customHeight="1" x14ac:dyDescent="0.25">
      <c r="A1" s="779" t="s">
        <v>21</v>
      </c>
      <c r="B1" s="780"/>
      <c r="C1" s="780"/>
      <c r="D1" s="780"/>
      <c r="E1" s="780"/>
      <c r="F1" s="780"/>
      <c r="G1" s="781"/>
      <c r="I1" s="15"/>
      <c r="J1" s="8"/>
      <c r="K1" s="8"/>
      <c r="L1" s="8"/>
    </row>
    <row r="2" spans="1:22" ht="15" customHeight="1" x14ac:dyDescent="0.25">
      <c r="A2" s="650"/>
      <c r="B2" s="651"/>
      <c r="C2" s="651"/>
      <c r="D2" s="651"/>
      <c r="E2" s="651"/>
      <c r="F2" s="651"/>
      <c r="G2" s="652"/>
      <c r="H2" s="92"/>
      <c r="I2" s="92"/>
      <c r="J2" s="9"/>
      <c r="K2" s="9"/>
      <c r="L2" s="9"/>
    </row>
    <row r="3" spans="1:22" s="11" customFormat="1" ht="15" customHeight="1" x14ac:dyDescent="0.25">
      <c r="A3" s="779" t="s">
        <v>355</v>
      </c>
      <c r="B3" s="780"/>
      <c r="C3" s="780"/>
      <c r="D3" s="780"/>
      <c r="E3" s="780"/>
      <c r="F3" s="780"/>
      <c r="G3" s="781"/>
      <c r="H3" s="210"/>
      <c r="I3" s="92"/>
      <c r="J3" s="9"/>
      <c r="K3" s="9"/>
      <c r="L3" s="9"/>
    </row>
    <row r="4" spans="1:22" s="11" customFormat="1" ht="15" customHeight="1" x14ac:dyDescent="0.25">
      <c r="A4" s="685" t="s">
        <v>413</v>
      </c>
      <c r="B4" s="685"/>
      <c r="C4" s="685"/>
      <c r="D4" s="685"/>
      <c r="E4" s="685"/>
      <c r="F4" s="685"/>
      <c r="G4" s="685"/>
      <c r="H4" s="209"/>
      <c r="I4" s="92"/>
      <c r="J4" s="9"/>
      <c r="K4" s="9"/>
      <c r="L4" s="9"/>
    </row>
    <row r="5" spans="1:22" s="11" customFormat="1" ht="15" customHeight="1" x14ac:dyDescent="0.25">
      <c r="A5" s="685"/>
      <c r="B5" s="685"/>
      <c r="C5" s="685"/>
      <c r="D5" s="685"/>
      <c r="E5" s="685"/>
      <c r="F5" s="685"/>
      <c r="G5" s="685"/>
      <c r="H5" s="209"/>
      <c r="I5" s="92"/>
      <c r="J5" s="9"/>
      <c r="K5" s="9"/>
      <c r="L5" s="9"/>
    </row>
    <row r="6" spans="1:22" s="11" customFormat="1" ht="15" customHeight="1" x14ac:dyDescent="0.25">
      <c r="A6" s="685"/>
      <c r="B6" s="685"/>
      <c r="C6" s="685"/>
      <c r="D6" s="685"/>
      <c r="E6" s="685"/>
      <c r="F6" s="685"/>
      <c r="G6" s="685"/>
      <c r="H6" s="209"/>
      <c r="I6" s="92"/>
      <c r="J6" s="9"/>
      <c r="K6" s="9"/>
      <c r="L6" s="9"/>
    </row>
    <row r="7" spans="1:22" s="11" customFormat="1" ht="15" customHeight="1" x14ac:dyDescent="0.25">
      <c r="A7" s="685"/>
      <c r="B7" s="685"/>
      <c r="C7" s="685"/>
      <c r="D7" s="685"/>
      <c r="E7" s="685"/>
      <c r="F7" s="685"/>
      <c r="G7" s="685"/>
      <c r="H7" s="209"/>
      <c r="I7" s="92"/>
      <c r="J7" s="9"/>
      <c r="K7" s="9"/>
      <c r="L7" s="9"/>
    </row>
    <row r="8" spans="1:22" s="11" customFormat="1" ht="15" customHeight="1" x14ac:dyDescent="0.25">
      <c r="A8" s="685"/>
      <c r="B8" s="685"/>
      <c r="C8" s="685"/>
      <c r="D8" s="685"/>
      <c r="E8" s="685"/>
      <c r="F8" s="685"/>
      <c r="G8" s="685"/>
      <c r="H8" s="209"/>
      <c r="I8" s="92"/>
      <c r="J8" s="9"/>
      <c r="K8" s="9"/>
      <c r="L8" s="9"/>
    </row>
    <row r="9" spans="1:22" s="11" customFormat="1" ht="15" customHeight="1" x14ac:dyDescent="0.25">
      <c r="A9" s="211"/>
      <c r="B9" s="211"/>
      <c r="C9" s="211"/>
      <c r="D9" s="211"/>
      <c r="E9" s="211"/>
      <c r="F9" s="211"/>
      <c r="G9" s="190"/>
      <c r="H9" s="92"/>
      <c r="I9" s="92"/>
      <c r="J9" s="9"/>
      <c r="K9" s="9"/>
      <c r="L9" s="9"/>
    </row>
    <row r="10" spans="1:22" x14ac:dyDescent="0.25">
      <c r="A10" s="25" t="s">
        <v>409</v>
      </c>
    </row>
    <row r="11" spans="1:22" x14ac:dyDescent="0.25">
      <c r="A11" s="552" t="s">
        <v>67</v>
      </c>
      <c r="B11" s="551"/>
      <c r="D11" s="555" t="s">
        <v>68</v>
      </c>
      <c r="E11" s="553"/>
      <c r="F11" s="554"/>
      <c r="J11" s="24"/>
      <c r="K11" s="24"/>
      <c r="L11" s="24"/>
      <c r="M11" s="48"/>
      <c r="O11" s="24"/>
      <c r="P11" s="24"/>
      <c r="Q11" s="48"/>
      <c r="S11" s="47"/>
      <c r="T11" s="47"/>
      <c r="U11" s="47"/>
      <c r="V11" s="47"/>
    </row>
    <row r="12" spans="1:22" x14ac:dyDescent="0.25">
      <c r="A12" s="36" t="s">
        <v>21</v>
      </c>
      <c r="B12" s="37"/>
      <c r="D12" s="22" t="s">
        <v>357</v>
      </c>
      <c r="E12" s="77" t="s">
        <v>19</v>
      </c>
      <c r="F12" s="63" t="s">
        <v>184</v>
      </c>
      <c r="G12" s="131"/>
      <c r="H12" s="201"/>
      <c r="I12" s="201"/>
      <c r="J12" s="201"/>
      <c r="K12" s="24"/>
      <c r="L12" s="24"/>
      <c r="M12" s="48"/>
      <c r="O12" s="24"/>
      <c r="P12" s="24"/>
      <c r="Q12" s="48"/>
      <c r="S12" s="47"/>
      <c r="T12" s="47"/>
      <c r="U12" s="47"/>
      <c r="V12" s="47"/>
    </row>
    <row r="13" spans="1:22" x14ac:dyDescent="0.25">
      <c r="A13" s="237" t="s">
        <v>20</v>
      </c>
      <c r="B13" s="37"/>
      <c r="D13" s="42" t="s">
        <v>285</v>
      </c>
      <c r="E13" s="134">
        <v>34034</v>
      </c>
      <c r="F13" s="339">
        <v>5127</v>
      </c>
      <c r="G13" s="131"/>
      <c r="H13" s="201"/>
      <c r="I13" s="201"/>
      <c r="J13" s="201"/>
      <c r="K13" s="24"/>
      <c r="L13" s="24"/>
      <c r="M13" s="48"/>
      <c r="O13" s="24"/>
      <c r="P13" s="24"/>
      <c r="Q13" s="48"/>
      <c r="S13" s="47"/>
      <c r="T13" s="47"/>
      <c r="U13" s="47"/>
      <c r="V13" s="47"/>
    </row>
    <row r="14" spans="1:22" x14ac:dyDescent="0.25">
      <c r="A14" s="141" t="s">
        <v>130</v>
      </c>
      <c r="B14" s="212">
        <v>28504</v>
      </c>
      <c r="D14" s="42" t="s">
        <v>24</v>
      </c>
      <c r="E14" s="134">
        <v>6970</v>
      </c>
      <c r="F14" s="339">
        <v>628</v>
      </c>
      <c r="H14" s="201"/>
      <c r="I14" s="201"/>
      <c r="J14" s="201"/>
      <c r="K14" s="24"/>
      <c r="L14" s="24"/>
      <c r="M14" s="48"/>
      <c r="O14" s="24"/>
      <c r="P14" s="24"/>
      <c r="Q14" s="48"/>
      <c r="S14" s="47"/>
      <c r="T14" s="47"/>
      <c r="U14" s="47"/>
      <c r="V14" s="47"/>
    </row>
    <row r="15" spans="1:22" x14ac:dyDescent="0.25">
      <c r="A15" s="141" t="s">
        <v>305</v>
      </c>
      <c r="B15" s="212">
        <v>12876</v>
      </c>
      <c r="D15" s="42" t="s">
        <v>0</v>
      </c>
      <c r="E15" s="134">
        <v>10638</v>
      </c>
      <c r="F15" s="339">
        <v>303</v>
      </c>
      <c r="H15" s="201"/>
      <c r="I15" s="201"/>
      <c r="J15" s="201"/>
      <c r="K15" s="24"/>
      <c r="L15" s="24"/>
      <c r="M15" s="48"/>
      <c r="O15" s="24"/>
      <c r="P15" s="24"/>
      <c r="Q15" s="48"/>
      <c r="S15" s="47"/>
      <c r="T15" s="47"/>
      <c r="U15" s="47"/>
      <c r="V15" s="47"/>
    </row>
    <row r="16" spans="1:22" x14ac:dyDescent="0.25">
      <c r="A16" s="141" t="s">
        <v>160</v>
      </c>
      <c r="B16" s="212">
        <v>10433</v>
      </c>
      <c r="D16" s="41" t="s">
        <v>22</v>
      </c>
      <c r="E16" s="134">
        <v>3287</v>
      </c>
      <c r="F16" s="339">
        <v>2370</v>
      </c>
      <c r="H16" s="201"/>
      <c r="I16" s="201"/>
      <c r="J16" s="201"/>
      <c r="K16" s="24"/>
      <c r="L16" s="24"/>
      <c r="M16" s="48"/>
      <c r="O16" s="24"/>
      <c r="P16" s="24"/>
      <c r="Q16" s="48"/>
      <c r="S16" s="47"/>
      <c r="T16" s="47"/>
      <c r="U16" s="47"/>
      <c r="V16" s="47"/>
    </row>
    <row r="17" spans="1:24" x14ac:dyDescent="0.25">
      <c r="A17" s="141" t="s">
        <v>147</v>
      </c>
      <c r="B17" s="212">
        <v>11744</v>
      </c>
      <c r="D17" s="41" t="s">
        <v>23</v>
      </c>
      <c r="E17" s="134">
        <v>2364</v>
      </c>
      <c r="F17" s="339">
        <v>936</v>
      </c>
      <c r="H17" s="201"/>
      <c r="I17" s="201"/>
      <c r="J17" s="201"/>
      <c r="K17" s="24"/>
      <c r="L17" s="24"/>
      <c r="M17" s="48"/>
      <c r="O17" s="24"/>
      <c r="P17" s="24"/>
      <c r="Q17" s="48"/>
    </row>
    <row r="18" spans="1:24" x14ac:dyDescent="0.25">
      <c r="A18" s="141" t="s">
        <v>284</v>
      </c>
      <c r="B18" s="212">
        <v>11367</v>
      </c>
      <c r="D18" s="42" t="s">
        <v>26</v>
      </c>
      <c r="E18" s="134">
        <v>4363</v>
      </c>
      <c r="F18" s="339"/>
      <c r="H18" s="201"/>
      <c r="I18" s="201"/>
      <c r="J18" s="201"/>
      <c r="K18" s="24"/>
      <c r="L18" s="24"/>
      <c r="M18" s="48"/>
      <c r="O18" s="24"/>
      <c r="P18" s="24"/>
      <c r="Q18" s="48"/>
    </row>
    <row r="19" spans="1:24" x14ac:dyDescent="0.25">
      <c r="A19" s="141" t="s">
        <v>132</v>
      </c>
      <c r="B19" s="212">
        <v>8132</v>
      </c>
      <c r="D19" s="42" t="s">
        <v>27</v>
      </c>
      <c r="E19" s="134">
        <v>7617</v>
      </c>
      <c r="F19" s="339">
        <v>1806</v>
      </c>
      <c r="H19" s="201"/>
      <c r="I19" s="201"/>
      <c r="J19" s="201"/>
      <c r="K19" s="24"/>
      <c r="L19" s="24"/>
      <c r="M19" s="48"/>
      <c r="O19" s="24"/>
      <c r="P19" s="24"/>
      <c r="Q19" s="48"/>
    </row>
    <row r="20" spans="1:24" x14ac:dyDescent="0.25">
      <c r="A20" s="141" t="s">
        <v>296</v>
      </c>
      <c r="B20" s="212">
        <v>8469</v>
      </c>
      <c r="D20" s="42" t="s">
        <v>28</v>
      </c>
      <c r="E20" s="134">
        <v>351</v>
      </c>
      <c r="F20" s="339"/>
      <c r="H20" s="201"/>
      <c r="I20" s="201"/>
      <c r="J20" s="201"/>
      <c r="K20" s="24"/>
      <c r="L20" s="24"/>
      <c r="M20" s="48"/>
    </row>
    <row r="21" spans="1:24" x14ac:dyDescent="0.25">
      <c r="A21" s="141" t="s">
        <v>356</v>
      </c>
      <c r="B21" s="212">
        <v>8872</v>
      </c>
      <c r="D21" s="42" t="s">
        <v>286</v>
      </c>
      <c r="E21" s="134">
        <v>1651</v>
      </c>
      <c r="F21" s="340"/>
      <c r="J21" s="24"/>
      <c r="K21" s="24"/>
      <c r="L21" s="24"/>
      <c r="M21" s="48"/>
      <c r="N21" s="24"/>
      <c r="O21" s="24"/>
      <c r="P21" s="24"/>
      <c r="Q21" s="24"/>
      <c r="R21" s="24"/>
      <c r="S21" s="24"/>
      <c r="T21" s="24"/>
      <c r="U21" s="24"/>
      <c r="V21" s="24"/>
      <c r="W21" s="24"/>
      <c r="X21" s="24"/>
    </row>
    <row r="22" spans="1:24" x14ac:dyDescent="0.25">
      <c r="A22" s="141" t="s">
        <v>142</v>
      </c>
      <c r="B22" s="212">
        <v>9188</v>
      </c>
      <c r="D22" s="43" t="s">
        <v>64</v>
      </c>
      <c r="E22" s="44">
        <f>SUM(E13:E21)</f>
        <v>71275</v>
      </c>
      <c r="F22" s="45">
        <f>SUM(F13:F21)</f>
        <v>11170</v>
      </c>
      <c r="G22" s="341"/>
      <c r="J22" s="47"/>
      <c r="K22" s="24"/>
      <c r="L22" s="24"/>
      <c r="M22" s="48"/>
      <c r="N22" s="24"/>
      <c r="O22" s="24"/>
      <c r="P22" s="24"/>
      <c r="Q22" s="24"/>
      <c r="R22" s="24"/>
      <c r="S22" s="24"/>
      <c r="T22" s="24"/>
      <c r="U22" s="24"/>
      <c r="V22" s="24"/>
      <c r="W22" s="24"/>
      <c r="X22" s="24"/>
    </row>
    <row r="23" spans="1:24" x14ac:dyDescent="0.25">
      <c r="A23" s="141" t="s">
        <v>304</v>
      </c>
      <c r="B23" s="212">
        <v>7866</v>
      </c>
      <c r="D23" s="179"/>
      <c r="E23" s="179"/>
      <c r="F23" s="179"/>
      <c r="G23" s="179"/>
      <c r="H23" s="47"/>
      <c r="I23" s="47"/>
      <c r="J23" s="47"/>
      <c r="K23" s="24"/>
      <c r="L23" s="24"/>
      <c r="M23" s="48"/>
    </row>
    <row r="24" spans="1:24" s="201" customFormat="1" x14ac:dyDescent="0.25">
      <c r="A24" s="141" t="s">
        <v>148</v>
      </c>
      <c r="B24" s="212">
        <v>8190</v>
      </c>
      <c r="C24" s="12"/>
      <c r="D24" s="179"/>
      <c r="E24" s="179"/>
      <c r="F24" s="179"/>
      <c r="G24" s="179"/>
      <c r="H24" s="47"/>
      <c r="I24" s="47"/>
      <c r="J24" s="47"/>
      <c r="M24" s="48"/>
    </row>
    <row r="25" spans="1:24" s="201" customFormat="1" x14ac:dyDescent="0.25">
      <c r="A25" s="141" t="s">
        <v>149</v>
      </c>
      <c r="B25" s="212">
        <v>7568</v>
      </c>
      <c r="C25" s="12"/>
      <c r="D25" s="179"/>
      <c r="E25" s="179"/>
      <c r="F25" s="179"/>
      <c r="G25" s="179"/>
      <c r="H25" s="47"/>
      <c r="I25" s="47"/>
      <c r="J25" s="47"/>
      <c r="M25" s="48"/>
    </row>
    <row r="26" spans="1:24" s="201" customFormat="1" x14ac:dyDescent="0.25">
      <c r="A26" s="141" t="s">
        <v>133</v>
      </c>
      <c r="B26" s="212">
        <v>8117</v>
      </c>
      <c r="C26" s="12"/>
      <c r="D26" s="179"/>
      <c r="E26" s="179"/>
      <c r="F26" s="179"/>
      <c r="G26" s="179"/>
      <c r="H26" s="47"/>
      <c r="I26" s="47"/>
      <c r="J26" s="47"/>
      <c r="M26" s="48"/>
    </row>
    <row r="27" spans="1:24" s="201" customFormat="1" x14ac:dyDescent="0.25">
      <c r="A27" s="141" t="s">
        <v>141</v>
      </c>
      <c r="B27" s="212">
        <v>6862</v>
      </c>
      <c r="C27" s="12"/>
      <c r="D27" s="179"/>
      <c r="E27" s="179"/>
      <c r="F27" s="179"/>
      <c r="G27" s="179"/>
      <c r="H27" s="47"/>
      <c r="I27" s="47"/>
      <c r="J27" s="47"/>
      <c r="M27" s="48"/>
    </row>
    <row r="28" spans="1:24" x14ac:dyDescent="0.25">
      <c r="A28" s="141" t="s">
        <v>150</v>
      </c>
      <c r="B28" s="212">
        <v>6382</v>
      </c>
    </row>
    <row r="29" spans="1:24" s="201" customFormat="1" x14ac:dyDescent="0.25">
      <c r="A29" s="141" t="s">
        <v>131</v>
      </c>
      <c r="B29" s="212">
        <v>5811</v>
      </c>
      <c r="C29" s="12"/>
      <c r="D29" s="179"/>
      <c r="E29" s="179"/>
      <c r="F29" s="179"/>
      <c r="G29" s="179"/>
      <c r="H29" s="47"/>
      <c r="I29" s="47"/>
      <c r="J29" s="47"/>
      <c r="M29" s="48"/>
    </row>
    <row r="30" spans="1:24" s="201" customFormat="1" x14ac:dyDescent="0.25">
      <c r="A30" s="141" t="s">
        <v>156</v>
      </c>
      <c r="B30" s="212">
        <v>5684</v>
      </c>
      <c r="C30" s="12"/>
      <c r="D30" s="179"/>
      <c r="E30" s="179"/>
      <c r="F30" s="179"/>
      <c r="G30" s="179"/>
      <c r="H30" s="47"/>
      <c r="I30" s="47"/>
      <c r="J30" s="47"/>
      <c r="M30" s="48"/>
    </row>
    <row r="31" spans="1:24" s="201" customFormat="1" x14ac:dyDescent="0.25">
      <c r="A31" s="141" t="s">
        <v>161</v>
      </c>
      <c r="B31" s="212">
        <v>4024</v>
      </c>
      <c r="C31" s="12"/>
      <c r="D31" s="179"/>
      <c r="E31" s="179"/>
      <c r="F31" s="179"/>
      <c r="G31" s="179"/>
      <c r="H31" s="47"/>
      <c r="I31" s="47"/>
      <c r="J31" s="47"/>
      <c r="M31" s="48"/>
    </row>
    <row r="32" spans="1:24" s="201" customFormat="1" x14ac:dyDescent="0.25">
      <c r="A32" s="141" t="s">
        <v>303</v>
      </c>
      <c r="B32" s="212">
        <v>292</v>
      </c>
      <c r="C32" s="12"/>
      <c r="D32" s="179"/>
      <c r="E32" s="179"/>
      <c r="F32" s="179"/>
      <c r="G32" s="179"/>
      <c r="H32" s="47"/>
      <c r="I32" s="47"/>
      <c r="J32" s="47"/>
      <c r="M32" s="48"/>
    </row>
    <row r="33" spans="1:21" s="24" customFormat="1" x14ac:dyDescent="0.25">
      <c r="A33" s="238" t="s">
        <v>185</v>
      </c>
      <c r="B33" s="213">
        <f>SUM(B14:B32)</f>
        <v>170381</v>
      </c>
      <c r="C33" s="12"/>
      <c r="D33" s="12"/>
      <c r="E33" s="12"/>
      <c r="F33" s="12"/>
      <c r="G33" s="12"/>
      <c r="H33" s="47"/>
      <c r="I33" s="47"/>
      <c r="J33" s="47"/>
      <c r="M33" s="48"/>
      <c r="O33" s="48"/>
      <c r="P33" s="48"/>
      <c r="Q33" s="49"/>
      <c r="R33" s="48"/>
      <c r="S33" s="48"/>
      <c r="T33" s="48"/>
      <c r="U33" s="48"/>
    </row>
    <row r="34" spans="1:21" x14ac:dyDescent="0.25">
      <c r="A34" s="62"/>
      <c r="B34" s="37"/>
      <c r="H34" s="47"/>
      <c r="I34" s="47"/>
      <c r="J34" s="47"/>
      <c r="K34" s="48"/>
      <c r="L34" s="48"/>
      <c r="M34" s="48"/>
      <c r="N34" s="48"/>
    </row>
    <row r="35" spans="1:21" x14ac:dyDescent="0.25">
      <c r="A35" s="237" t="s">
        <v>25</v>
      </c>
      <c r="B35" s="37"/>
      <c r="H35" s="214"/>
      <c r="I35" s="215"/>
      <c r="J35" s="49"/>
      <c r="K35" s="48"/>
      <c r="L35" s="48"/>
      <c r="M35" s="48"/>
      <c r="N35" s="48"/>
    </row>
    <row r="36" spans="1:21" x14ac:dyDescent="0.25">
      <c r="A36" s="141" t="s">
        <v>120</v>
      </c>
      <c r="B36" s="212">
        <v>27096</v>
      </c>
      <c r="H36" s="214"/>
      <c r="I36" s="215"/>
      <c r="J36" s="49"/>
      <c r="K36" s="48"/>
      <c r="L36" s="48"/>
      <c r="M36" s="48"/>
      <c r="N36" s="48"/>
    </row>
    <row r="37" spans="1:21" s="201" customFormat="1" x14ac:dyDescent="0.25">
      <c r="A37" s="141" t="s">
        <v>111</v>
      </c>
      <c r="B37" s="212">
        <v>27351</v>
      </c>
      <c r="C37" s="12"/>
      <c r="D37" s="12"/>
      <c r="E37" s="12"/>
      <c r="F37" s="12"/>
      <c r="G37" s="12"/>
      <c r="H37" s="214"/>
      <c r="I37" s="215"/>
      <c r="J37" s="49"/>
      <c r="K37" s="48"/>
      <c r="L37" s="48"/>
      <c r="M37" s="48"/>
      <c r="N37" s="48"/>
    </row>
    <row r="38" spans="1:21" s="201" customFormat="1" x14ac:dyDescent="0.25">
      <c r="A38" s="141" t="s">
        <v>113</v>
      </c>
      <c r="B38" s="212">
        <v>16043</v>
      </c>
      <c r="C38" s="12"/>
      <c r="D38" s="12"/>
      <c r="E38" s="12"/>
      <c r="F38" s="12"/>
      <c r="G38" s="12"/>
      <c r="H38" s="214"/>
      <c r="I38" s="215"/>
      <c r="J38" s="49"/>
      <c r="K38" s="48"/>
      <c r="L38" s="48"/>
      <c r="M38" s="48"/>
      <c r="N38" s="48"/>
    </row>
    <row r="39" spans="1:21" s="201" customFormat="1" x14ac:dyDescent="0.25">
      <c r="A39" s="141" t="s">
        <v>110</v>
      </c>
      <c r="B39" s="212">
        <v>11369</v>
      </c>
      <c r="C39" s="12"/>
      <c r="D39" s="12"/>
      <c r="E39" s="12"/>
      <c r="F39" s="12"/>
      <c r="G39" s="12"/>
      <c r="H39" s="214"/>
      <c r="I39" s="215"/>
      <c r="J39" s="49"/>
      <c r="K39" s="48"/>
      <c r="L39" s="48"/>
      <c r="M39" s="48"/>
      <c r="N39" s="48"/>
    </row>
    <row r="40" spans="1:21" s="201" customFormat="1" x14ac:dyDescent="0.25">
      <c r="A40" s="141" t="s">
        <v>104</v>
      </c>
      <c r="B40" s="212">
        <v>8207</v>
      </c>
      <c r="C40" s="12"/>
      <c r="D40" s="12"/>
      <c r="E40" s="12"/>
      <c r="F40" s="12"/>
      <c r="G40" s="12"/>
      <c r="H40" s="214"/>
      <c r="I40" s="215"/>
      <c r="J40" s="49"/>
      <c r="K40" s="48"/>
      <c r="L40" s="48"/>
      <c r="M40" s="48"/>
      <c r="N40" s="48"/>
    </row>
    <row r="41" spans="1:21" s="201" customFormat="1" x14ac:dyDescent="0.25">
      <c r="A41" s="141" t="s">
        <v>100</v>
      </c>
      <c r="B41" s="212">
        <v>7304</v>
      </c>
      <c r="C41" s="12"/>
      <c r="D41" s="12"/>
      <c r="E41" s="12"/>
      <c r="F41" s="12"/>
      <c r="G41" s="12"/>
      <c r="H41" s="214"/>
      <c r="I41" s="215"/>
      <c r="J41" s="49"/>
      <c r="K41" s="48"/>
      <c r="L41" s="48"/>
      <c r="M41" s="48"/>
      <c r="N41" s="48"/>
    </row>
    <row r="42" spans="1:21" x14ac:dyDescent="0.25">
      <c r="A42" s="141" t="s">
        <v>306</v>
      </c>
      <c r="B42" s="212">
        <v>3418</v>
      </c>
    </row>
    <row r="43" spans="1:21" s="24" customFormat="1" x14ac:dyDescent="0.25">
      <c r="A43" s="238" t="s">
        <v>186</v>
      </c>
      <c r="B43" s="213">
        <f>SUM(B36:B42)</f>
        <v>100788</v>
      </c>
      <c r="C43" s="12"/>
      <c r="D43" s="12"/>
      <c r="E43" s="12"/>
      <c r="F43" s="12"/>
      <c r="G43" s="12"/>
      <c r="H43" s="12"/>
      <c r="I43" s="23"/>
      <c r="J43" s="47"/>
      <c r="K43" s="47"/>
      <c r="L43" s="47"/>
      <c r="M43" s="47"/>
    </row>
    <row r="44" spans="1:21" x14ac:dyDescent="0.25">
      <c r="A44" s="38"/>
      <c r="B44" s="37"/>
      <c r="J44" s="47"/>
      <c r="K44" s="64"/>
      <c r="L44" s="47"/>
      <c r="M44" s="47"/>
    </row>
    <row r="45" spans="1:21" x14ac:dyDescent="0.25">
      <c r="A45" s="237" t="s">
        <v>29</v>
      </c>
      <c r="B45" s="37"/>
      <c r="D45" s="131"/>
      <c r="J45" s="47"/>
      <c r="K45" s="64"/>
      <c r="L45" s="47"/>
      <c r="M45" s="47"/>
    </row>
    <row r="46" spans="1:21" x14ac:dyDescent="0.25">
      <c r="A46" s="141" t="s">
        <v>93</v>
      </c>
      <c r="B46" s="212">
        <v>5308</v>
      </c>
      <c r="L46" s="47"/>
      <c r="M46" s="47"/>
    </row>
    <row r="47" spans="1:21" x14ac:dyDescent="0.25">
      <c r="A47" s="141" t="s">
        <v>105</v>
      </c>
      <c r="B47" s="212">
        <v>4168</v>
      </c>
    </row>
    <row r="48" spans="1:21" x14ac:dyDescent="0.25">
      <c r="A48" s="141" t="s">
        <v>80</v>
      </c>
      <c r="B48" s="212">
        <v>3248</v>
      </c>
    </row>
    <row r="49" spans="1:9" x14ac:dyDescent="0.25">
      <c r="A49" s="141" t="s">
        <v>109</v>
      </c>
      <c r="B49" s="212">
        <v>1825</v>
      </c>
    </row>
    <row r="50" spans="1:9" s="201" customFormat="1" x14ac:dyDescent="0.25">
      <c r="A50" s="141" t="s">
        <v>118</v>
      </c>
      <c r="B50" s="212">
        <v>1019</v>
      </c>
      <c r="C50" s="12"/>
      <c r="D50" s="12"/>
      <c r="E50" s="12"/>
      <c r="F50" s="12"/>
      <c r="G50" s="12"/>
      <c r="H50" s="12"/>
      <c r="I50" s="23"/>
    </row>
    <row r="51" spans="1:9" s="201" customFormat="1" x14ac:dyDescent="0.25">
      <c r="A51" s="141" t="s">
        <v>94</v>
      </c>
      <c r="B51" s="212">
        <v>796</v>
      </c>
      <c r="C51" s="12"/>
      <c r="D51" s="12"/>
      <c r="E51" s="12"/>
      <c r="F51" s="12"/>
      <c r="G51" s="12"/>
      <c r="H51" s="12"/>
      <c r="I51" s="23"/>
    </row>
    <row r="52" spans="1:9" s="201" customFormat="1" x14ac:dyDescent="0.25">
      <c r="A52" s="141" t="s">
        <v>77</v>
      </c>
      <c r="B52" s="212">
        <v>717</v>
      </c>
      <c r="C52" s="12"/>
      <c r="D52" s="12"/>
      <c r="E52" s="12"/>
      <c r="F52" s="12"/>
      <c r="G52" s="12"/>
      <c r="H52" s="12"/>
      <c r="I52" s="23"/>
    </row>
    <row r="53" spans="1:9" s="201" customFormat="1" x14ac:dyDescent="0.25">
      <c r="A53" s="141" t="s">
        <v>89</v>
      </c>
      <c r="B53" s="212">
        <v>754</v>
      </c>
      <c r="C53" s="12"/>
      <c r="D53" s="12"/>
      <c r="E53" s="12"/>
      <c r="F53" s="12"/>
      <c r="G53" s="12"/>
      <c r="H53" s="12"/>
      <c r="I53" s="23"/>
    </row>
    <row r="54" spans="1:9" s="201" customFormat="1" x14ac:dyDescent="0.25">
      <c r="A54" s="141" t="s">
        <v>309</v>
      </c>
      <c r="B54" s="212">
        <v>395</v>
      </c>
      <c r="C54" s="12"/>
      <c r="D54" s="12"/>
      <c r="E54" s="12"/>
      <c r="F54" s="12"/>
      <c r="G54" s="12"/>
      <c r="H54" s="12"/>
      <c r="I54" s="23"/>
    </row>
    <row r="55" spans="1:9" s="201" customFormat="1" x14ac:dyDescent="0.25">
      <c r="A55" s="141" t="s">
        <v>310</v>
      </c>
      <c r="B55" s="212">
        <v>254</v>
      </c>
      <c r="C55" s="12"/>
      <c r="D55" s="12"/>
      <c r="E55" s="12"/>
      <c r="F55" s="12"/>
      <c r="G55" s="12"/>
      <c r="H55" s="12"/>
      <c r="I55" s="23"/>
    </row>
    <row r="56" spans="1:9" x14ac:dyDescent="0.25">
      <c r="A56" s="141" t="s">
        <v>166</v>
      </c>
      <c r="B56" s="212">
        <v>48</v>
      </c>
    </row>
    <row r="57" spans="1:9" s="24" customFormat="1" x14ac:dyDescent="0.25">
      <c r="A57" s="238" t="s">
        <v>187</v>
      </c>
      <c r="B57" s="213">
        <f>SUM(B46:B56)</f>
        <v>18532</v>
      </c>
      <c r="C57" s="12"/>
      <c r="D57" s="12"/>
      <c r="E57" s="12"/>
      <c r="F57" s="12"/>
      <c r="G57" s="12"/>
      <c r="H57" s="12"/>
      <c r="I57" s="23"/>
    </row>
    <row r="58" spans="1:9" x14ac:dyDescent="0.25">
      <c r="A58" s="39"/>
      <c r="B58" s="10"/>
    </row>
    <row r="59" spans="1:9" x14ac:dyDescent="0.25">
      <c r="A59" s="40" t="s">
        <v>65</v>
      </c>
      <c r="B59" s="527">
        <f>B57+B43+B33</f>
        <v>289701</v>
      </c>
    </row>
    <row r="62" spans="1:9" x14ac:dyDescent="0.25">
      <c r="B62" s="596" t="s">
        <v>162</v>
      </c>
      <c r="C62" s="596"/>
      <c r="D62" s="596"/>
      <c r="E62" s="596" t="s">
        <v>211</v>
      </c>
      <c r="F62" s="596"/>
    </row>
    <row r="63" spans="1:9" x14ac:dyDescent="0.25">
      <c r="A63" s="126"/>
      <c r="B63" s="87" t="s">
        <v>188</v>
      </c>
      <c r="C63" s="87" t="s">
        <v>189</v>
      </c>
      <c r="D63" s="87" t="s">
        <v>15</v>
      </c>
      <c r="E63" s="87" t="s">
        <v>188</v>
      </c>
      <c r="F63" s="87" t="s">
        <v>189</v>
      </c>
    </row>
    <row r="64" spans="1:9" x14ac:dyDescent="0.25">
      <c r="A64" s="132" t="s">
        <v>210</v>
      </c>
      <c r="B64" s="192">
        <v>100788</v>
      </c>
      <c r="C64" s="528">
        <v>56265</v>
      </c>
      <c r="D64" s="528">
        <f>SUM(B64:C64)</f>
        <v>157053</v>
      </c>
      <c r="E64" s="171">
        <f>B64/D64</f>
        <v>0.64174514335924815</v>
      </c>
      <c r="F64" s="171">
        <f>C64/D64</f>
        <v>0.35825485664075185</v>
      </c>
    </row>
    <row r="65" spans="1:6" x14ac:dyDescent="0.25">
      <c r="A65" s="132" t="s">
        <v>209</v>
      </c>
      <c r="B65" s="192">
        <v>170381</v>
      </c>
      <c r="C65" s="528">
        <v>15010</v>
      </c>
      <c r="D65" s="528">
        <f>SUM(B65:C65)</f>
        <v>185391</v>
      </c>
      <c r="E65" s="171">
        <f>B65/D65</f>
        <v>0.91903598340804027</v>
      </c>
      <c r="F65" s="171">
        <f t="shared" ref="F65:F67" si="0">C65/D65</f>
        <v>8.0964016591959689E-2</v>
      </c>
    </row>
    <row r="66" spans="1:6" x14ac:dyDescent="0.25">
      <c r="A66" s="132" t="s">
        <v>184</v>
      </c>
      <c r="B66" s="192">
        <f>B57</f>
        <v>18532</v>
      </c>
      <c r="C66" s="528">
        <f>F22</f>
        <v>11170</v>
      </c>
      <c r="D66" s="528">
        <f t="shared" ref="D66" si="1">SUM(B66:C66)</f>
        <v>29702</v>
      </c>
      <c r="E66" s="171">
        <f t="shared" ref="E66:E67" si="2">B66/D66</f>
        <v>0.62393104841424818</v>
      </c>
      <c r="F66" s="171">
        <f t="shared" si="0"/>
        <v>0.37606895158575182</v>
      </c>
    </row>
    <row r="67" spans="1:6" x14ac:dyDescent="0.25">
      <c r="A67" s="132" t="s">
        <v>15</v>
      </c>
      <c r="B67" s="528">
        <f>SUM(B64:B66)</f>
        <v>289701</v>
      </c>
      <c r="C67" s="528">
        <f t="shared" ref="C67:D67" si="3">SUM(C64:C66)</f>
        <v>82445</v>
      </c>
      <c r="D67" s="528">
        <f t="shared" si="3"/>
        <v>372146</v>
      </c>
      <c r="E67" s="171">
        <f t="shared" si="2"/>
        <v>0.77846060417148111</v>
      </c>
      <c r="F67" s="171">
        <f t="shared" si="0"/>
        <v>0.22153939582851892</v>
      </c>
    </row>
    <row r="68" spans="1:6" x14ac:dyDescent="0.25">
      <c r="B68" s="120"/>
      <c r="D68" s="120"/>
    </row>
    <row r="69" spans="1:6" x14ac:dyDescent="0.25">
      <c r="D69" s="120"/>
    </row>
    <row r="77" spans="1:6" x14ac:dyDescent="0.25">
      <c r="D77" s="217"/>
    </row>
    <row r="87" spans="1:6" x14ac:dyDescent="0.25">
      <c r="A87" s="12" t="s">
        <v>30</v>
      </c>
      <c r="F87" s="14" t="s">
        <v>31</v>
      </c>
    </row>
  </sheetData>
  <sortState ref="D14:F22">
    <sortCondition descending="1" ref="E14:E22"/>
  </sortState>
  <mergeCells count="6">
    <mergeCell ref="A2:G2"/>
    <mergeCell ref="A3:G3"/>
    <mergeCell ref="A4:G8"/>
    <mergeCell ref="A1:G1"/>
    <mergeCell ref="B62:D62"/>
    <mergeCell ref="E62:F62"/>
  </mergeCells>
  <hyperlinks>
    <hyperlink ref="F87" location="Contents!A1" display="Back to Contents"/>
  </hyperlinks>
  <pageMargins left="0.25" right="0.25" top="0.75" bottom="0.75" header="0.3" footer="0.3"/>
  <pageSetup scale="5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topLeftCell="A13" zoomScaleNormal="100" zoomScaleSheetLayoutView="100" workbookViewId="0">
      <selection activeCell="A2" sqref="A2:H2"/>
    </sheetView>
  </sheetViews>
  <sheetFormatPr defaultRowHeight="15" x14ac:dyDescent="0.25"/>
  <cols>
    <col min="1" max="8" width="15.7109375" style="12" customWidth="1"/>
    <col min="9" max="9" width="2.28515625" style="12" customWidth="1"/>
    <col min="10" max="12" width="9.140625" style="12"/>
  </cols>
  <sheetData>
    <row r="1" spans="1:12" ht="15" customHeight="1" x14ac:dyDescent="0.25">
      <c r="A1" s="575" t="s">
        <v>21</v>
      </c>
      <c r="B1" s="576"/>
      <c r="C1" s="576"/>
      <c r="D1" s="576"/>
      <c r="E1" s="576"/>
      <c r="F1" s="576"/>
      <c r="G1" s="576"/>
      <c r="H1" s="577"/>
      <c r="I1" s="15"/>
    </row>
    <row r="2" spans="1:12" ht="15" customHeight="1" x14ac:dyDescent="0.25">
      <c r="A2" s="578"/>
      <c r="B2" s="579"/>
      <c r="C2" s="579"/>
      <c r="D2" s="579"/>
      <c r="E2" s="579"/>
      <c r="F2" s="579"/>
      <c r="G2" s="579"/>
      <c r="H2" s="580"/>
      <c r="I2" s="92"/>
      <c r="J2" s="92"/>
      <c r="K2" s="92"/>
      <c r="L2" s="92"/>
    </row>
    <row r="3" spans="1:12" ht="15" customHeight="1" x14ac:dyDescent="0.25">
      <c r="A3" s="581" t="s">
        <v>237</v>
      </c>
      <c r="B3" s="582"/>
      <c r="C3" s="582"/>
      <c r="D3" s="582"/>
      <c r="E3" s="582"/>
      <c r="F3" s="582"/>
      <c r="G3" s="582"/>
      <c r="H3" s="583"/>
      <c r="I3" s="93"/>
    </row>
    <row r="4" spans="1:12" ht="15" customHeight="1" x14ac:dyDescent="0.25">
      <c r="A4" s="565" t="s">
        <v>381</v>
      </c>
      <c r="B4" s="566"/>
      <c r="C4" s="566"/>
      <c r="D4" s="566"/>
      <c r="E4" s="566"/>
      <c r="F4" s="566"/>
      <c r="G4" s="566"/>
      <c r="H4" s="567"/>
    </row>
    <row r="5" spans="1:12" s="24" customFormat="1" x14ac:dyDescent="0.25">
      <c r="A5" s="568"/>
      <c r="B5" s="569"/>
      <c r="C5" s="569"/>
      <c r="D5" s="569"/>
      <c r="E5" s="569"/>
      <c r="F5" s="569"/>
      <c r="G5" s="569"/>
      <c r="H5" s="570"/>
      <c r="I5" s="12"/>
      <c r="J5" s="12"/>
      <c r="K5" s="12"/>
      <c r="L5" s="12"/>
    </row>
    <row r="6" spans="1:12" s="24" customFormat="1" x14ac:dyDescent="0.25">
      <c r="A6" s="568"/>
      <c r="B6" s="569"/>
      <c r="C6" s="569"/>
      <c r="D6" s="569"/>
      <c r="E6" s="569"/>
      <c r="F6" s="569"/>
      <c r="G6" s="569"/>
      <c r="H6" s="570"/>
      <c r="I6" s="12"/>
      <c r="J6" s="12"/>
      <c r="K6" s="12"/>
      <c r="L6" s="12"/>
    </row>
    <row r="7" spans="1:12" s="24" customFormat="1" x14ac:dyDescent="0.25">
      <c r="A7" s="568"/>
      <c r="B7" s="569"/>
      <c r="C7" s="569"/>
      <c r="D7" s="569"/>
      <c r="E7" s="569"/>
      <c r="F7" s="569"/>
      <c r="G7" s="569"/>
      <c r="H7" s="570"/>
      <c r="I7" s="12"/>
      <c r="J7" s="12"/>
      <c r="K7" s="12"/>
      <c r="L7" s="12"/>
    </row>
    <row r="8" spans="1:12" s="24" customFormat="1" x14ac:dyDescent="0.25">
      <c r="A8" s="571"/>
      <c r="B8" s="572"/>
      <c r="C8" s="572"/>
      <c r="D8" s="572"/>
      <c r="E8" s="572"/>
      <c r="F8" s="572"/>
      <c r="G8" s="572"/>
      <c r="H8" s="573"/>
      <c r="I8" s="12"/>
      <c r="J8" s="12"/>
      <c r="K8" s="12"/>
      <c r="L8" s="12"/>
    </row>
    <row r="45" spans="8:8" x14ac:dyDescent="0.25">
      <c r="H45" s="14" t="s">
        <v>31</v>
      </c>
    </row>
  </sheetData>
  <mergeCells count="4">
    <mergeCell ref="A4:H8"/>
    <mergeCell ref="A1:H1"/>
    <mergeCell ref="A2:H2"/>
    <mergeCell ref="A3:H3"/>
  </mergeCells>
  <hyperlinks>
    <hyperlink ref="H45" location="Contents!A1" display="Back to Contents"/>
  </hyperlinks>
  <pageMargins left="0.25" right="0.25" top="0.75" bottom="0.75" header="0.3" footer="0.3"/>
  <pageSetup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zoomScaleNormal="100" zoomScaleSheetLayoutView="100" workbookViewId="0">
      <selection activeCell="A2" sqref="A2:G2"/>
    </sheetView>
  </sheetViews>
  <sheetFormatPr defaultRowHeight="15" customHeight="1" x14ac:dyDescent="0.25"/>
  <cols>
    <col min="1" max="1" width="49.85546875" customWidth="1"/>
    <col min="2" max="5" width="14.7109375" customWidth="1"/>
    <col min="6" max="6" width="13" customWidth="1"/>
    <col min="7" max="7" width="11.7109375" customWidth="1"/>
    <col min="8" max="8" width="14.7109375" customWidth="1"/>
  </cols>
  <sheetData>
    <row r="1" spans="1:13" ht="15" customHeight="1" x14ac:dyDescent="0.25">
      <c r="A1" s="575" t="s">
        <v>21</v>
      </c>
      <c r="B1" s="576"/>
      <c r="C1" s="576"/>
      <c r="D1" s="576"/>
      <c r="E1" s="576"/>
      <c r="F1" s="576"/>
      <c r="G1" s="577"/>
    </row>
    <row r="2" spans="1:13" ht="15" customHeight="1" x14ac:dyDescent="0.25">
      <c r="A2" s="597"/>
      <c r="B2" s="598"/>
      <c r="C2" s="598"/>
      <c r="D2" s="598"/>
      <c r="E2" s="598"/>
      <c r="F2" s="598"/>
      <c r="G2" s="599"/>
      <c r="H2" s="11"/>
    </row>
    <row r="3" spans="1:13" s="11" customFormat="1" ht="15" customHeight="1" x14ac:dyDescent="0.25">
      <c r="A3" s="559" t="s">
        <v>236</v>
      </c>
      <c r="B3" s="560"/>
      <c r="C3" s="560"/>
      <c r="D3" s="560"/>
      <c r="E3" s="560"/>
      <c r="F3" s="560"/>
      <c r="G3" s="561"/>
      <c r="H3" s="70"/>
      <c r="I3" s="9"/>
      <c r="J3" s="9"/>
      <c r="K3" s="9"/>
      <c r="L3" s="9"/>
    </row>
    <row r="4" spans="1:13" s="11" customFormat="1" ht="15" customHeight="1" x14ac:dyDescent="0.25">
      <c r="A4" s="584" t="s">
        <v>388</v>
      </c>
      <c r="B4" s="585"/>
      <c r="C4" s="585"/>
      <c r="D4" s="585"/>
      <c r="E4" s="585"/>
      <c r="F4" s="585"/>
      <c r="G4" s="586"/>
      <c r="H4" s="69"/>
      <c r="I4" s="9"/>
      <c r="J4" s="9"/>
      <c r="K4" s="9"/>
      <c r="L4" s="9"/>
    </row>
    <row r="5" spans="1:13" s="11" customFormat="1" ht="15" customHeight="1" x14ac:dyDescent="0.25">
      <c r="A5" s="587"/>
      <c r="B5" s="588"/>
      <c r="C5" s="588"/>
      <c r="D5" s="588"/>
      <c r="E5" s="588"/>
      <c r="F5" s="588"/>
      <c r="G5" s="589"/>
      <c r="H5" s="69"/>
      <c r="I5" s="9"/>
      <c r="J5" s="9"/>
      <c r="K5" s="9"/>
      <c r="L5" s="9"/>
    </row>
    <row r="6" spans="1:13" s="11" customFormat="1" ht="15" customHeight="1" x14ac:dyDescent="0.25">
      <c r="A6" s="587"/>
      <c r="B6" s="588"/>
      <c r="C6" s="588"/>
      <c r="D6" s="588"/>
      <c r="E6" s="588"/>
      <c r="F6" s="588"/>
      <c r="G6" s="589"/>
      <c r="H6" s="69"/>
      <c r="I6" s="9"/>
      <c r="J6" s="9"/>
      <c r="K6" s="9"/>
      <c r="L6" s="9"/>
    </row>
    <row r="7" spans="1:13" s="11" customFormat="1" ht="15" customHeight="1" x14ac:dyDescent="0.25">
      <c r="A7" s="587"/>
      <c r="B7" s="588"/>
      <c r="C7" s="588"/>
      <c r="D7" s="588"/>
      <c r="E7" s="588"/>
      <c r="F7" s="588"/>
      <c r="G7" s="589"/>
      <c r="H7" s="69"/>
      <c r="I7" s="9"/>
      <c r="J7" s="9"/>
      <c r="K7" s="9"/>
      <c r="L7" s="9"/>
    </row>
    <row r="8" spans="1:13" s="11" customFormat="1" ht="15" customHeight="1" x14ac:dyDescent="0.25">
      <c r="A8" s="590"/>
      <c r="B8" s="591"/>
      <c r="C8" s="591"/>
      <c r="D8" s="591"/>
      <c r="E8" s="591"/>
      <c r="F8" s="591"/>
      <c r="G8" s="592"/>
      <c r="H8" s="69"/>
      <c r="I8" s="9"/>
      <c r="J8" s="9"/>
      <c r="K8" s="9"/>
      <c r="L8" s="9"/>
    </row>
    <row r="9" spans="1:13" s="11" customFormat="1" ht="15" customHeight="1" x14ac:dyDescent="0.25">
      <c r="A9" s="68"/>
      <c r="B9" s="67"/>
      <c r="C9" s="67"/>
      <c r="D9" s="67"/>
      <c r="E9" s="67"/>
      <c r="F9" s="67"/>
      <c r="G9" s="67"/>
      <c r="H9" s="67"/>
      <c r="I9" s="67"/>
      <c r="J9" s="9"/>
      <c r="K9" s="9"/>
      <c r="L9" s="9"/>
      <c r="M9" s="9"/>
    </row>
    <row r="10" spans="1:13" ht="15" customHeight="1" x14ac:dyDescent="0.25">
      <c r="A10" s="594" t="s">
        <v>358</v>
      </c>
      <c r="B10" s="594"/>
      <c r="C10" s="594"/>
      <c r="D10" s="594"/>
      <c r="E10" s="594"/>
      <c r="F10" s="594"/>
      <c r="G10" s="594"/>
    </row>
    <row r="11" spans="1:13" ht="15" customHeight="1" x14ac:dyDescent="0.25">
      <c r="A11" s="595" t="s">
        <v>32</v>
      </c>
      <c r="B11" s="596" t="s">
        <v>33</v>
      </c>
      <c r="C11" s="596"/>
      <c r="D11" s="595" t="s">
        <v>34</v>
      </c>
      <c r="E11" s="595"/>
      <c r="F11" s="595" t="s">
        <v>35</v>
      </c>
      <c r="G11" s="595" t="s">
        <v>36</v>
      </c>
    </row>
    <row r="12" spans="1:13" ht="15" customHeight="1" x14ac:dyDescent="0.25">
      <c r="A12" s="595"/>
      <c r="B12" s="356" t="s">
        <v>34</v>
      </c>
      <c r="C12" s="356" t="s">
        <v>37</v>
      </c>
      <c r="D12" s="356">
        <v>2014</v>
      </c>
      <c r="E12" s="356">
        <v>2024</v>
      </c>
      <c r="F12" s="595"/>
      <c r="G12" s="595"/>
    </row>
    <row r="13" spans="1:13" ht="15" customHeight="1" x14ac:dyDescent="0.25">
      <c r="A13" s="56" t="s">
        <v>61</v>
      </c>
      <c r="B13" s="56"/>
      <c r="C13" s="56"/>
      <c r="D13" s="57">
        <v>3603950</v>
      </c>
      <c r="E13" s="57">
        <v>4424870</v>
      </c>
      <c r="F13" s="57">
        <v>820920</v>
      </c>
      <c r="G13" s="58">
        <v>0.23</v>
      </c>
    </row>
    <row r="14" spans="1:13" ht="15" customHeight="1" x14ac:dyDescent="0.25">
      <c r="A14" s="593" t="s">
        <v>168</v>
      </c>
      <c r="B14" s="593"/>
      <c r="C14" s="593"/>
      <c r="D14" s="593"/>
      <c r="E14" s="593"/>
      <c r="F14" s="593"/>
      <c r="G14" s="593"/>
    </row>
    <row r="15" spans="1:13" ht="15" customHeight="1" x14ac:dyDescent="0.25">
      <c r="A15" s="56" t="s">
        <v>38</v>
      </c>
      <c r="B15" s="21" t="s">
        <v>42</v>
      </c>
      <c r="C15" s="56"/>
      <c r="D15" s="57">
        <v>57030</v>
      </c>
      <c r="E15" s="57">
        <v>76650</v>
      </c>
      <c r="F15" s="57">
        <v>19620</v>
      </c>
      <c r="G15" s="58">
        <v>0.34</v>
      </c>
    </row>
    <row r="16" spans="1:13" ht="15" customHeight="1" x14ac:dyDescent="0.25">
      <c r="A16" s="56" t="s">
        <v>359</v>
      </c>
      <c r="B16" s="21" t="s">
        <v>42</v>
      </c>
      <c r="C16" s="56"/>
      <c r="D16" s="57">
        <v>51470</v>
      </c>
      <c r="E16" s="57">
        <v>63470</v>
      </c>
      <c r="F16" s="57">
        <v>12000</v>
      </c>
      <c r="G16" s="58">
        <v>0.23</v>
      </c>
    </row>
    <row r="17" spans="1:7" ht="15" customHeight="1" x14ac:dyDescent="0.25">
      <c r="A17" s="56" t="s">
        <v>360</v>
      </c>
      <c r="B17" s="21" t="s">
        <v>42</v>
      </c>
      <c r="C17" s="56"/>
      <c r="D17" s="57">
        <v>39700</v>
      </c>
      <c r="E17" s="57">
        <v>50940</v>
      </c>
      <c r="F17" s="57">
        <v>11240</v>
      </c>
      <c r="G17" s="58">
        <v>0.28000000000000003</v>
      </c>
    </row>
    <row r="18" spans="1:7" ht="15" customHeight="1" x14ac:dyDescent="0.25">
      <c r="A18" s="56" t="s">
        <v>361</v>
      </c>
      <c r="B18" s="21" t="s">
        <v>42</v>
      </c>
      <c r="C18" s="56"/>
      <c r="D18" s="57">
        <v>22300</v>
      </c>
      <c r="E18" s="57">
        <v>30110</v>
      </c>
      <c r="F18" s="57">
        <v>7810</v>
      </c>
      <c r="G18" s="58">
        <v>0.35</v>
      </c>
    </row>
    <row r="19" spans="1:7" ht="15" customHeight="1" x14ac:dyDescent="0.25">
      <c r="A19" s="56" t="s">
        <v>287</v>
      </c>
      <c r="B19" s="21" t="s">
        <v>42</v>
      </c>
      <c r="C19" s="56"/>
      <c r="D19" s="57">
        <v>35670</v>
      </c>
      <c r="E19" s="57">
        <v>43080</v>
      </c>
      <c r="F19" s="57">
        <v>7410</v>
      </c>
      <c r="G19" s="58">
        <v>0.21</v>
      </c>
    </row>
    <row r="20" spans="1:7" ht="15" customHeight="1" x14ac:dyDescent="0.25">
      <c r="A20" s="56" t="s">
        <v>362</v>
      </c>
      <c r="B20" s="56"/>
      <c r="C20" s="21" t="s">
        <v>42</v>
      </c>
      <c r="D20" s="56">
        <v>580</v>
      </c>
      <c r="E20" s="56">
        <v>940</v>
      </c>
      <c r="F20" s="56">
        <v>360</v>
      </c>
      <c r="G20" s="58">
        <v>0.62</v>
      </c>
    </row>
    <row r="21" spans="1:7" ht="15" customHeight="1" x14ac:dyDescent="0.25">
      <c r="A21" s="56" t="s">
        <v>363</v>
      </c>
      <c r="B21" s="56"/>
      <c r="C21" s="21" t="s">
        <v>42</v>
      </c>
      <c r="D21" s="57">
        <v>2620</v>
      </c>
      <c r="E21" s="57">
        <v>3980</v>
      </c>
      <c r="F21" s="57">
        <v>1360</v>
      </c>
      <c r="G21" s="58">
        <v>0.52</v>
      </c>
    </row>
    <row r="22" spans="1:7" ht="15" customHeight="1" x14ac:dyDescent="0.25">
      <c r="A22" s="56" t="s">
        <v>364</v>
      </c>
      <c r="B22" s="56"/>
      <c r="C22" s="21" t="s">
        <v>42</v>
      </c>
      <c r="D22" s="57">
        <v>1180</v>
      </c>
      <c r="E22" s="57">
        <v>1790</v>
      </c>
      <c r="F22" s="56">
        <v>610</v>
      </c>
      <c r="G22" s="58">
        <v>0.52</v>
      </c>
    </row>
    <row r="23" spans="1:7" ht="15" customHeight="1" x14ac:dyDescent="0.25">
      <c r="A23" s="56" t="s">
        <v>365</v>
      </c>
      <c r="B23" s="56"/>
      <c r="C23" s="21" t="s">
        <v>42</v>
      </c>
      <c r="D23" s="57">
        <v>1860</v>
      </c>
      <c r="E23" s="57">
        <v>2800</v>
      </c>
      <c r="F23" s="56">
        <v>940</v>
      </c>
      <c r="G23" s="58">
        <v>0.51</v>
      </c>
    </row>
    <row r="24" spans="1:7" ht="15" customHeight="1" x14ac:dyDescent="0.25">
      <c r="A24" s="56" t="s">
        <v>366</v>
      </c>
      <c r="B24" s="56"/>
      <c r="C24" s="21" t="s">
        <v>42</v>
      </c>
      <c r="D24" s="57">
        <v>1220</v>
      </c>
      <c r="E24" s="57">
        <v>1830</v>
      </c>
      <c r="F24" s="56">
        <v>610</v>
      </c>
      <c r="G24" s="58">
        <v>0.5</v>
      </c>
    </row>
    <row r="25" spans="1:7" ht="18" customHeight="1" x14ac:dyDescent="0.25">
      <c r="A25" s="566" t="s">
        <v>169</v>
      </c>
      <c r="B25" s="566"/>
      <c r="C25" s="566"/>
      <c r="D25" s="566"/>
      <c r="E25" s="566"/>
      <c r="F25" s="566"/>
      <c r="G25" s="566"/>
    </row>
    <row r="26" spans="1:7" ht="15" customHeight="1" x14ac:dyDescent="0.25">
      <c r="A26" s="382" t="s">
        <v>43</v>
      </c>
      <c r="B26" s="382"/>
      <c r="C26" s="382"/>
      <c r="D26" s="382"/>
      <c r="E26" s="382"/>
      <c r="G26" s="382"/>
    </row>
    <row r="29" spans="1:7" ht="15" customHeight="1" x14ac:dyDescent="0.25">
      <c r="A29" s="600" t="s">
        <v>414</v>
      </c>
      <c r="B29" s="601"/>
      <c r="C29" s="601"/>
      <c r="D29" s="601"/>
      <c r="E29" s="601"/>
      <c r="F29" s="602"/>
    </row>
    <row r="30" spans="1:7" ht="15" customHeight="1" x14ac:dyDescent="0.25">
      <c r="A30" s="473"/>
      <c r="B30" s="603" t="s">
        <v>415</v>
      </c>
      <c r="C30" s="603"/>
      <c r="D30" s="603"/>
      <c r="E30" s="604" t="s">
        <v>416</v>
      </c>
      <c r="F30" s="605" t="s">
        <v>417</v>
      </c>
    </row>
    <row r="31" spans="1:7" ht="15" customHeight="1" x14ac:dyDescent="0.25">
      <c r="A31" s="474" t="s">
        <v>418</v>
      </c>
      <c r="B31" s="449" t="s">
        <v>419</v>
      </c>
      <c r="C31" s="449" t="s">
        <v>420</v>
      </c>
      <c r="D31" s="449" t="s">
        <v>421</v>
      </c>
      <c r="E31" s="604"/>
      <c r="F31" s="605"/>
    </row>
    <row r="32" spans="1:7" ht="15" customHeight="1" x14ac:dyDescent="0.25">
      <c r="A32" s="475" t="s">
        <v>39</v>
      </c>
      <c r="B32" s="450">
        <v>40546.007233961602</v>
      </c>
      <c r="C32" s="450">
        <v>48277.341438878502</v>
      </c>
      <c r="D32" s="450">
        <v>62121.507599297802</v>
      </c>
      <c r="E32" s="529">
        <v>2298</v>
      </c>
      <c r="F32" s="476">
        <v>0.76196692776327246</v>
      </c>
    </row>
    <row r="33" spans="1:6" ht="15" customHeight="1" x14ac:dyDescent="0.25">
      <c r="A33" s="475" t="s">
        <v>182</v>
      </c>
      <c r="B33" s="450">
        <v>37719.188703448199</v>
      </c>
      <c r="C33" s="450">
        <v>47045.533391962803</v>
      </c>
      <c r="D33" s="450">
        <v>60412.808151621699</v>
      </c>
      <c r="E33" s="529">
        <v>3909</v>
      </c>
      <c r="F33" s="476">
        <v>0.74187771808646708</v>
      </c>
    </row>
    <row r="34" spans="1:6" ht="15" customHeight="1" x14ac:dyDescent="0.25">
      <c r="A34" s="475" t="s">
        <v>422</v>
      </c>
      <c r="B34" s="450">
        <v>38741.805336843703</v>
      </c>
      <c r="C34" s="450">
        <v>50583.381640882501</v>
      </c>
      <c r="D34" s="450">
        <v>69421.517947887405</v>
      </c>
      <c r="E34" s="529">
        <v>11578</v>
      </c>
      <c r="F34" s="476">
        <v>0.77094489549144929</v>
      </c>
    </row>
    <row r="35" spans="1:6" ht="15" customHeight="1" x14ac:dyDescent="0.25">
      <c r="A35" s="475" t="s">
        <v>176</v>
      </c>
      <c r="B35" s="450">
        <v>58231.905299657497</v>
      </c>
      <c r="C35" s="450">
        <v>69350.490916485403</v>
      </c>
      <c r="D35" s="450">
        <v>89266.803225182506</v>
      </c>
      <c r="E35" s="529">
        <v>6289</v>
      </c>
      <c r="F35" s="476">
        <v>0.74288440133566547</v>
      </c>
    </row>
    <row r="36" spans="1:6" ht="15" customHeight="1" x14ac:dyDescent="0.25">
      <c r="A36" s="475" t="s">
        <v>423</v>
      </c>
      <c r="B36" s="450">
        <v>65627.171416921497</v>
      </c>
      <c r="C36" s="450">
        <v>85843.139201520898</v>
      </c>
      <c r="D36" s="450">
        <v>106427.86211988299</v>
      </c>
      <c r="E36" s="529">
        <v>690</v>
      </c>
      <c r="F36" s="476">
        <v>0.47391304347826085</v>
      </c>
    </row>
    <row r="37" spans="1:6" ht="15" customHeight="1" x14ac:dyDescent="0.25">
      <c r="A37" s="477" t="s">
        <v>424</v>
      </c>
      <c r="B37" s="478">
        <v>46298.205134099597</v>
      </c>
      <c r="C37" s="478">
        <v>147133.90983539101</v>
      </c>
      <c r="D37" s="478">
        <v>280551.11809523799</v>
      </c>
      <c r="E37" s="530">
        <v>367</v>
      </c>
      <c r="F37" s="479">
        <v>0.47411444141689374</v>
      </c>
    </row>
    <row r="38" spans="1:6" ht="15" customHeight="1" x14ac:dyDescent="0.25">
      <c r="A38" s="201"/>
      <c r="B38" s="201"/>
      <c r="C38" s="201"/>
      <c r="D38" s="201"/>
      <c r="E38" s="201"/>
      <c r="F38" s="201"/>
    </row>
    <row r="39" spans="1:6" ht="15" customHeight="1" x14ac:dyDescent="0.25">
      <c r="A39" s="201"/>
      <c r="B39" s="201"/>
      <c r="C39" s="201"/>
      <c r="D39" s="201"/>
      <c r="E39" s="201"/>
      <c r="F39" s="201"/>
    </row>
    <row r="40" spans="1:6" ht="15" customHeight="1" x14ac:dyDescent="0.25">
      <c r="A40" s="201"/>
      <c r="B40" s="201"/>
      <c r="C40" s="201"/>
      <c r="D40" s="201"/>
      <c r="E40" s="201"/>
      <c r="F40" s="201"/>
    </row>
    <row r="41" spans="1:6" ht="15" customHeight="1" x14ac:dyDescent="0.25">
      <c r="A41" s="201"/>
      <c r="B41" s="201"/>
      <c r="C41" s="201"/>
      <c r="D41" s="201"/>
      <c r="E41" s="201"/>
      <c r="F41" s="201"/>
    </row>
    <row r="42" spans="1:6" ht="15" customHeight="1" x14ac:dyDescent="0.25">
      <c r="A42" s="201"/>
      <c r="B42" s="201"/>
      <c r="C42" s="201"/>
      <c r="D42" s="201"/>
      <c r="E42" s="201"/>
      <c r="F42" s="201"/>
    </row>
    <row r="43" spans="1:6" ht="15" customHeight="1" x14ac:dyDescent="0.25">
      <c r="A43" s="201"/>
      <c r="B43" s="201"/>
      <c r="C43" s="201"/>
      <c r="D43" s="201"/>
      <c r="E43" s="201"/>
      <c r="F43" s="201"/>
    </row>
    <row r="44" spans="1:6" ht="15" customHeight="1" x14ac:dyDescent="0.25">
      <c r="A44" s="201"/>
      <c r="B44" s="201"/>
      <c r="C44" s="201"/>
      <c r="D44" s="201"/>
      <c r="E44" s="201"/>
      <c r="F44" s="201"/>
    </row>
    <row r="45" spans="1:6" ht="15" customHeight="1" x14ac:dyDescent="0.25">
      <c r="A45" s="201"/>
      <c r="B45" s="201"/>
      <c r="C45" s="201"/>
      <c r="D45" s="201"/>
      <c r="E45" s="201"/>
      <c r="F45" s="201"/>
    </row>
    <row r="46" spans="1:6" ht="15" customHeight="1" x14ac:dyDescent="0.25">
      <c r="A46" s="201"/>
      <c r="B46" s="201"/>
      <c r="C46" s="201"/>
      <c r="D46" s="201"/>
      <c r="E46" s="201"/>
      <c r="F46" s="201"/>
    </row>
    <row r="47" spans="1:6" ht="15" customHeight="1" x14ac:dyDescent="0.25">
      <c r="A47" s="201"/>
      <c r="B47" s="201"/>
      <c r="C47" s="201"/>
      <c r="D47" s="201"/>
      <c r="E47" s="201"/>
      <c r="F47" s="201"/>
    </row>
    <row r="48" spans="1:6" ht="15" customHeight="1" x14ac:dyDescent="0.25">
      <c r="A48" s="201"/>
      <c r="B48" s="201"/>
      <c r="C48" s="201"/>
      <c r="D48" s="201"/>
      <c r="E48" s="201"/>
      <c r="F48" s="201"/>
    </row>
    <row r="49" spans="1:6" ht="15" customHeight="1" x14ac:dyDescent="0.25">
      <c r="A49" s="201"/>
      <c r="B49" s="201"/>
      <c r="C49" s="201"/>
      <c r="D49" s="201"/>
      <c r="E49" s="201"/>
      <c r="F49" s="201"/>
    </row>
    <row r="50" spans="1:6" ht="15" customHeight="1" x14ac:dyDescent="0.25">
      <c r="A50" s="201"/>
      <c r="B50" s="201"/>
      <c r="C50" s="201"/>
      <c r="D50" s="201"/>
      <c r="E50" s="201"/>
      <c r="F50" s="201"/>
    </row>
    <row r="51" spans="1:6" ht="15" customHeight="1" x14ac:dyDescent="0.25">
      <c r="A51" s="201"/>
      <c r="B51" s="201"/>
      <c r="C51" s="201"/>
      <c r="D51" s="201"/>
      <c r="E51" s="201"/>
      <c r="F51" s="201"/>
    </row>
    <row r="52" spans="1:6" ht="15" customHeight="1" x14ac:dyDescent="0.25">
      <c r="A52" s="201"/>
      <c r="B52" s="201"/>
      <c r="C52" s="201"/>
      <c r="D52" s="201"/>
      <c r="E52" s="201"/>
      <c r="F52" s="201"/>
    </row>
    <row r="53" spans="1:6" ht="15" customHeight="1" x14ac:dyDescent="0.25">
      <c r="A53" s="201"/>
      <c r="B53" s="201"/>
      <c r="C53" s="201"/>
      <c r="D53" s="201"/>
      <c r="E53" s="201"/>
      <c r="F53" s="201"/>
    </row>
    <row r="54" spans="1:6" ht="15" customHeight="1" x14ac:dyDescent="0.25">
      <c r="A54" s="201"/>
      <c r="B54" s="201"/>
      <c r="C54" s="201"/>
      <c r="D54" s="201"/>
      <c r="E54" s="201"/>
      <c r="F54" s="201"/>
    </row>
    <row r="55" spans="1:6" ht="15" customHeight="1" x14ac:dyDescent="0.25">
      <c r="A55" s="201"/>
      <c r="B55" s="201"/>
      <c r="C55" s="201"/>
      <c r="D55" s="201"/>
      <c r="E55" s="201"/>
      <c r="F55" s="201"/>
    </row>
    <row r="56" spans="1:6" ht="15" customHeight="1" x14ac:dyDescent="0.25">
      <c r="A56" s="201"/>
      <c r="B56" s="201"/>
      <c r="C56" s="201"/>
      <c r="D56" s="201"/>
      <c r="E56" s="201"/>
      <c r="F56" s="201"/>
    </row>
    <row r="57" spans="1:6" ht="15" customHeight="1" x14ac:dyDescent="0.25">
      <c r="A57" s="451" t="s">
        <v>425</v>
      </c>
      <c r="B57" s="201"/>
      <c r="C57" s="201"/>
      <c r="D57" s="201"/>
      <c r="F57" s="14" t="s">
        <v>31</v>
      </c>
    </row>
    <row r="58" spans="1:6" ht="15" customHeight="1" x14ac:dyDescent="0.25">
      <c r="A58" s="201"/>
      <c r="B58" s="201"/>
      <c r="C58" s="201"/>
      <c r="D58" s="201"/>
      <c r="E58" s="201"/>
      <c r="F58" s="201"/>
    </row>
  </sheetData>
  <mergeCells count="16">
    <mergeCell ref="A29:F29"/>
    <mergeCell ref="B30:D30"/>
    <mergeCell ref="E30:E31"/>
    <mergeCell ref="F30:F31"/>
    <mergeCell ref="A25:G25"/>
    <mergeCell ref="A1:G1"/>
    <mergeCell ref="A3:G3"/>
    <mergeCell ref="A4:G8"/>
    <mergeCell ref="A14:G14"/>
    <mergeCell ref="A10:G10"/>
    <mergeCell ref="A11:A12"/>
    <mergeCell ref="B11:C11"/>
    <mergeCell ref="D11:E11"/>
    <mergeCell ref="F11:F12"/>
    <mergeCell ref="G11:G12"/>
    <mergeCell ref="A2:G2"/>
  </mergeCells>
  <hyperlinks>
    <hyperlink ref="F57" location="Contents!A1" display="Back to Contents"/>
  </hyperlinks>
  <pageMargins left="0.25" right="0.25" top="0.75" bottom="0.75" header="0.3" footer="0.3"/>
  <pageSetup scale="7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7"/>
  <sheetViews>
    <sheetView zoomScaleNormal="100" zoomScaleSheetLayoutView="100" workbookViewId="0">
      <selection activeCell="A2" sqref="A2:K2"/>
    </sheetView>
  </sheetViews>
  <sheetFormatPr defaultRowHeight="15" x14ac:dyDescent="0.25"/>
  <cols>
    <col min="1" max="11" width="11.7109375" style="12" customWidth="1"/>
    <col min="12" max="12" width="10.5703125" style="12" bestFit="1" customWidth="1"/>
    <col min="13" max="22" width="9.140625" style="12"/>
  </cols>
  <sheetData>
    <row r="1" spans="1:24" ht="15" customHeight="1" x14ac:dyDescent="0.25">
      <c r="A1" s="610" t="s">
        <v>21</v>
      </c>
      <c r="B1" s="611"/>
      <c r="C1" s="611"/>
      <c r="D1" s="611"/>
      <c r="E1" s="611"/>
      <c r="F1" s="611"/>
      <c r="G1" s="611"/>
      <c r="H1" s="611"/>
      <c r="I1" s="611"/>
      <c r="J1" s="611"/>
      <c r="K1" s="612"/>
      <c r="M1" s="15"/>
      <c r="N1" s="15"/>
      <c r="O1" s="15"/>
      <c r="W1" s="12"/>
      <c r="X1" s="12"/>
    </row>
    <row r="2" spans="1:24" ht="15" customHeight="1" x14ac:dyDescent="0.25">
      <c r="A2" s="613"/>
      <c r="B2" s="614"/>
      <c r="C2" s="614"/>
      <c r="D2" s="614"/>
      <c r="E2" s="614"/>
      <c r="F2" s="614"/>
      <c r="G2" s="614"/>
      <c r="H2" s="614"/>
      <c r="I2" s="614"/>
      <c r="J2" s="614"/>
      <c r="K2" s="615"/>
      <c r="M2" s="92"/>
      <c r="N2" s="92"/>
      <c r="O2" s="92"/>
      <c r="W2" s="12"/>
      <c r="X2" s="12"/>
    </row>
    <row r="3" spans="1:24" s="24" customFormat="1" ht="15" customHeight="1" x14ac:dyDescent="0.25">
      <c r="A3" s="616" t="s">
        <v>233</v>
      </c>
      <c r="B3" s="617"/>
      <c r="C3" s="617"/>
      <c r="D3" s="617"/>
      <c r="E3" s="617"/>
      <c r="F3" s="617"/>
      <c r="G3" s="617"/>
      <c r="H3" s="617"/>
      <c r="I3" s="617"/>
      <c r="J3" s="617"/>
      <c r="K3" s="618"/>
      <c r="L3" s="12"/>
      <c r="M3" s="12"/>
      <c r="N3" s="12"/>
      <c r="O3" s="12"/>
      <c r="P3" s="12"/>
      <c r="Q3" s="12"/>
      <c r="R3" s="12"/>
      <c r="S3" s="12"/>
      <c r="T3" s="12"/>
      <c r="U3" s="12"/>
      <c r="V3" s="12"/>
      <c r="W3" s="12"/>
      <c r="X3" s="12"/>
    </row>
    <row r="4" spans="1:24" s="24" customFormat="1" ht="15" customHeight="1" x14ac:dyDescent="0.25">
      <c r="A4" s="619" t="s">
        <v>382</v>
      </c>
      <c r="B4" s="620"/>
      <c r="C4" s="620"/>
      <c r="D4" s="620"/>
      <c r="E4" s="620"/>
      <c r="F4" s="620"/>
      <c r="G4" s="620"/>
      <c r="H4" s="620"/>
      <c r="I4" s="620"/>
      <c r="J4" s="620"/>
      <c r="K4" s="621"/>
      <c r="L4" s="12"/>
      <c r="M4" s="12"/>
      <c r="N4" s="12"/>
      <c r="O4" s="12"/>
      <c r="P4" s="12"/>
      <c r="Q4" s="12"/>
      <c r="R4" s="12"/>
      <c r="S4" s="12"/>
      <c r="T4" s="12"/>
      <c r="U4" s="12"/>
      <c r="V4" s="12"/>
      <c r="W4" s="12"/>
      <c r="X4" s="12"/>
    </row>
    <row r="5" spans="1:24" s="24" customFormat="1" x14ac:dyDescent="0.25">
      <c r="A5" s="568"/>
      <c r="B5" s="569"/>
      <c r="C5" s="569"/>
      <c r="D5" s="569"/>
      <c r="E5" s="569"/>
      <c r="F5" s="569"/>
      <c r="G5" s="569"/>
      <c r="H5" s="569"/>
      <c r="I5" s="569"/>
      <c r="J5" s="569"/>
      <c r="K5" s="570"/>
      <c r="L5" s="12"/>
      <c r="M5" s="12"/>
      <c r="N5" s="12"/>
      <c r="O5" s="12"/>
      <c r="P5" s="12"/>
      <c r="Q5" s="12"/>
      <c r="R5" s="12"/>
      <c r="S5" s="12"/>
      <c r="T5" s="12"/>
      <c r="U5" s="12"/>
      <c r="V5" s="12"/>
      <c r="W5" s="12"/>
      <c r="X5" s="12"/>
    </row>
    <row r="6" spans="1:24" s="24" customFormat="1" x14ac:dyDescent="0.25">
      <c r="A6" s="568"/>
      <c r="B6" s="569"/>
      <c r="C6" s="569"/>
      <c r="D6" s="569"/>
      <c r="E6" s="569"/>
      <c r="F6" s="569"/>
      <c r="G6" s="569"/>
      <c r="H6" s="569"/>
      <c r="I6" s="569"/>
      <c r="J6" s="569"/>
      <c r="K6" s="570"/>
      <c r="L6" s="12"/>
      <c r="M6" s="12"/>
      <c r="N6" s="12"/>
      <c r="O6" s="12"/>
      <c r="P6" s="12"/>
      <c r="Q6" s="12"/>
      <c r="R6" s="12"/>
      <c r="S6" s="12"/>
      <c r="T6" s="12"/>
      <c r="U6" s="12"/>
      <c r="V6" s="12"/>
      <c r="W6" s="12"/>
      <c r="X6" s="12"/>
    </row>
    <row r="7" spans="1:24" s="24" customFormat="1" x14ac:dyDescent="0.25">
      <c r="A7" s="568"/>
      <c r="B7" s="569"/>
      <c r="C7" s="569"/>
      <c r="D7" s="569"/>
      <c r="E7" s="569"/>
      <c r="F7" s="569"/>
      <c r="G7" s="569"/>
      <c r="H7" s="569"/>
      <c r="I7" s="569"/>
      <c r="J7" s="569"/>
      <c r="K7" s="570"/>
      <c r="L7" s="12"/>
      <c r="M7" s="12"/>
      <c r="N7" s="12"/>
      <c r="O7" s="12"/>
      <c r="P7" s="12"/>
      <c r="Q7" s="12"/>
      <c r="R7" s="12"/>
      <c r="S7" s="12"/>
      <c r="T7" s="12"/>
      <c r="U7" s="12"/>
      <c r="V7" s="12"/>
      <c r="W7" s="12"/>
      <c r="X7" s="12"/>
    </row>
    <row r="8" spans="1:24" s="24" customFormat="1" x14ac:dyDescent="0.25">
      <c r="A8" s="571"/>
      <c r="B8" s="572"/>
      <c r="C8" s="572"/>
      <c r="D8" s="572"/>
      <c r="E8" s="572"/>
      <c r="F8" s="572"/>
      <c r="G8" s="572"/>
      <c r="H8" s="572"/>
      <c r="I8" s="572"/>
      <c r="J8" s="572"/>
      <c r="K8" s="573"/>
      <c r="L8" s="12"/>
      <c r="M8" s="12"/>
      <c r="N8" s="12"/>
      <c r="O8" s="12"/>
      <c r="P8" s="12"/>
      <c r="Q8" s="12"/>
      <c r="R8" s="12"/>
      <c r="S8" s="12"/>
      <c r="T8" s="12"/>
      <c r="U8" s="12"/>
      <c r="V8" s="12"/>
      <c r="W8" s="12"/>
      <c r="X8" s="12"/>
    </row>
    <row r="9" spans="1:24" s="24" customFormat="1" x14ac:dyDescent="0.25">
      <c r="A9" s="12"/>
      <c r="B9" s="12"/>
      <c r="C9" s="12"/>
      <c r="D9" s="12"/>
      <c r="E9" s="12"/>
      <c r="F9" s="12"/>
      <c r="G9" s="12"/>
      <c r="H9" s="12"/>
      <c r="I9" s="12"/>
      <c r="J9" s="12"/>
      <c r="K9" s="12"/>
      <c r="L9" s="12"/>
      <c r="M9" s="12"/>
      <c r="N9" s="12"/>
      <c r="O9" s="12"/>
      <c r="P9" s="12"/>
      <c r="Q9" s="12"/>
      <c r="R9" s="12"/>
      <c r="S9" s="12"/>
      <c r="T9" s="12"/>
      <c r="U9" s="12"/>
      <c r="V9" s="12"/>
    </row>
    <row r="22" spans="1:26" s="24" customFormat="1" x14ac:dyDescent="0.25">
      <c r="A22" s="12"/>
      <c r="B22" s="12"/>
      <c r="C22" s="12"/>
      <c r="D22" s="12"/>
      <c r="E22" s="12"/>
      <c r="F22" s="12"/>
      <c r="G22" s="12"/>
      <c r="H22" s="12"/>
      <c r="I22" s="12"/>
      <c r="J22" s="12"/>
      <c r="K22" s="12"/>
      <c r="L22" s="12"/>
      <c r="M22" s="12"/>
      <c r="N22" s="12"/>
      <c r="O22" s="12"/>
      <c r="P22" s="12"/>
      <c r="Q22" s="12"/>
      <c r="R22" s="12"/>
      <c r="S22" s="12"/>
      <c r="T22" s="12"/>
      <c r="U22" s="12"/>
      <c r="V22" s="12"/>
    </row>
    <row r="23" spans="1:26" s="24" customFormat="1" x14ac:dyDescent="0.25">
      <c r="A23" s="12"/>
      <c r="B23" s="12"/>
      <c r="C23" s="12"/>
      <c r="D23" s="12"/>
      <c r="E23" s="12"/>
      <c r="F23" s="12"/>
      <c r="G23" s="12"/>
      <c r="H23" s="12"/>
      <c r="I23" s="12"/>
      <c r="J23" s="12"/>
      <c r="K23" s="12"/>
      <c r="L23" s="12"/>
      <c r="M23" s="12"/>
      <c r="N23" s="12"/>
      <c r="O23" s="12"/>
      <c r="P23" s="12"/>
      <c r="Q23" s="12"/>
      <c r="R23" s="12"/>
      <c r="S23" s="12"/>
      <c r="T23" s="12"/>
      <c r="U23" s="12"/>
      <c r="V23" s="12"/>
    </row>
    <row r="24" spans="1:26" s="24" customFormat="1" x14ac:dyDescent="0.25">
      <c r="A24" s="12"/>
      <c r="B24" s="12"/>
      <c r="C24" s="12"/>
      <c r="D24" s="12"/>
      <c r="E24" s="12"/>
      <c r="F24" s="12"/>
      <c r="G24" s="12"/>
      <c r="H24" s="12"/>
      <c r="I24" s="12"/>
      <c r="J24" s="12"/>
      <c r="K24" s="12"/>
      <c r="L24" s="12"/>
      <c r="M24" s="12"/>
      <c r="N24" s="12"/>
      <c r="O24" s="12"/>
      <c r="P24" s="12"/>
      <c r="Q24" s="12"/>
      <c r="R24" s="12"/>
      <c r="S24" s="12"/>
      <c r="T24" s="12"/>
      <c r="U24" s="12"/>
      <c r="V24" s="12"/>
    </row>
    <row r="25" spans="1:26" s="24" customFormat="1" x14ac:dyDescent="0.25">
      <c r="A25" s="12"/>
      <c r="B25" s="12"/>
      <c r="C25" s="12"/>
      <c r="D25" s="12"/>
      <c r="E25" s="12"/>
      <c r="F25" s="12"/>
      <c r="G25" s="12"/>
      <c r="H25" s="12"/>
      <c r="I25" s="12"/>
      <c r="J25" s="12"/>
      <c r="K25" s="12"/>
      <c r="L25" s="12"/>
      <c r="M25" s="12"/>
      <c r="N25" s="12"/>
      <c r="O25" s="12"/>
      <c r="P25" s="12"/>
      <c r="Q25" s="12"/>
      <c r="R25" s="12"/>
      <c r="S25" s="12"/>
      <c r="T25" s="12"/>
      <c r="U25" s="12"/>
      <c r="V25" s="12"/>
    </row>
    <row r="26" spans="1:26" s="24" customFormat="1" x14ac:dyDescent="0.25">
      <c r="A26" s="12"/>
      <c r="B26" s="12"/>
      <c r="C26" s="12"/>
      <c r="D26" s="12"/>
      <c r="E26" s="12"/>
      <c r="F26" s="12"/>
      <c r="G26" s="12"/>
      <c r="H26" s="12"/>
      <c r="I26" s="12"/>
      <c r="J26" s="12"/>
      <c r="K26" s="12"/>
      <c r="L26" s="12"/>
      <c r="M26" s="12"/>
      <c r="N26" s="12"/>
      <c r="O26" s="12"/>
      <c r="P26" s="12"/>
      <c r="Q26" s="12"/>
      <c r="R26" s="12"/>
      <c r="S26" s="12"/>
      <c r="T26" s="12"/>
      <c r="U26" s="12"/>
      <c r="V26" s="12"/>
    </row>
    <row r="27" spans="1:26" s="24" customFormat="1" x14ac:dyDescent="0.25">
      <c r="A27" s="12"/>
      <c r="B27" s="12"/>
      <c r="C27" s="12"/>
      <c r="D27" s="12"/>
      <c r="E27" s="12"/>
      <c r="F27" s="12"/>
      <c r="G27" s="12"/>
      <c r="H27" s="12"/>
      <c r="I27" s="12"/>
      <c r="J27" s="12"/>
      <c r="K27" s="12"/>
      <c r="L27" s="12"/>
      <c r="M27" s="12"/>
      <c r="N27" s="12"/>
      <c r="O27" s="12"/>
      <c r="P27" s="12"/>
      <c r="Q27" s="12"/>
      <c r="R27" s="12"/>
      <c r="S27" s="12"/>
      <c r="T27" s="12"/>
      <c r="U27" s="12"/>
      <c r="V27" s="12"/>
    </row>
    <row r="29" spans="1:26" ht="26.25" customHeight="1" x14ac:dyDescent="0.25">
      <c r="A29" s="606" t="s">
        <v>197</v>
      </c>
      <c r="B29" s="608" t="s">
        <v>6</v>
      </c>
      <c r="C29" s="624" t="s">
        <v>3</v>
      </c>
      <c r="D29" s="625"/>
      <c r="E29" s="624" t="s">
        <v>5</v>
      </c>
      <c r="F29" s="625"/>
      <c r="G29" s="624" t="s">
        <v>4</v>
      </c>
      <c r="H29" s="625"/>
      <c r="I29" s="624" t="s">
        <v>196</v>
      </c>
      <c r="J29" s="625"/>
      <c r="K29" s="622" t="s">
        <v>15</v>
      </c>
      <c r="W29" s="12"/>
      <c r="X29" s="12"/>
      <c r="Y29" s="12"/>
    </row>
    <row r="30" spans="1:26" s="24" customFormat="1" ht="15" customHeight="1" thickBot="1" x14ac:dyDescent="0.3">
      <c r="A30" s="607"/>
      <c r="B30" s="609"/>
      <c r="C30" s="118" t="s">
        <v>241</v>
      </c>
      <c r="D30" s="119" t="s">
        <v>242</v>
      </c>
      <c r="E30" s="118" t="s">
        <v>241</v>
      </c>
      <c r="F30" s="119" t="s">
        <v>242</v>
      </c>
      <c r="G30" s="118" t="s">
        <v>241</v>
      </c>
      <c r="H30" s="119" t="s">
        <v>242</v>
      </c>
      <c r="I30" s="118" t="s">
        <v>241</v>
      </c>
      <c r="J30" s="119" t="s">
        <v>242</v>
      </c>
      <c r="K30" s="623"/>
      <c r="L30" s="12"/>
      <c r="M30" s="12"/>
      <c r="N30" s="12"/>
      <c r="O30" s="12"/>
      <c r="P30" s="12"/>
      <c r="Q30" s="12"/>
      <c r="R30" s="12"/>
      <c r="S30" s="12"/>
      <c r="T30" s="12"/>
      <c r="U30" s="12"/>
      <c r="V30" s="12"/>
      <c r="W30" s="12"/>
      <c r="X30" s="12"/>
      <c r="Y30" s="12"/>
      <c r="Z30" s="12"/>
    </row>
    <row r="31" spans="1:26" ht="15" customHeight="1" x14ac:dyDescent="0.25">
      <c r="A31" s="304" t="s">
        <v>192</v>
      </c>
      <c r="B31" s="305">
        <v>2017</v>
      </c>
      <c r="C31" s="347">
        <v>726168</v>
      </c>
      <c r="D31" s="348">
        <f>C31/K31</f>
        <v>0.37459415458802631</v>
      </c>
      <c r="E31" s="347">
        <v>756381</v>
      </c>
      <c r="F31" s="348">
        <f>E31/K31</f>
        <v>0.39017954693878815</v>
      </c>
      <c r="G31" s="349">
        <v>283191</v>
      </c>
      <c r="H31" s="348">
        <f>G31/K31</f>
        <v>0.14608423013949631</v>
      </c>
      <c r="I31" s="349">
        <v>172806</v>
      </c>
      <c r="J31" s="350">
        <f>I31/K31</f>
        <v>8.9142068333689276E-2</v>
      </c>
      <c r="K31" s="351">
        <f>C31+E31+G31+I31</f>
        <v>1938546</v>
      </c>
      <c r="L31" s="120"/>
      <c r="M31" s="216"/>
      <c r="W31" s="12"/>
      <c r="X31" s="12"/>
      <c r="Y31" s="12"/>
      <c r="Z31" s="12"/>
    </row>
    <row r="32" spans="1:26" x14ac:dyDescent="0.25">
      <c r="A32" s="218"/>
      <c r="B32" s="115">
        <v>2020</v>
      </c>
      <c r="C32" s="220">
        <v>712955</v>
      </c>
      <c r="D32" s="221">
        <f>C32/K32</f>
        <v>0.36480564814142047</v>
      </c>
      <c r="E32" s="220">
        <v>781952</v>
      </c>
      <c r="F32" s="221">
        <f>E32/K32</f>
        <v>0.40011011378765843</v>
      </c>
      <c r="G32" s="222">
        <v>282314</v>
      </c>
      <c r="H32" s="221">
        <f>G32/K32</f>
        <v>0.14445475766268134</v>
      </c>
      <c r="I32" s="222">
        <v>177121</v>
      </c>
      <c r="J32" s="345">
        <f>I32/K32</f>
        <v>9.0629480408239704E-2</v>
      </c>
      <c r="K32" s="223">
        <f t="shared" ref="K32:K44" si="0">C32+E32+G32+I32</f>
        <v>1954342</v>
      </c>
      <c r="L32" s="120"/>
      <c r="M32" s="216"/>
      <c r="W32" s="12"/>
      <c r="X32" s="12"/>
      <c r="Y32" s="12"/>
      <c r="Z32" s="12"/>
    </row>
    <row r="33" spans="1:26" x14ac:dyDescent="0.25">
      <c r="A33" s="218"/>
      <c r="B33" s="116">
        <v>2025</v>
      </c>
      <c r="C33" s="122">
        <v>694410</v>
      </c>
      <c r="D33" s="123">
        <f>C33/K33</f>
        <v>0.3491546797316214</v>
      </c>
      <c r="E33" s="122">
        <v>833705</v>
      </c>
      <c r="F33" s="123">
        <f>E33/K33</f>
        <v>0.41919327524899036</v>
      </c>
      <c r="G33" s="121">
        <v>283115</v>
      </c>
      <c r="H33" s="123">
        <f>G33/K33</f>
        <v>0.1423523957780245</v>
      </c>
      <c r="I33" s="121">
        <v>177602</v>
      </c>
      <c r="J33" s="346">
        <f>I33/K33</f>
        <v>8.9299649241363771E-2</v>
      </c>
      <c r="K33" s="124">
        <f t="shared" si="0"/>
        <v>1988832</v>
      </c>
      <c r="L33" s="120"/>
      <c r="M33" s="216"/>
      <c r="W33" s="12"/>
      <c r="X33" s="12"/>
      <c r="Y33" s="12"/>
      <c r="Z33" s="12"/>
    </row>
    <row r="34" spans="1:26" x14ac:dyDescent="0.25">
      <c r="A34" s="218"/>
      <c r="B34" s="116">
        <v>2030</v>
      </c>
      <c r="C34" s="220">
        <v>680440</v>
      </c>
      <c r="D34" s="221">
        <f>C34/K34</f>
        <v>0.32873927396566027</v>
      </c>
      <c r="E34" s="220">
        <v>919013</v>
      </c>
      <c r="F34" s="221">
        <f>E34/K34</f>
        <v>0.4440004502748271</v>
      </c>
      <c r="G34" s="222">
        <v>287362</v>
      </c>
      <c r="H34" s="221">
        <f>G34/K34</f>
        <v>0.13883248375363011</v>
      </c>
      <c r="I34" s="222">
        <v>183032</v>
      </c>
      <c r="J34" s="345">
        <f>I34/K34</f>
        <v>8.8427792005882563E-2</v>
      </c>
      <c r="K34" s="223">
        <f t="shared" si="0"/>
        <v>2069847</v>
      </c>
      <c r="L34" s="120"/>
      <c r="M34" s="216"/>
      <c r="N34" s="94"/>
      <c r="W34" s="12"/>
      <c r="X34" s="12"/>
      <c r="Y34" s="12"/>
      <c r="Z34" s="12"/>
    </row>
    <row r="35" spans="1:26" x14ac:dyDescent="0.25">
      <c r="A35" s="218"/>
      <c r="B35" s="116"/>
      <c r="C35" s="122"/>
      <c r="D35" s="125"/>
      <c r="E35" s="122"/>
      <c r="F35" s="125"/>
      <c r="G35" s="121"/>
      <c r="H35" s="125"/>
      <c r="I35" s="121"/>
      <c r="J35" s="125"/>
      <c r="K35" s="124"/>
      <c r="L35" s="120"/>
      <c r="M35" s="216"/>
      <c r="W35" s="12"/>
      <c r="X35" s="12"/>
      <c r="Y35" s="12"/>
      <c r="Z35" s="12"/>
    </row>
    <row r="36" spans="1:26" x14ac:dyDescent="0.25">
      <c r="A36" s="218" t="s">
        <v>193</v>
      </c>
      <c r="B36" s="115">
        <v>2017</v>
      </c>
      <c r="C36" s="122">
        <v>275716</v>
      </c>
      <c r="D36" s="123">
        <f>C36/K36</f>
        <v>0.38777258183608171</v>
      </c>
      <c r="E36" s="122">
        <v>263506</v>
      </c>
      <c r="F36" s="123">
        <f>E36/K36</f>
        <v>0.3706001898667417</v>
      </c>
      <c r="G36" s="121">
        <v>113806</v>
      </c>
      <c r="H36" s="123">
        <f>G36/K36</f>
        <v>0.16005906965296579</v>
      </c>
      <c r="I36" s="121">
        <v>57997</v>
      </c>
      <c r="J36" s="123">
        <f>I36/K36</f>
        <v>8.1568158644210825E-2</v>
      </c>
      <c r="K36" s="124">
        <f t="shared" si="0"/>
        <v>711025</v>
      </c>
      <c r="L36" s="120"/>
      <c r="M36" s="216"/>
      <c r="W36" s="12"/>
      <c r="X36" s="12"/>
      <c r="Y36" s="12"/>
      <c r="Z36" s="12"/>
    </row>
    <row r="37" spans="1:26" x14ac:dyDescent="0.25">
      <c r="A37" s="218"/>
      <c r="B37" s="115">
        <v>2020</v>
      </c>
      <c r="C37" s="220">
        <v>274028</v>
      </c>
      <c r="D37" s="221">
        <f>C37/K37</f>
        <v>0.3638275527396469</v>
      </c>
      <c r="E37" s="220">
        <v>295646</v>
      </c>
      <c r="F37" s="221">
        <f>E37/K37</f>
        <v>0.39252981687004851</v>
      </c>
      <c r="G37" s="222">
        <v>116377</v>
      </c>
      <c r="H37" s="221">
        <f>G37/K37</f>
        <v>0.15451398800553917</v>
      </c>
      <c r="I37" s="222">
        <v>67130</v>
      </c>
      <c r="J37" s="221">
        <f>I37/K37</f>
        <v>8.9128642384765422E-2</v>
      </c>
      <c r="K37" s="223">
        <f t="shared" si="0"/>
        <v>753181</v>
      </c>
      <c r="L37" s="120"/>
      <c r="M37" s="216"/>
      <c r="W37" s="12"/>
      <c r="X37" s="12"/>
      <c r="Y37" s="12"/>
      <c r="Z37" s="12"/>
    </row>
    <row r="38" spans="1:26" x14ac:dyDescent="0.25">
      <c r="A38" s="218"/>
      <c r="B38" s="116">
        <v>2025</v>
      </c>
      <c r="C38" s="122">
        <v>265372</v>
      </c>
      <c r="D38" s="123">
        <f>C38/K38</f>
        <v>0.32655502245148843</v>
      </c>
      <c r="E38" s="122">
        <v>343283</v>
      </c>
      <c r="F38" s="123">
        <f>E38/K38</f>
        <v>0.42242884619407584</v>
      </c>
      <c r="G38" s="121">
        <v>119152</v>
      </c>
      <c r="H38" s="123">
        <f>G38/K38</f>
        <v>0.1466231706251592</v>
      </c>
      <c r="I38" s="121">
        <v>84834</v>
      </c>
      <c r="J38" s="123">
        <f>I38/K38</f>
        <v>0.10439296072927652</v>
      </c>
      <c r="K38" s="124">
        <f t="shared" si="0"/>
        <v>812641</v>
      </c>
      <c r="L38" s="120"/>
      <c r="M38" s="216"/>
      <c r="W38" s="12"/>
      <c r="X38" s="12"/>
      <c r="Y38" s="12"/>
      <c r="Z38" s="12"/>
    </row>
    <row r="39" spans="1:26" x14ac:dyDescent="0.25">
      <c r="A39" s="218"/>
      <c r="B39" s="116">
        <v>2030</v>
      </c>
      <c r="C39" s="220">
        <v>253237</v>
      </c>
      <c r="D39" s="221">
        <f>C39/K39</f>
        <v>0.31061124562423492</v>
      </c>
      <c r="E39" s="220">
        <v>353275</v>
      </c>
      <c r="F39" s="221">
        <f>E39/K39</f>
        <v>0.43331419894368356</v>
      </c>
      <c r="G39" s="222">
        <v>116362</v>
      </c>
      <c r="H39" s="221">
        <f>G39/K39</f>
        <v>0.14272537489911516</v>
      </c>
      <c r="I39" s="222">
        <v>92412</v>
      </c>
      <c r="J39" s="221">
        <f>I39/K39</f>
        <v>0.11334918053296635</v>
      </c>
      <c r="K39" s="223">
        <f t="shared" si="0"/>
        <v>815286</v>
      </c>
      <c r="L39" s="120"/>
      <c r="M39" s="216"/>
      <c r="W39" s="12"/>
      <c r="X39" s="12"/>
      <c r="Y39" s="12"/>
      <c r="Z39" s="12"/>
    </row>
    <row r="40" spans="1:26" x14ac:dyDescent="0.25">
      <c r="A40" s="218"/>
      <c r="B40" s="116"/>
      <c r="C40" s="122"/>
      <c r="D40" s="125"/>
      <c r="E40" s="122"/>
      <c r="F40" s="125"/>
      <c r="G40" s="121"/>
      <c r="H40" s="125"/>
      <c r="I40" s="121"/>
      <c r="J40" s="125"/>
      <c r="K40" s="124"/>
      <c r="L40" s="120"/>
      <c r="M40" s="216"/>
      <c r="W40" s="12"/>
      <c r="X40" s="12"/>
      <c r="Y40" s="12"/>
      <c r="Z40" s="12"/>
    </row>
    <row r="41" spans="1:26" x14ac:dyDescent="0.25">
      <c r="A41" s="218" t="s">
        <v>194</v>
      </c>
      <c r="B41" s="115">
        <v>2017</v>
      </c>
      <c r="C41" s="122">
        <v>436621</v>
      </c>
      <c r="D41" s="123">
        <f>C41/K41</f>
        <v>0.42688670252238214</v>
      </c>
      <c r="E41" s="122">
        <v>355378</v>
      </c>
      <c r="F41" s="123">
        <f>E41/K41</f>
        <v>0.34745498399985136</v>
      </c>
      <c r="G41" s="121">
        <v>147136</v>
      </c>
      <c r="H41" s="123">
        <f>G41/K41</f>
        <v>0.14385565939873074</v>
      </c>
      <c r="I41" s="121">
        <v>83668</v>
      </c>
      <c r="J41" s="123">
        <f>I41/K41</f>
        <v>8.1802654079035753E-2</v>
      </c>
      <c r="K41" s="124">
        <f t="shared" si="0"/>
        <v>1022803</v>
      </c>
      <c r="L41" s="120"/>
      <c r="M41" s="216"/>
      <c r="W41" s="12"/>
      <c r="X41" s="12"/>
      <c r="Y41" s="12"/>
      <c r="Z41" s="12"/>
    </row>
    <row r="42" spans="1:26" x14ac:dyDescent="0.25">
      <c r="A42" s="218"/>
      <c r="B42" s="115">
        <v>2020</v>
      </c>
      <c r="C42" s="220">
        <v>426171</v>
      </c>
      <c r="D42" s="221">
        <f>C42/K42</f>
        <v>0.40610146557145854</v>
      </c>
      <c r="E42" s="220">
        <v>381546</v>
      </c>
      <c r="F42" s="221">
        <f>E42/K42</f>
        <v>0.36357797640601475</v>
      </c>
      <c r="G42" s="222">
        <v>155319</v>
      </c>
      <c r="H42" s="221">
        <f>G42/K42</f>
        <v>0.14800461207142993</v>
      </c>
      <c r="I42" s="222">
        <v>86384</v>
      </c>
      <c r="J42" s="221">
        <f>I42/K42</f>
        <v>8.23159459510968E-2</v>
      </c>
      <c r="K42" s="223">
        <f t="shared" si="0"/>
        <v>1049420</v>
      </c>
      <c r="L42" s="120"/>
      <c r="M42" s="216"/>
      <c r="W42" s="12"/>
      <c r="X42" s="12"/>
      <c r="Y42" s="12"/>
      <c r="Z42" s="12"/>
    </row>
    <row r="43" spans="1:26" x14ac:dyDescent="0.25">
      <c r="A43" s="218"/>
      <c r="B43" s="116">
        <v>2025</v>
      </c>
      <c r="C43" s="122">
        <v>424231</v>
      </c>
      <c r="D43" s="123">
        <f>C43/K43</f>
        <v>0.37101193500681712</v>
      </c>
      <c r="E43" s="122">
        <v>445838</v>
      </c>
      <c r="F43" s="123">
        <f>E43/K43</f>
        <v>0.38990837322017802</v>
      </c>
      <c r="G43" s="121">
        <v>170288</v>
      </c>
      <c r="H43" s="123">
        <f>G43/K43</f>
        <v>0.14892565698508803</v>
      </c>
      <c r="I43" s="121">
        <v>103086</v>
      </c>
      <c r="J43" s="123">
        <f>I43/K43</f>
        <v>9.0154034787916851E-2</v>
      </c>
      <c r="K43" s="124">
        <f t="shared" si="0"/>
        <v>1143443</v>
      </c>
      <c r="L43" s="120"/>
      <c r="M43" s="216"/>
      <c r="W43" s="12"/>
      <c r="X43" s="12"/>
      <c r="Y43" s="12"/>
      <c r="Z43" s="12"/>
    </row>
    <row r="44" spans="1:26" ht="15.75" thickBot="1" x14ac:dyDescent="0.3">
      <c r="A44" s="219"/>
      <c r="B44" s="117">
        <v>2030</v>
      </c>
      <c r="C44" s="224">
        <v>420122</v>
      </c>
      <c r="D44" s="225">
        <f>C44/K44</f>
        <v>0.33386126371115721</v>
      </c>
      <c r="E44" s="224">
        <v>529717</v>
      </c>
      <c r="F44" s="225">
        <f>E44/K44</f>
        <v>0.4209538825133724</v>
      </c>
      <c r="G44" s="226">
        <v>176825</v>
      </c>
      <c r="H44" s="225">
        <f>G44/K44</f>
        <v>0.14051874921028978</v>
      </c>
      <c r="I44" s="226">
        <v>131709</v>
      </c>
      <c r="J44" s="225">
        <f>I44/K44</f>
        <v>0.10466610456518059</v>
      </c>
      <c r="K44" s="360">
        <f t="shared" si="0"/>
        <v>1258373</v>
      </c>
      <c r="L44" s="120"/>
      <c r="M44" s="216"/>
      <c r="W44" s="12"/>
      <c r="X44" s="12"/>
      <c r="Y44" s="12"/>
      <c r="Z44" s="12"/>
    </row>
    <row r="46" spans="1:26" x14ac:dyDescent="0.25">
      <c r="A46" s="12" t="s">
        <v>195</v>
      </c>
    </row>
    <row r="47" spans="1:26" x14ac:dyDescent="0.25">
      <c r="A47" s="12" t="s">
        <v>250</v>
      </c>
      <c r="J47" s="14" t="s">
        <v>31</v>
      </c>
    </row>
  </sheetData>
  <mergeCells count="11">
    <mergeCell ref="A29:A30"/>
    <mergeCell ref="B29:B30"/>
    <mergeCell ref="A1:K1"/>
    <mergeCell ref="A2:K2"/>
    <mergeCell ref="A3:K3"/>
    <mergeCell ref="A4:K8"/>
    <mergeCell ref="K29:K30"/>
    <mergeCell ref="C29:D29"/>
    <mergeCell ref="E29:F29"/>
    <mergeCell ref="G29:H29"/>
    <mergeCell ref="I29:J29"/>
  </mergeCells>
  <hyperlinks>
    <hyperlink ref="J47" location="Contents!A1" display="Back to Contents"/>
  </hyperlinks>
  <pageMargins left="0.25" right="0.25" top="0.75" bottom="0.75" header="0.3" footer="0.3"/>
  <pageSetup scale="7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topLeftCell="A25" zoomScaleNormal="100" zoomScaleSheetLayoutView="100" workbookViewId="0">
      <selection activeCell="G27" sqref="G27"/>
    </sheetView>
  </sheetViews>
  <sheetFormatPr defaultColWidth="9.140625" defaultRowHeight="14.25" x14ac:dyDescent="0.2"/>
  <cols>
    <col min="1" max="1" width="9.140625" style="1"/>
    <col min="2" max="2" width="6.7109375" style="12" customWidth="1"/>
    <col min="3" max="3" width="67" style="12" customWidth="1"/>
    <col min="4" max="9" width="12.28515625" style="12" customWidth="1"/>
    <col min="10" max="10" width="9.140625" style="12"/>
    <col min="11" max="16384" width="9.140625" style="1"/>
  </cols>
  <sheetData>
    <row r="1" spans="1:10" ht="15" customHeight="1" x14ac:dyDescent="0.2">
      <c r="A1" s="633" t="s">
        <v>21</v>
      </c>
      <c r="B1" s="633"/>
      <c r="C1" s="633"/>
      <c r="D1" s="633"/>
      <c r="E1" s="633"/>
      <c r="F1" s="633"/>
      <c r="G1" s="1"/>
      <c r="H1" s="1"/>
      <c r="J1" s="1"/>
    </row>
    <row r="2" spans="1:10" ht="15" customHeight="1" x14ac:dyDescent="0.2">
      <c r="A2" s="634"/>
      <c r="B2" s="634"/>
      <c r="C2" s="634"/>
      <c r="D2" s="634"/>
      <c r="E2" s="634"/>
      <c r="F2" s="634"/>
      <c r="G2" s="1"/>
      <c r="H2" s="1"/>
      <c r="J2" s="1"/>
    </row>
    <row r="3" spans="1:10" ht="15" customHeight="1" x14ac:dyDescent="0.2">
      <c r="A3" s="633" t="s">
        <v>234</v>
      </c>
      <c r="B3" s="633"/>
      <c r="C3" s="633"/>
      <c r="D3" s="633"/>
      <c r="E3" s="633"/>
      <c r="F3" s="633"/>
      <c r="G3" s="1"/>
      <c r="H3" s="1"/>
      <c r="J3" s="1"/>
    </row>
    <row r="4" spans="1:10" ht="15" customHeight="1" x14ac:dyDescent="0.2">
      <c r="A4" s="635" t="s">
        <v>383</v>
      </c>
      <c r="B4" s="635"/>
      <c r="C4" s="635"/>
      <c r="D4" s="635"/>
      <c r="E4" s="635"/>
      <c r="F4" s="635"/>
      <c r="G4" s="1"/>
      <c r="H4" s="1"/>
      <c r="J4" s="1"/>
    </row>
    <row r="5" spans="1:10" x14ac:dyDescent="0.2">
      <c r="A5" s="635"/>
      <c r="B5" s="635"/>
      <c r="C5" s="635"/>
      <c r="D5" s="635"/>
      <c r="E5" s="635"/>
      <c r="F5" s="635"/>
      <c r="G5" s="1"/>
      <c r="H5" s="1"/>
      <c r="J5" s="1"/>
    </row>
    <row r="6" spans="1:10" x14ac:dyDescent="0.2">
      <c r="A6" s="635"/>
      <c r="B6" s="635"/>
      <c r="C6" s="635"/>
      <c r="D6" s="635"/>
      <c r="E6" s="635"/>
      <c r="F6" s="635"/>
      <c r="G6" s="1"/>
      <c r="H6" s="1"/>
      <c r="J6" s="1"/>
    </row>
    <row r="7" spans="1:10" x14ac:dyDescent="0.2">
      <c r="A7" s="635"/>
      <c r="B7" s="635"/>
      <c r="C7" s="635"/>
      <c r="D7" s="635"/>
      <c r="E7" s="635"/>
      <c r="F7" s="635"/>
      <c r="G7" s="1"/>
      <c r="H7" s="1"/>
      <c r="J7" s="1"/>
    </row>
    <row r="8" spans="1:10" x14ac:dyDescent="0.2">
      <c r="A8" s="635"/>
      <c r="B8" s="635"/>
      <c r="C8" s="635"/>
      <c r="D8" s="635"/>
      <c r="E8" s="635"/>
      <c r="F8" s="635"/>
      <c r="J8" s="1"/>
    </row>
    <row r="9" spans="1:10" x14ac:dyDescent="0.2">
      <c r="G9" s="1"/>
      <c r="H9" s="1"/>
      <c r="I9" s="1"/>
      <c r="J9" s="1"/>
    </row>
    <row r="10" spans="1:10" x14ac:dyDescent="0.2">
      <c r="F10" s="1"/>
      <c r="G10" s="1"/>
      <c r="H10" s="1"/>
      <c r="I10" s="1"/>
      <c r="J10" s="1"/>
    </row>
    <row r="11" spans="1:10" ht="75" customHeight="1" x14ac:dyDescent="0.2">
      <c r="A11" s="12"/>
      <c r="B11" s="636" t="s">
        <v>390</v>
      </c>
      <c r="C11" s="637"/>
      <c r="D11" s="637"/>
      <c r="E11" s="638"/>
      <c r="F11" s="1"/>
      <c r="G11" s="1"/>
      <c r="H11" s="1"/>
      <c r="I11" s="1"/>
      <c r="J11" s="1"/>
    </row>
    <row r="12" spans="1:10" x14ac:dyDescent="0.2">
      <c r="A12" s="12"/>
      <c r="B12" s="639"/>
      <c r="C12" s="640"/>
      <c r="D12" s="395"/>
      <c r="E12" s="547" t="s">
        <v>163</v>
      </c>
      <c r="F12" s="1"/>
      <c r="G12" s="1"/>
      <c r="H12" s="1"/>
      <c r="I12" s="1"/>
      <c r="J12" s="1"/>
    </row>
    <row r="13" spans="1:10" ht="25.5" x14ac:dyDescent="0.2">
      <c r="A13" s="12"/>
      <c r="B13" s="641"/>
      <c r="C13" s="642"/>
      <c r="D13" s="396" t="s">
        <v>11</v>
      </c>
      <c r="E13" s="548" t="s">
        <v>391</v>
      </c>
      <c r="G13" s="1"/>
      <c r="H13" s="1"/>
      <c r="I13" s="1"/>
      <c r="J13" s="1"/>
    </row>
    <row r="14" spans="1:10" x14ac:dyDescent="0.2">
      <c r="A14" s="12"/>
      <c r="B14" s="626">
        <v>2016</v>
      </c>
      <c r="C14" s="394" t="s">
        <v>164</v>
      </c>
      <c r="D14" s="96">
        <v>1721152</v>
      </c>
      <c r="E14" s="96">
        <v>499719</v>
      </c>
      <c r="G14" s="1"/>
      <c r="H14" s="1"/>
      <c r="I14" s="1"/>
      <c r="J14" s="1"/>
    </row>
    <row r="15" spans="1:10" x14ac:dyDescent="0.2">
      <c r="A15" s="12"/>
      <c r="B15" s="626"/>
      <c r="C15" s="95" t="s">
        <v>165</v>
      </c>
      <c r="D15" s="97">
        <v>4069422</v>
      </c>
      <c r="E15" s="97">
        <v>1091350</v>
      </c>
      <c r="G15" s="1"/>
      <c r="H15" s="1"/>
      <c r="I15" s="1"/>
      <c r="J15" s="1"/>
    </row>
    <row r="16" spans="1:10" x14ac:dyDescent="0.2">
      <c r="A16" s="12"/>
      <c r="B16" s="626"/>
      <c r="C16" s="95" t="s">
        <v>177</v>
      </c>
      <c r="D16" s="99">
        <v>0.42299999999999999</v>
      </c>
      <c r="E16" s="99">
        <v>0.45800000000000002</v>
      </c>
      <c r="G16" s="1"/>
      <c r="H16" s="1"/>
      <c r="I16" s="1"/>
      <c r="J16" s="1"/>
    </row>
    <row r="17" spans="1:10" s="12" customFormat="1" ht="15" thickBot="1" x14ac:dyDescent="0.25">
      <c r="B17" s="626"/>
      <c r="C17" s="100"/>
      <c r="D17" s="101"/>
      <c r="E17" s="101"/>
      <c r="G17" s="1"/>
      <c r="H17" s="1"/>
      <c r="I17" s="1"/>
      <c r="J17" s="1"/>
    </row>
    <row r="18" spans="1:10" s="12" customFormat="1" x14ac:dyDescent="0.2">
      <c r="B18" s="627">
        <v>2020</v>
      </c>
      <c r="C18" s="386" t="s">
        <v>256</v>
      </c>
      <c r="D18" s="387">
        <v>1897087.4171666331</v>
      </c>
      <c r="E18" s="388">
        <v>565146.32707309211</v>
      </c>
      <c r="G18" s="1"/>
      <c r="H18" s="1"/>
      <c r="I18" s="1"/>
      <c r="J18" s="1"/>
    </row>
    <row r="19" spans="1:10" s="12" customFormat="1" x14ac:dyDescent="0.2">
      <c r="B19" s="628"/>
      <c r="C19" s="102" t="s">
        <v>198</v>
      </c>
      <c r="D19" s="103">
        <v>3976856</v>
      </c>
      <c r="E19" s="389">
        <v>1049420</v>
      </c>
      <c r="G19" s="1"/>
      <c r="H19" s="1"/>
      <c r="I19" s="1"/>
      <c r="J19" s="1"/>
    </row>
    <row r="20" spans="1:10" s="12" customFormat="1" x14ac:dyDescent="0.2">
      <c r="B20" s="628"/>
      <c r="C20" s="102" t="s">
        <v>392</v>
      </c>
      <c r="D20" s="104">
        <v>0.47703196121927299</v>
      </c>
      <c r="E20" s="390">
        <v>0.53853207207132714</v>
      </c>
      <c r="G20" s="1"/>
      <c r="H20" s="1"/>
      <c r="I20" s="1"/>
      <c r="J20" s="1"/>
    </row>
    <row r="21" spans="1:10" s="12" customFormat="1" x14ac:dyDescent="0.2">
      <c r="B21" s="629"/>
      <c r="C21" s="105"/>
      <c r="D21" s="104"/>
      <c r="E21" s="390"/>
      <c r="G21" s="1"/>
      <c r="H21" s="1"/>
      <c r="I21" s="1"/>
      <c r="J21" s="1"/>
    </row>
    <row r="22" spans="1:10" s="12" customFormat="1" x14ac:dyDescent="0.2">
      <c r="B22" s="630">
        <v>2025</v>
      </c>
      <c r="C22" s="106" t="s">
        <v>257</v>
      </c>
      <c r="D22" s="103">
        <v>2262464.9595403941</v>
      </c>
      <c r="E22" s="389">
        <v>682273.90305094584</v>
      </c>
      <c r="G22" s="1"/>
      <c r="H22" s="1"/>
      <c r="I22" s="1"/>
      <c r="J22" s="1"/>
    </row>
    <row r="23" spans="1:10" s="12" customFormat="1" x14ac:dyDescent="0.2">
      <c r="B23" s="628"/>
      <c r="C23" s="102" t="s">
        <v>198</v>
      </c>
      <c r="D23" s="103">
        <v>4225965</v>
      </c>
      <c r="E23" s="389">
        <v>1143443</v>
      </c>
      <c r="G23" s="1"/>
      <c r="H23" s="1"/>
      <c r="I23" s="1"/>
      <c r="J23" s="1"/>
    </row>
    <row r="24" spans="1:10" s="12" customFormat="1" x14ac:dyDescent="0.2">
      <c r="B24" s="628"/>
      <c r="C24" s="102" t="s">
        <v>392</v>
      </c>
      <c r="D24" s="104">
        <v>0.53537238466016501</v>
      </c>
      <c r="E24" s="390">
        <v>0.59668379014165629</v>
      </c>
      <c r="G24" s="1"/>
      <c r="H24" s="1"/>
      <c r="I24" s="1"/>
      <c r="J24" s="1"/>
    </row>
    <row r="25" spans="1:10" s="12" customFormat="1" x14ac:dyDescent="0.2">
      <c r="B25" s="629"/>
      <c r="C25" s="102"/>
      <c r="D25" s="104"/>
      <c r="E25" s="390"/>
      <c r="G25" s="1"/>
      <c r="H25" s="1"/>
      <c r="I25" s="1"/>
      <c r="J25" s="1"/>
    </row>
    <row r="26" spans="1:10" s="12" customFormat="1" x14ac:dyDescent="0.2">
      <c r="B26" s="631">
        <v>2030</v>
      </c>
      <c r="C26" s="102" t="s">
        <v>199</v>
      </c>
      <c r="D26" s="103">
        <v>2690822.1421688553</v>
      </c>
      <c r="E26" s="389">
        <v>811740.97005942476</v>
      </c>
      <c r="G26" s="1"/>
      <c r="H26" s="1"/>
      <c r="I26" s="1"/>
      <c r="J26" s="1"/>
    </row>
    <row r="27" spans="1:10" s="12" customFormat="1" x14ac:dyDescent="0.2">
      <c r="B27" s="631"/>
      <c r="C27" s="102" t="s">
        <v>198</v>
      </c>
      <c r="D27" s="107">
        <v>4484352</v>
      </c>
      <c r="E27" s="389">
        <v>1258373</v>
      </c>
      <c r="G27" s="1"/>
      <c r="H27" s="1"/>
      <c r="I27" s="1"/>
      <c r="J27" s="1"/>
    </row>
    <row r="28" spans="1:10" s="12" customFormat="1" ht="15" thickBot="1" x14ac:dyDescent="0.25">
      <c r="B28" s="632"/>
      <c r="C28" s="391" t="s">
        <v>392</v>
      </c>
      <c r="D28" s="392">
        <v>0.600047039609927</v>
      </c>
      <c r="E28" s="393">
        <v>0.64507182692208487</v>
      </c>
      <c r="G28" s="1"/>
      <c r="H28" s="1"/>
      <c r="I28" s="1"/>
      <c r="J28" s="1"/>
    </row>
    <row r="29" spans="1:10" s="12" customFormat="1" x14ac:dyDescent="0.2">
      <c r="A29" s="1"/>
      <c r="C29" s="93"/>
    </row>
    <row r="52" spans="3:9" s="12" customFormat="1" ht="12.75" x14ac:dyDescent="0.2">
      <c r="C52" s="12" t="s">
        <v>212</v>
      </c>
      <c r="I52" s="14" t="s">
        <v>31</v>
      </c>
    </row>
    <row r="53" spans="3:9" s="12" customFormat="1" ht="12.75" x14ac:dyDescent="0.2">
      <c r="C53" s="14" t="s">
        <v>407</v>
      </c>
    </row>
  </sheetData>
  <mergeCells count="10">
    <mergeCell ref="B14:B17"/>
    <mergeCell ref="B18:B21"/>
    <mergeCell ref="B22:B25"/>
    <mergeCell ref="B26:B28"/>
    <mergeCell ref="A1:F1"/>
    <mergeCell ref="A2:F2"/>
    <mergeCell ref="A3:F3"/>
    <mergeCell ref="A4:F8"/>
    <mergeCell ref="B11:E11"/>
    <mergeCell ref="B12:C13"/>
  </mergeCells>
  <hyperlinks>
    <hyperlink ref="I52" location="Contents!A1" display="Back to Contents"/>
    <hyperlink ref="C53" r:id="rId1" display="https://www.census.gov/acs/www/data/data-tables-and-tools/data-profiles/2015/"/>
  </hyperlinks>
  <pageMargins left="0.25" right="0.25" top="0.75" bottom="0.75" header="0.3" footer="0.3"/>
  <pageSetup scale="63"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5"/>
  <sheetViews>
    <sheetView tabSelected="1" zoomScaleNormal="100" zoomScaleSheetLayoutView="100" workbookViewId="0">
      <selection sqref="A1:N1"/>
    </sheetView>
  </sheetViews>
  <sheetFormatPr defaultColWidth="9.140625" defaultRowHeight="12.75" x14ac:dyDescent="0.2"/>
  <cols>
    <col min="1" max="1" width="40" style="12" customWidth="1"/>
    <col min="2" max="8" width="11.5703125" style="12" customWidth="1"/>
    <col min="9" max="9" width="4.28515625" style="12" customWidth="1"/>
    <col min="10" max="10" width="15.7109375" style="12" customWidth="1"/>
    <col min="11" max="11" width="4.28515625" style="12" customWidth="1"/>
    <col min="12" max="13" width="11.5703125" style="12" customWidth="1"/>
    <col min="14" max="14" width="11.5703125" style="23" customWidth="1"/>
    <col min="15" max="16384" width="9.140625" style="23"/>
  </cols>
  <sheetData>
    <row r="1" spans="1:14" ht="15" customHeight="1" x14ac:dyDescent="0.2">
      <c r="A1" s="617" t="s">
        <v>21</v>
      </c>
      <c r="B1" s="617"/>
      <c r="C1" s="617"/>
      <c r="D1" s="617"/>
      <c r="E1" s="617"/>
      <c r="F1" s="617"/>
      <c r="G1" s="617"/>
      <c r="H1" s="617"/>
      <c r="I1" s="617"/>
      <c r="J1" s="617"/>
      <c r="K1" s="617"/>
      <c r="L1" s="617"/>
      <c r="M1" s="617"/>
      <c r="N1" s="617"/>
    </row>
    <row r="2" spans="1:14" ht="15" customHeight="1" x14ac:dyDescent="0.2">
      <c r="A2" s="643"/>
      <c r="B2" s="643"/>
      <c r="C2" s="643"/>
      <c r="D2" s="643"/>
      <c r="E2" s="643"/>
      <c r="F2" s="643"/>
      <c r="G2" s="643"/>
      <c r="H2" s="643"/>
      <c r="I2" s="643"/>
      <c r="J2" s="643"/>
      <c r="K2" s="643"/>
      <c r="L2" s="643"/>
      <c r="M2" s="643"/>
      <c r="N2" s="643"/>
    </row>
    <row r="3" spans="1:14" ht="28.5" customHeight="1" x14ac:dyDescent="0.2">
      <c r="A3" s="617" t="s">
        <v>269</v>
      </c>
      <c r="B3" s="617"/>
      <c r="C3" s="617"/>
      <c r="D3" s="617"/>
      <c r="E3" s="617"/>
      <c r="F3" s="617"/>
      <c r="G3" s="617"/>
      <c r="H3" s="617"/>
      <c r="I3" s="617"/>
      <c r="J3" s="617"/>
      <c r="K3" s="617"/>
      <c r="L3" s="617"/>
      <c r="M3" s="617"/>
      <c r="N3" s="617"/>
    </row>
    <row r="4" spans="1:14" ht="15" customHeight="1" x14ac:dyDescent="0.2">
      <c r="A4" s="569" t="s">
        <v>432</v>
      </c>
      <c r="B4" s="569"/>
      <c r="C4" s="569"/>
      <c r="D4" s="569"/>
      <c r="E4" s="569"/>
      <c r="F4" s="569"/>
      <c r="G4" s="569"/>
      <c r="H4" s="569"/>
      <c r="I4" s="569"/>
      <c r="J4" s="569"/>
      <c r="K4" s="569"/>
      <c r="L4" s="569"/>
      <c r="M4" s="569"/>
      <c r="N4" s="569"/>
    </row>
    <row r="5" spans="1:14" x14ac:dyDescent="0.2">
      <c r="A5" s="569"/>
      <c r="B5" s="569"/>
      <c r="C5" s="569"/>
      <c r="D5" s="569"/>
      <c r="E5" s="569"/>
      <c r="F5" s="569"/>
      <c r="G5" s="569"/>
      <c r="H5" s="569"/>
      <c r="I5" s="569"/>
      <c r="J5" s="569"/>
      <c r="K5" s="569"/>
      <c r="L5" s="569"/>
      <c r="M5" s="569"/>
      <c r="N5" s="569"/>
    </row>
    <row r="6" spans="1:14" x14ac:dyDescent="0.2">
      <c r="A6" s="569"/>
      <c r="B6" s="569"/>
      <c r="C6" s="569"/>
      <c r="D6" s="569"/>
      <c r="E6" s="569"/>
      <c r="F6" s="569"/>
      <c r="G6" s="569"/>
      <c r="H6" s="569"/>
      <c r="I6" s="569"/>
      <c r="J6" s="569"/>
      <c r="K6" s="569"/>
      <c r="L6" s="569"/>
      <c r="M6" s="569"/>
      <c r="N6" s="569"/>
    </row>
    <row r="7" spans="1:14" x14ac:dyDescent="0.2">
      <c r="A7" s="569"/>
      <c r="B7" s="569"/>
      <c r="C7" s="569"/>
      <c r="D7" s="569"/>
      <c r="E7" s="569"/>
      <c r="F7" s="569"/>
      <c r="G7" s="569"/>
      <c r="H7" s="569"/>
      <c r="I7" s="569"/>
      <c r="J7" s="569"/>
      <c r="K7" s="569"/>
      <c r="L7" s="569"/>
      <c r="M7" s="569"/>
      <c r="N7" s="569"/>
    </row>
    <row r="8" spans="1:14" ht="51.75" customHeight="1" x14ac:dyDescent="0.2">
      <c r="A8" s="569"/>
      <c r="B8" s="569"/>
      <c r="C8" s="569"/>
      <c r="D8" s="569"/>
      <c r="E8" s="569"/>
      <c r="F8" s="569"/>
      <c r="G8" s="569"/>
      <c r="H8" s="569"/>
      <c r="I8" s="569"/>
      <c r="J8" s="569"/>
      <c r="K8" s="569"/>
      <c r="L8" s="569"/>
      <c r="M8" s="569"/>
      <c r="N8" s="569"/>
    </row>
    <row r="9" spans="1:14" x14ac:dyDescent="0.2">
      <c r="A9" s="113"/>
      <c r="B9" s="113"/>
      <c r="C9" s="113"/>
      <c r="D9" s="113"/>
      <c r="E9" s="113"/>
      <c r="F9" s="113"/>
      <c r="G9" s="113"/>
      <c r="H9" s="113"/>
      <c r="I9" s="113"/>
      <c r="L9" s="120"/>
    </row>
    <row r="10" spans="1:14" x14ac:dyDescent="0.2">
      <c r="A10" s="653" t="s">
        <v>270</v>
      </c>
      <c r="B10" s="654"/>
      <c r="C10" s="654"/>
      <c r="D10" s="654"/>
      <c r="E10" s="655"/>
      <c r="F10" s="113"/>
      <c r="G10" s="113"/>
      <c r="H10" s="113"/>
      <c r="I10" s="113"/>
      <c r="L10" s="120"/>
    </row>
    <row r="11" spans="1:14" x14ac:dyDescent="0.2">
      <c r="A11" s="656" t="s">
        <v>203</v>
      </c>
      <c r="B11" s="657"/>
      <c r="C11" s="657"/>
      <c r="D11" s="657"/>
      <c r="E11" s="658"/>
      <c r="F11" s="113"/>
      <c r="G11" s="113"/>
      <c r="H11" s="113"/>
      <c r="I11" s="113"/>
      <c r="L11" s="120"/>
    </row>
    <row r="12" spans="1:14" ht="13.5" thickBot="1" x14ac:dyDescent="0.25">
      <c r="A12" s="659"/>
      <c r="B12" s="660"/>
      <c r="C12" s="660"/>
      <c r="D12" s="660"/>
      <c r="E12" s="661"/>
      <c r="F12" s="113"/>
      <c r="G12" s="113"/>
      <c r="H12" s="113"/>
      <c r="I12" s="113"/>
      <c r="L12" s="120"/>
    </row>
    <row r="13" spans="1:14" ht="13.5" thickTop="1" x14ac:dyDescent="0.2">
      <c r="A13" s="126"/>
      <c r="B13" s="127">
        <v>2017</v>
      </c>
      <c r="C13" s="273">
        <v>2020</v>
      </c>
      <c r="D13" s="274">
        <v>2025</v>
      </c>
      <c r="E13" s="275">
        <v>2030</v>
      </c>
      <c r="F13" s="113"/>
      <c r="G13" s="113"/>
      <c r="H13" s="113"/>
      <c r="I13" s="113"/>
      <c r="J13" s="113"/>
      <c r="L13" s="120"/>
    </row>
    <row r="14" spans="1:14" ht="16.5" customHeight="1" x14ac:dyDescent="0.2">
      <c r="A14" s="132" t="s">
        <v>279</v>
      </c>
      <c r="B14" s="128">
        <f>B79</f>
        <v>75932</v>
      </c>
      <c r="C14" s="276">
        <v>93551.928407819927</v>
      </c>
      <c r="D14" s="129">
        <v>113213.38291988341</v>
      </c>
      <c r="E14" s="277">
        <v>136869.84354990823</v>
      </c>
      <c r="F14" s="113"/>
      <c r="G14" s="113"/>
      <c r="H14" s="113"/>
      <c r="I14" s="113"/>
      <c r="J14" s="113"/>
    </row>
    <row r="15" spans="1:14" ht="16.5" customHeight="1" x14ac:dyDescent="0.2">
      <c r="A15" s="132" t="s">
        <v>258</v>
      </c>
      <c r="B15" s="128">
        <v>333920</v>
      </c>
      <c r="C15" s="276">
        <v>376000</v>
      </c>
      <c r="D15" s="129">
        <v>455000</v>
      </c>
      <c r="E15" s="277">
        <v>550000</v>
      </c>
      <c r="F15" s="113"/>
      <c r="G15" s="113"/>
      <c r="H15" s="113"/>
      <c r="I15" s="113"/>
      <c r="J15" s="113"/>
    </row>
    <row r="16" spans="1:14" ht="16.5" customHeight="1" x14ac:dyDescent="0.2">
      <c r="A16" s="250" t="s">
        <v>244</v>
      </c>
      <c r="B16" s="128">
        <v>111344</v>
      </c>
      <c r="C16" s="276">
        <v>138000</v>
      </c>
      <c r="D16" s="129">
        <v>198000</v>
      </c>
      <c r="E16" s="277">
        <v>285000</v>
      </c>
      <c r="F16" s="113"/>
      <c r="G16" s="113"/>
      <c r="H16" s="113"/>
      <c r="I16" s="113"/>
      <c r="J16" s="113"/>
    </row>
    <row r="17" spans="1:14" ht="16.5" customHeight="1" x14ac:dyDescent="0.2">
      <c r="A17" s="250" t="s">
        <v>245</v>
      </c>
      <c r="B17" s="128">
        <v>41027</v>
      </c>
      <c r="C17" s="276">
        <v>48000</v>
      </c>
      <c r="D17" s="129">
        <v>59000</v>
      </c>
      <c r="E17" s="277">
        <v>76000</v>
      </c>
      <c r="F17" s="113"/>
      <c r="G17" s="113"/>
      <c r="H17" s="113"/>
      <c r="I17" s="113"/>
      <c r="J17" s="113"/>
    </row>
    <row r="18" spans="1:14" ht="16.5" customHeight="1" x14ac:dyDescent="0.2">
      <c r="A18" s="250" t="s">
        <v>247</v>
      </c>
      <c r="B18" s="128">
        <v>141564</v>
      </c>
      <c r="C18" s="276">
        <v>168000</v>
      </c>
      <c r="D18" s="129">
        <v>215000</v>
      </c>
      <c r="E18" s="277">
        <v>275000</v>
      </c>
      <c r="F18" s="113"/>
      <c r="G18" s="113"/>
      <c r="H18" s="113"/>
      <c r="I18" s="113"/>
      <c r="J18" s="113"/>
      <c r="N18" s="12"/>
    </row>
    <row r="19" spans="1:14" ht="16.5" customHeight="1" thickBot="1" x14ac:dyDescent="0.25">
      <c r="A19" s="250" t="s">
        <v>246</v>
      </c>
      <c r="B19" s="128">
        <v>124177</v>
      </c>
      <c r="C19" s="278">
        <v>146000</v>
      </c>
      <c r="D19" s="279">
        <v>190000</v>
      </c>
      <c r="E19" s="280">
        <v>246000</v>
      </c>
      <c r="F19" s="113"/>
      <c r="G19" s="113"/>
      <c r="H19" s="113"/>
      <c r="I19" s="113"/>
      <c r="J19" s="113"/>
      <c r="N19" s="12"/>
    </row>
    <row r="20" spans="1:14" ht="13.5" thickTop="1" x14ac:dyDescent="0.2">
      <c r="C20" s="139"/>
      <c r="D20" s="139"/>
      <c r="N20" s="12"/>
    </row>
    <row r="21" spans="1:14" ht="15" customHeight="1" x14ac:dyDescent="0.2">
      <c r="A21" s="644" t="s">
        <v>398</v>
      </c>
      <c r="B21" s="645"/>
      <c r="C21" s="645"/>
      <c r="D21" s="645"/>
      <c r="E21" s="645"/>
      <c r="F21" s="645"/>
      <c r="G21" s="645"/>
      <c r="H21" s="646"/>
      <c r="I21" s="140"/>
      <c r="J21" s="140"/>
      <c r="L21" s="644" t="s">
        <v>433</v>
      </c>
      <c r="M21" s="645"/>
      <c r="N21" s="646"/>
    </row>
    <row r="22" spans="1:14" ht="12.75" customHeight="1" thickBot="1" x14ac:dyDescent="0.25">
      <c r="A22" s="647"/>
      <c r="B22" s="648"/>
      <c r="C22" s="648"/>
      <c r="D22" s="648"/>
      <c r="E22" s="648"/>
      <c r="F22" s="648"/>
      <c r="G22" s="648"/>
      <c r="H22" s="649"/>
      <c r="I22" s="140"/>
      <c r="J22" s="140"/>
      <c r="L22" s="647"/>
      <c r="M22" s="648"/>
      <c r="N22" s="649"/>
    </row>
    <row r="23" spans="1:14" ht="29.25" customHeight="1" thickTop="1" x14ac:dyDescent="0.2">
      <c r="A23" s="194" t="s">
        <v>173</v>
      </c>
      <c r="B23" s="408" t="s">
        <v>15</v>
      </c>
      <c r="C23" s="408" t="s">
        <v>170</v>
      </c>
      <c r="D23" s="408" t="s">
        <v>5</v>
      </c>
      <c r="E23" s="409" t="s">
        <v>4</v>
      </c>
      <c r="F23" s="408" t="s">
        <v>16</v>
      </c>
      <c r="G23" s="408" t="s">
        <v>171</v>
      </c>
      <c r="H23" s="408" t="s">
        <v>2</v>
      </c>
      <c r="I23" s="230"/>
      <c r="J23" s="323" t="s">
        <v>217</v>
      </c>
      <c r="L23" s="531">
        <v>2020</v>
      </c>
      <c r="M23" s="532">
        <v>2025</v>
      </c>
      <c r="N23" s="533">
        <v>2030</v>
      </c>
    </row>
    <row r="24" spans="1:14" ht="15" customHeight="1" x14ac:dyDescent="0.25">
      <c r="A24" s="306" t="s">
        <v>130</v>
      </c>
      <c r="B24" s="402">
        <v>3563</v>
      </c>
      <c r="C24" s="361">
        <v>1927</v>
      </c>
      <c r="D24" s="361">
        <v>612</v>
      </c>
      <c r="E24" s="361">
        <v>397</v>
      </c>
      <c r="F24" s="361">
        <v>627</v>
      </c>
      <c r="G24" s="361">
        <v>1452</v>
      </c>
      <c r="H24" s="403">
        <v>2111</v>
      </c>
      <c r="I24" s="142"/>
      <c r="J24" s="417">
        <v>1267</v>
      </c>
      <c r="L24" s="540">
        <v>4292</v>
      </c>
      <c r="M24" s="541">
        <v>5497</v>
      </c>
      <c r="N24" s="542">
        <v>6702</v>
      </c>
    </row>
    <row r="25" spans="1:14" ht="15" customHeight="1" x14ac:dyDescent="0.25">
      <c r="A25" s="537" t="s">
        <v>434</v>
      </c>
      <c r="B25" s="404"/>
      <c r="C25" s="362"/>
      <c r="D25" s="362"/>
      <c r="E25" s="362"/>
      <c r="F25" s="362"/>
      <c r="G25" s="362"/>
      <c r="H25" s="363"/>
      <c r="I25" s="142"/>
      <c r="J25" s="418"/>
      <c r="L25" s="540">
        <v>18561</v>
      </c>
      <c r="M25" s="541">
        <v>25643</v>
      </c>
      <c r="N25" s="542">
        <v>32725</v>
      </c>
    </row>
    <row r="26" spans="1:14" ht="15" x14ac:dyDescent="0.25">
      <c r="A26" s="309" t="s">
        <v>296</v>
      </c>
      <c r="B26" s="404">
        <v>1627</v>
      </c>
      <c r="C26" s="362">
        <v>537</v>
      </c>
      <c r="D26" s="362">
        <v>535</v>
      </c>
      <c r="E26" s="362">
        <v>190</v>
      </c>
      <c r="F26" s="362">
        <v>365</v>
      </c>
      <c r="G26" s="362">
        <v>829</v>
      </c>
      <c r="H26" s="363">
        <v>798</v>
      </c>
      <c r="I26" s="142"/>
      <c r="J26" s="418">
        <v>605</v>
      </c>
      <c r="L26" s="540"/>
      <c r="M26" s="541"/>
      <c r="N26" s="542"/>
    </row>
    <row r="27" spans="1:14" ht="15" x14ac:dyDescent="0.25">
      <c r="A27" s="309" t="s">
        <v>131</v>
      </c>
      <c r="B27" s="404">
        <v>1610</v>
      </c>
      <c r="C27" s="362">
        <v>480</v>
      </c>
      <c r="D27" s="362">
        <v>384</v>
      </c>
      <c r="E27" s="362">
        <v>624</v>
      </c>
      <c r="F27" s="362">
        <v>122</v>
      </c>
      <c r="G27" s="362">
        <v>671</v>
      </c>
      <c r="H27" s="363">
        <v>939</v>
      </c>
      <c r="I27" s="142"/>
      <c r="J27" s="418">
        <v>604</v>
      </c>
      <c r="L27" s="540"/>
      <c r="M27" s="541"/>
      <c r="N27" s="542"/>
    </row>
    <row r="28" spans="1:14" ht="15" x14ac:dyDescent="0.25">
      <c r="A28" s="309" t="s">
        <v>160</v>
      </c>
      <c r="B28" s="404">
        <v>1738</v>
      </c>
      <c r="C28" s="362">
        <v>420</v>
      </c>
      <c r="D28" s="362">
        <v>776</v>
      </c>
      <c r="E28" s="362">
        <v>317</v>
      </c>
      <c r="F28" s="362">
        <v>225</v>
      </c>
      <c r="G28" s="362">
        <v>869</v>
      </c>
      <c r="H28" s="363">
        <v>869</v>
      </c>
      <c r="I28" s="142"/>
      <c r="J28" s="418">
        <v>759</v>
      </c>
      <c r="L28" s="540"/>
      <c r="M28" s="541"/>
      <c r="N28" s="542"/>
    </row>
    <row r="29" spans="1:14" ht="15" x14ac:dyDescent="0.25">
      <c r="A29" s="309" t="s">
        <v>132</v>
      </c>
      <c r="B29" s="404">
        <v>1799</v>
      </c>
      <c r="C29" s="362">
        <v>482</v>
      </c>
      <c r="D29" s="362">
        <v>600</v>
      </c>
      <c r="E29" s="362">
        <v>398</v>
      </c>
      <c r="F29" s="362">
        <v>319</v>
      </c>
      <c r="G29" s="362">
        <v>698</v>
      </c>
      <c r="H29" s="363">
        <v>1101</v>
      </c>
      <c r="I29" s="142"/>
      <c r="J29" s="418">
        <v>829</v>
      </c>
      <c r="L29" s="540"/>
      <c r="M29" s="541"/>
      <c r="N29" s="542"/>
    </row>
    <row r="30" spans="1:14" ht="15" x14ac:dyDescent="0.25">
      <c r="A30" s="309" t="s">
        <v>304</v>
      </c>
      <c r="B30" s="404">
        <v>1213</v>
      </c>
      <c r="C30" s="362">
        <v>153</v>
      </c>
      <c r="D30" s="362">
        <v>663</v>
      </c>
      <c r="E30" s="362">
        <v>256</v>
      </c>
      <c r="F30" s="362">
        <v>141</v>
      </c>
      <c r="G30" s="362">
        <v>530</v>
      </c>
      <c r="H30" s="363">
        <v>683</v>
      </c>
      <c r="I30" s="142"/>
      <c r="J30" s="418">
        <v>620</v>
      </c>
      <c r="L30" s="540"/>
      <c r="M30" s="541"/>
      <c r="N30" s="542"/>
    </row>
    <row r="31" spans="1:14" ht="15" x14ac:dyDescent="0.25">
      <c r="A31" s="309" t="s">
        <v>133</v>
      </c>
      <c r="B31" s="404">
        <v>1533</v>
      </c>
      <c r="C31" s="362">
        <v>403</v>
      </c>
      <c r="D31" s="362">
        <v>425</v>
      </c>
      <c r="E31" s="362">
        <v>262</v>
      </c>
      <c r="F31" s="362">
        <v>443</v>
      </c>
      <c r="G31" s="362">
        <v>803</v>
      </c>
      <c r="H31" s="363">
        <v>730</v>
      </c>
      <c r="I31" s="142"/>
      <c r="J31" s="418">
        <v>603</v>
      </c>
      <c r="L31" s="540"/>
      <c r="M31" s="541"/>
      <c r="N31" s="542"/>
    </row>
    <row r="32" spans="1:14" ht="15" x14ac:dyDescent="0.25">
      <c r="A32" s="309" t="s">
        <v>305</v>
      </c>
      <c r="B32" s="404">
        <v>2460</v>
      </c>
      <c r="C32" s="362">
        <v>627</v>
      </c>
      <c r="D32" s="362">
        <v>657</v>
      </c>
      <c r="E32" s="362">
        <v>422</v>
      </c>
      <c r="F32" s="362">
        <v>754</v>
      </c>
      <c r="G32" s="362">
        <v>1062</v>
      </c>
      <c r="H32" s="363">
        <v>1398</v>
      </c>
      <c r="I32" s="142"/>
      <c r="J32" s="418">
        <v>1069</v>
      </c>
      <c r="L32" s="540"/>
      <c r="M32" s="541"/>
      <c r="N32" s="542"/>
    </row>
    <row r="33" spans="1:14" ht="15" x14ac:dyDescent="0.25">
      <c r="A33" s="309" t="s">
        <v>161</v>
      </c>
      <c r="B33" s="404">
        <v>932</v>
      </c>
      <c r="C33" s="362">
        <v>654</v>
      </c>
      <c r="D33" s="362">
        <v>125</v>
      </c>
      <c r="E33" s="362">
        <v>88</v>
      </c>
      <c r="F33" s="362">
        <v>65</v>
      </c>
      <c r="G33" s="362">
        <v>403</v>
      </c>
      <c r="H33" s="363">
        <v>529</v>
      </c>
      <c r="I33" s="142"/>
      <c r="J33" s="418">
        <v>528</v>
      </c>
      <c r="L33" s="540">
        <v>965</v>
      </c>
      <c r="M33" s="541">
        <v>1133</v>
      </c>
      <c r="N33" s="542">
        <v>1278</v>
      </c>
    </row>
    <row r="34" spans="1:14" ht="15" x14ac:dyDescent="0.25">
      <c r="A34" s="309" t="s">
        <v>141</v>
      </c>
      <c r="B34" s="404">
        <v>1433</v>
      </c>
      <c r="C34" s="362">
        <v>878</v>
      </c>
      <c r="D34" s="362">
        <v>317</v>
      </c>
      <c r="E34" s="362">
        <v>182</v>
      </c>
      <c r="F34" s="362">
        <v>56</v>
      </c>
      <c r="G34" s="362">
        <v>591</v>
      </c>
      <c r="H34" s="363">
        <v>842</v>
      </c>
      <c r="I34" s="142"/>
      <c r="J34" s="418">
        <v>764</v>
      </c>
      <c r="L34" s="540">
        <v>1766</v>
      </c>
      <c r="M34" s="541">
        <v>2138</v>
      </c>
      <c r="N34" s="542">
        <v>2584</v>
      </c>
    </row>
    <row r="35" spans="1:14" ht="15" x14ac:dyDescent="0.25">
      <c r="A35" s="309" t="s">
        <v>142</v>
      </c>
      <c r="B35" s="404">
        <v>990</v>
      </c>
      <c r="C35" s="362">
        <v>666</v>
      </c>
      <c r="D35" s="362">
        <v>171</v>
      </c>
      <c r="E35" s="362">
        <v>84</v>
      </c>
      <c r="F35" s="362">
        <v>69</v>
      </c>
      <c r="G35" s="362">
        <v>374</v>
      </c>
      <c r="H35" s="363">
        <v>616</v>
      </c>
      <c r="I35" s="142"/>
      <c r="J35" s="418">
        <v>521</v>
      </c>
      <c r="L35" s="540">
        <v>1138</v>
      </c>
      <c r="M35" s="541">
        <v>1352</v>
      </c>
      <c r="N35" s="542">
        <v>1620</v>
      </c>
    </row>
    <row r="36" spans="1:14" ht="15" x14ac:dyDescent="0.25">
      <c r="A36" s="309" t="s">
        <v>435</v>
      </c>
      <c r="B36" s="480"/>
      <c r="C36" s="483"/>
      <c r="D36" s="483"/>
      <c r="E36" s="483"/>
      <c r="F36" s="483"/>
      <c r="G36" s="483"/>
      <c r="H36" s="484"/>
      <c r="I36" s="142"/>
      <c r="J36" s="538"/>
      <c r="L36" s="540">
        <v>6550</v>
      </c>
      <c r="M36" s="541">
        <v>7350</v>
      </c>
      <c r="N36" s="542">
        <v>8050</v>
      </c>
    </row>
    <row r="37" spans="1:14" ht="15" x14ac:dyDescent="0.25">
      <c r="A37" s="309" t="s">
        <v>356</v>
      </c>
      <c r="B37" s="404">
        <v>120</v>
      </c>
      <c r="C37" s="362">
        <v>49</v>
      </c>
      <c r="D37" s="362">
        <v>36</v>
      </c>
      <c r="E37" s="362">
        <v>20</v>
      </c>
      <c r="F37" s="362">
        <v>15</v>
      </c>
      <c r="G37" s="362">
        <v>10</v>
      </c>
      <c r="H37" s="363">
        <v>110</v>
      </c>
      <c r="I37" s="142"/>
      <c r="J37" s="418"/>
      <c r="L37" s="540"/>
      <c r="M37" s="541"/>
      <c r="N37" s="542"/>
    </row>
    <row r="38" spans="1:14" ht="15" x14ac:dyDescent="0.25">
      <c r="A38" s="309" t="s">
        <v>147</v>
      </c>
      <c r="B38" s="404">
        <v>1856</v>
      </c>
      <c r="C38" s="362">
        <v>969</v>
      </c>
      <c r="D38" s="362">
        <v>382</v>
      </c>
      <c r="E38" s="362">
        <v>269</v>
      </c>
      <c r="F38" s="362">
        <v>236</v>
      </c>
      <c r="G38" s="362">
        <v>780</v>
      </c>
      <c r="H38" s="363">
        <v>1076</v>
      </c>
      <c r="I38" s="142"/>
      <c r="J38" s="418">
        <v>854</v>
      </c>
      <c r="L38" s="540"/>
      <c r="M38" s="541"/>
      <c r="N38" s="542"/>
    </row>
    <row r="39" spans="1:14" ht="15" x14ac:dyDescent="0.25">
      <c r="A39" s="309" t="s">
        <v>148</v>
      </c>
      <c r="B39" s="404">
        <v>1461</v>
      </c>
      <c r="C39" s="362">
        <v>782</v>
      </c>
      <c r="D39" s="362">
        <v>388</v>
      </c>
      <c r="E39" s="362">
        <v>163</v>
      </c>
      <c r="F39" s="362">
        <v>128</v>
      </c>
      <c r="G39" s="362">
        <v>783</v>
      </c>
      <c r="H39" s="363">
        <v>678</v>
      </c>
      <c r="I39" s="142"/>
      <c r="J39" s="418">
        <v>638</v>
      </c>
      <c r="L39" s="540"/>
      <c r="M39" s="541"/>
      <c r="N39" s="542"/>
    </row>
    <row r="40" spans="1:14" ht="15" x14ac:dyDescent="0.25">
      <c r="A40" s="309" t="s">
        <v>149</v>
      </c>
      <c r="B40" s="404">
        <v>1474</v>
      </c>
      <c r="C40" s="362">
        <v>520</v>
      </c>
      <c r="D40" s="362">
        <v>536</v>
      </c>
      <c r="E40" s="362">
        <v>309</v>
      </c>
      <c r="F40" s="362">
        <v>109</v>
      </c>
      <c r="G40" s="362">
        <v>766</v>
      </c>
      <c r="H40" s="363">
        <v>708</v>
      </c>
      <c r="I40" s="142"/>
      <c r="J40" s="418">
        <v>808</v>
      </c>
      <c r="L40" s="540"/>
      <c r="M40" s="541"/>
      <c r="N40" s="542"/>
    </row>
    <row r="41" spans="1:14" ht="15" x14ac:dyDescent="0.25">
      <c r="A41" s="309" t="s">
        <v>284</v>
      </c>
      <c r="B41" s="404">
        <v>1580</v>
      </c>
      <c r="C41" s="362">
        <v>483</v>
      </c>
      <c r="D41" s="362">
        <v>433</v>
      </c>
      <c r="E41" s="362">
        <v>440</v>
      </c>
      <c r="F41" s="362">
        <v>224</v>
      </c>
      <c r="G41" s="362">
        <v>640</v>
      </c>
      <c r="H41" s="363">
        <v>940</v>
      </c>
      <c r="I41" s="142"/>
      <c r="J41" s="418">
        <v>846</v>
      </c>
      <c r="L41" s="540"/>
      <c r="M41" s="541"/>
      <c r="N41" s="542"/>
    </row>
    <row r="42" spans="1:14" ht="15" x14ac:dyDescent="0.25">
      <c r="A42" s="309" t="s">
        <v>150</v>
      </c>
      <c r="B42" s="404">
        <v>1345</v>
      </c>
      <c r="C42" s="362">
        <v>579</v>
      </c>
      <c r="D42" s="362">
        <v>458</v>
      </c>
      <c r="E42" s="362">
        <v>191</v>
      </c>
      <c r="F42" s="362">
        <v>117</v>
      </c>
      <c r="G42" s="362">
        <v>352</v>
      </c>
      <c r="H42" s="363">
        <v>993</v>
      </c>
      <c r="I42" s="142"/>
      <c r="J42" s="418">
        <v>712</v>
      </c>
      <c r="L42" s="540"/>
      <c r="M42" s="541"/>
      <c r="N42" s="542"/>
    </row>
    <row r="43" spans="1:14" ht="15" x14ac:dyDescent="0.25">
      <c r="A43" s="310" t="s">
        <v>303</v>
      </c>
      <c r="B43" s="404">
        <v>64</v>
      </c>
      <c r="C43" s="362">
        <v>28</v>
      </c>
      <c r="D43" s="362">
        <v>25</v>
      </c>
      <c r="E43" s="362">
        <v>4</v>
      </c>
      <c r="F43" s="362">
        <v>7</v>
      </c>
      <c r="G43" s="362">
        <v>57</v>
      </c>
      <c r="H43" s="363">
        <v>7</v>
      </c>
      <c r="I43" s="142"/>
      <c r="J43" s="418">
        <v>25</v>
      </c>
      <c r="L43" s="540">
        <v>125</v>
      </c>
      <c r="M43" s="541">
        <v>176</v>
      </c>
      <c r="N43" s="542">
        <v>184</v>
      </c>
    </row>
    <row r="44" spans="1:14" ht="15" x14ac:dyDescent="0.25">
      <c r="A44" s="309" t="s">
        <v>156</v>
      </c>
      <c r="B44" s="404">
        <v>988</v>
      </c>
      <c r="C44" s="362">
        <v>726</v>
      </c>
      <c r="D44" s="362">
        <v>155</v>
      </c>
      <c r="E44" s="362">
        <v>35</v>
      </c>
      <c r="F44" s="362">
        <v>72</v>
      </c>
      <c r="G44" s="362">
        <v>333</v>
      </c>
      <c r="H44" s="363">
        <v>655</v>
      </c>
      <c r="I44" s="142"/>
      <c r="J44" s="539">
        <v>496</v>
      </c>
      <c r="L44" s="540">
        <v>1085</v>
      </c>
      <c r="M44" s="541">
        <v>1170</v>
      </c>
      <c r="N44" s="542">
        <v>1256</v>
      </c>
    </row>
    <row r="45" spans="1:14" ht="15" customHeight="1" thickBot="1" x14ac:dyDescent="0.25">
      <c r="A45" s="481" t="s">
        <v>64</v>
      </c>
      <c r="B45" s="485">
        <f>SUM(B24:B42)</f>
        <v>26734</v>
      </c>
      <c r="C45" s="485">
        <f t="shared" ref="C45:H45" si="0">SUM(C24:C42)</f>
        <v>10609</v>
      </c>
      <c r="D45" s="485">
        <f t="shared" si="0"/>
        <v>7498</v>
      </c>
      <c r="E45" s="485">
        <f t="shared" si="0"/>
        <v>4612</v>
      </c>
      <c r="F45" s="485">
        <f t="shared" si="0"/>
        <v>4015</v>
      </c>
      <c r="G45" s="485">
        <f t="shared" si="0"/>
        <v>11613</v>
      </c>
      <c r="H45" s="485">
        <f t="shared" si="0"/>
        <v>15121</v>
      </c>
      <c r="I45" s="142"/>
      <c r="J45" s="410">
        <f>SUM(J24:J44)</f>
        <v>12548</v>
      </c>
      <c r="L45" s="543">
        <f>SUM(L24:L44)</f>
        <v>34482</v>
      </c>
      <c r="M45" s="544">
        <f t="shared" ref="M45:N45" si="1">SUM(M24:M44)</f>
        <v>44459</v>
      </c>
      <c r="N45" s="545">
        <f t="shared" si="1"/>
        <v>54399</v>
      </c>
    </row>
    <row r="46" spans="1:14" ht="15" customHeight="1" thickTop="1" x14ac:dyDescent="0.2">
      <c r="B46" s="149"/>
      <c r="C46" s="149"/>
      <c r="D46" s="149"/>
      <c r="E46" s="149"/>
      <c r="F46" s="149"/>
      <c r="G46" s="149"/>
      <c r="H46" s="150"/>
      <c r="I46" s="150"/>
      <c r="J46" s="150"/>
    </row>
    <row r="47" spans="1:14" ht="15" customHeight="1" thickBot="1" x14ac:dyDescent="0.25">
      <c r="A47" s="151"/>
      <c r="B47" s="152"/>
      <c r="C47" s="152"/>
      <c r="D47" s="152"/>
      <c r="E47" s="152"/>
      <c r="F47" s="152"/>
      <c r="G47" s="152"/>
      <c r="H47" s="120"/>
      <c r="I47" s="150"/>
      <c r="J47" s="120"/>
    </row>
    <row r="48" spans="1:14" ht="26.25" thickTop="1" x14ac:dyDescent="0.2">
      <c r="A48" s="194" t="s">
        <v>174</v>
      </c>
      <c r="B48" s="233" t="s">
        <v>15</v>
      </c>
      <c r="C48" s="233" t="s">
        <v>170</v>
      </c>
      <c r="D48" s="233" t="s">
        <v>5</v>
      </c>
      <c r="E48" s="232" t="s">
        <v>4</v>
      </c>
      <c r="F48" s="233" t="s">
        <v>16</v>
      </c>
      <c r="G48" s="233" t="s">
        <v>171</v>
      </c>
      <c r="H48" s="233" t="s">
        <v>2</v>
      </c>
      <c r="I48" s="230"/>
      <c r="J48" s="323" t="s">
        <v>217</v>
      </c>
      <c r="L48" s="531">
        <v>2020</v>
      </c>
      <c r="M48" s="532">
        <v>2025</v>
      </c>
      <c r="N48" s="533">
        <v>2030</v>
      </c>
    </row>
    <row r="49" spans="1:14" ht="15" x14ac:dyDescent="0.25">
      <c r="A49" s="306" t="s">
        <v>100</v>
      </c>
      <c r="B49" s="402">
        <v>3023</v>
      </c>
      <c r="C49" s="361">
        <v>2153</v>
      </c>
      <c r="D49" s="361">
        <v>512</v>
      </c>
      <c r="E49" s="361">
        <v>215</v>
      </c>
      <c r="F49" s="361">
        <v>143</v>
      </c>
      <c r="G49" s="361">
        <v>1154</v>
      </c>
      <c r="H49" s="403">
        <v>1869</v>
      </c>
      <c r="I49" s="142"/>
      <c r="J49" s="419">
        <v>1435</v>
      </c>
      <c r="L49" s="540">
        <v>3472</v>
      </c>
      <c r="M49" s="541">
        <v>4150</v>
      </c>
      <c r="N49" s="542">
        <v>4834</v>
      </c>
    </row>
    <row r="50" spans="1:14" ht="15" x14ac:dyDescent="0.25">
      <c r="A50" s="309" t="s">
        <v>104</v>
      </c>
      <c r="B50" s="404">
        <v>3387</v>
      </c>
      <c r="C50" s="362">
        <v>1677</v>
      </c>
      <c r="D50" s="362">
        <v>491</v>
      </c>
      <c r="E50" s="362">
        <v>564</v>
      </c>
      <c r="F50" s="362">
        <v>655</v>
      </c>
      <c r="G50" s="362">
        <v>1258</v>
      </c>
      <c r="H50" s="363">
        <v>2129</v>
      </c>
      <c r="I50" s="142"/>
      <c r="J50" s="420">
        <v>1136</v>
      </c>
      <c r="L50" s="540">
        <v>3454</v>
      </c>
      <c r="M50" s="541">
        <v>3925</v>
      </c>
      <c r="N50" s="542">
        <v>4397</v>
      </c>
    </row>
    <row r="51" spans="1:14" ht="15" x14ac:dyDescent="0.25">
      <c r="A51" s="309" t="s">
        <v>110</v>
      </c>
      <c r="B51" s="404">
        <v>3653</v>
      </c>
      <c r="C51" s="362">
        <v>1701</v>
      </c>
      <c r="D51" s="362">
        <v>735</v>
      </c>
      <c r="E51" s="362">
        <v>683</v>
      </c>
      <c r="F51" s="362">
        <v>534</v>
      </c>
      <c r="G51" s="362">
        <v>319</v>
      </c>
      <c r="H51" s="363">
        <v>3334</v>
      </c>
      <c r="I51" s="142"/>
      <c r="J51" s="420">
        <v>1376</v>
      </c>
      <c r="L51" s="540">
        <v>3982</v>
      </c>
      <c r="M51" s="541">
        <v>4933</v>
      </c>
      <c r="N51" s="542">
        <v>6505</v>
      </c>
    </row>
    <row r="52" spans="1:14" ht="15" x14ac:dyDescent="0.25">
      <c r="A52" s="309" t="s">
        <v>111</v>
      </c>
      <c r="B52" s="404">
        <v>12526</v>
      </c>
      <c r="C52" s="362">
        <v>4897</v>
      </c>
      <c r="D52" s="362">
        <v>2585</v>
      </c>
      <c r="E52" s="362">
        <v>1762</v>
      </c>
      <c r="F52" s="362">
        <v>3282</v>
      </c>
      <c r="G52" s="362">
        <v>4497</v>
      </c>
      <c r="H52" s="363">
        <v>8029</v>
      </c>
      <c r="I52" s="142"/>
      <c r="J52" s="420">
        <v>4288</v>
      </c>
      <c r="L52" s="540">
        <v>12500</v>
      </c>
      <c r="M52" s="541">
        <v>13500</v>
      </c>
      <c r="N52" s="542">
        <v>14500</v>
      </c>
    </row>
    <row r="53" spans="1:14" ht="15" x14ac:dyDescent="0.25">
      <c r="A53" s="309" t="s">
        <v>113</v>
      </c>
      <c r="B53" s="404">
        <v>6842</v>
      </c>
      <c r="C53" s="362">
        <v>1964</v>
      </c>
      <c r="D53" s="362">
        <v>744</v>
      </c>
      <c r="E53" s="362">
        <v>337</v>
      </c>
      <c r="F53" s="362">
        <v>3797</v>
      </c>
      <c r="G53" s="362">
        <v>3756</v>
      </c>
      <c r="H53" s="363">
        <v>3086</v>
      </c>
      <c r="I53" s="142"/>
      <c r="J53" s="420">
        <v>1568</v>
      </c>
      <c r="L53" s="540">
        <v>8257</v>
      </c>
      <c r="M53" s="541">
        <v>9949</v>
      </c>
      <c r="N53" s="542">
        <v>11093</v>
      </c>
    </row>
    <row r="54" spans="1:14" ht="15" x14ac:dyDescent="0.25">
      <c r="A54" s="309" t="s">
        <v>306</v>
      </c>
      <c r="B54" s="404">
        <v>568</v>
      </c>
      <c r="C54" s="362">
        <v>80</v>
      </c>
      <c r="D54" s="362">
        <v>221</v>
      </c>
      <c r="E54" s="362">
        <v>240</v>
      </c>
      <c r="F54" s="362">
        <v>27</v>
      </c>
      <c r="G54" s="362">
        <v>154</v>
      </c>
      <c r="H54" s="363">
        <v>414</v>
      </c>
      <c r="I54" s="142"/>
      <c r="J54" s="420">
        <v>330</v>
      </c>
      <c r="L54" s="540">
        <v>967</v>
      </c>
      <c r="M54" s="541">
        <v>1476</v>
      </c>
      <c r="N54" s="542">
        <v>2169</v>
      </c>
    </row>
    <row r="55" spans="1:14" ht="15" x14ac:dyDescent="0.25">
      <c r="A55" s="321" t="s">
        <v>120</v>
      </c>
      <c r="B55" s="405">
        <v>8736</v>
      </c>
      <c r="C55" s="406">
        <v>4577</v>
      </c>
      <c r="D55" s="406">
        <v>1824</v>
      </c>
      <c r="E55" s="406">
        <v>1030</v>
      </c>
      <c r="F55" s="406">
        <v>1305</v>
      </c>
      <c r="G55" s="406">
        <v>3867</v>
      </c>
      <c r="H55" s="407">
        <v>4869</v>
      </c>
      <c r="I55" s="142"/>
      <c r="J55" s="421">
        <v>3571</v>
      </c>
      <c r="L55" s="540">
        <v>9239</v>
      </c>
      <c r="M55" s="541">
        <v>9946</v>
      </c>
      <c r="N55" s="542">
        <v>10602</v>
      </c>
    </row>
    <row r="56" spans="1:14" ht="13.5" thickBot="1" x14ac:dyDescent="0.25">
      <c r="A56" s="416" t="s">
        <v>15</v>
      </c>
      <c r="B56" s="146">
        <f>SUM(B49:B55)</f>
        <v>38735</v>
      </c>
      <c r="C56" s="146">
        <f t="shared" ref="C56:H56" si="2">SUM(C49:C55)</f>
        <v>17049</v>
      </c>
      <c r="D56" s="146">
        <f t="shared" si="2"/>
        <v>7112</v>
      </c>
      <c r="E56" s="146">
        <f t="shared" si="2"/>
        <v>4831</v>
      </c>
      <c r="F56" s="146">
        <f t="shared" si="2"/>
        <v>9743</v>
      </c>
      <c r="G56" s="146">
        <f>SUM(G49:G55)</f>
        <v>15005</v>
      </c>
      <c r="H56" s="147">
        <f t="shared" si="2"/>
        <v>23730</v>
      </c>
      <c r="I56" s="142"/>
      <c r="J56" s="410">
        <f>SUM(J49:J55)</f>
        <v>13704</v>
      </c>
      <c r="L56" s="543">
        <f>SUM(L49:L55)</f>
        <v>41871</v>
      </c>
      <c r="M56" s="544">
        <f t="shared" ref="M56:N56" si="3">SUM(M49:M55)</f>
        <v>47879</v>
      </c>
      <c r="N56" s="545">
        <f t="shared" si="3"/>
        <v>54100</v>
      </c>
    </row>
    <row r="57" spans="1:14" ht="14.25" thickTop="1" thickBot="1" x14ac:dyDescent="0.25">
      <c r="I57" s="93"/>
    </row>
    <row r="58" spans="1:14" ht="26.25" thickTop="1" x14ac:dyDescent="0.2">
      <c r="A58" s="482" t="s">
        <v>172</v>
      </c>
      <c r="B58" s="489" t="s">
        <v>15</v>
      </c>
      <c r="C58" s="489" t="s">
        <v>170</v>
      </c>
      <c r="D58" s="489" t="s">
        <v>5</v>
      </c>
      <c r="E58" s="490" t="s">
        <v>4</v>
      </c>
      <c r="F58" s="489" t="s">
        <v>16</v>
      </c>
      <c r="G58" s="489" t="s">
        <v>171</v>
      </c>
      <c r="H58" s="491" t="s">
        <v>2</v>
      </c>
      <c r="I58" s="230"/>
      <c r="J58" s="231" t="s">
        <v>217</v>
      </c>
      <c r="L58" s="531">
        <v>2020</v>
      </c>
      <c r="M58" s="532">
        <v>2025</v>
      </c>
      <c r="N58" s="533">
        <v>2030</v>
      </c>
    </row>
    <row r="59" spans="1:14" ht="15" x14ac:dyDescent="0.25">
      <c r="A59" s="535" t="s">
        <v>308</v>
      </c>
      <c r="B59" s="492">
        <v>99</v>
      </c>
      <c r="C59" s="493">
        <v>55</v>
      </c>
      <c r="D59" s="493">
        <v>12</v>
      </c>
      <c r="E59" s="493">
        <v>7</v>
      </c>
      <c r="F59" s="493">
        <v>25</v>
      </c>
      <c r="G59" s="493">
        <v>24</v>
      </c>
      <c r="H59" s="494">
        <v>75</v>
      </c>
      <c r="I59" s="154"/>
      <c r="J59" s="413">
        <v>0</v>
      </c>
      <c r="L59" s="540">
        <v>125</v>
      </c>
      <c r="M59" s="541">
        <v>125</v>
      </c>
      <c r="N59" s="542">
        <v>125</v>
      </c>
    </row>
    <row r="60" spans="1:14" ht="15" x14ac:dyDescent="0.25">
      <c r="A60" s="536" t="s">
        <v>307</v>
      </c>
      <c r="B60" s="495">
        <v>418</v>
      </c>
      <c r="C60" s="496">
        <v>156</v>
      </c>
      <c r="D60" s="496">
        <v>59</v>
      </c>
      <c r="E60" s="496">
        <v>39</v>
      </c>
      <c r="F60" s="496">
        <v>164</v>
      </c>
      <c r="G60" s="496">
        <v>170</v>
      </c>
      <c r="H60" s="497">
        <v>248</v>
      </c>
      <c r="I60" s="153"/>
      <c r="J60" s="413">
        <v>0</v>
      </c>
      <c r="L60" s="540">
        <v>395</v>
      </c>
      <c r="M60" s="541">
        <v>550</v>
      </c>
      <c r="N60" s="542">
        <v>568</v>
      </c>
    </row>
    <row r="61" spans="1:14" ht="13.5" thickBot="1" x14ac:dyDescent="0.25">
      <c r="A61" s="481" t="s">
        <v>15</v>
      </c>
      <c r="B61" s="498">
        <f>SUM(B59:B60)</f>
        <v>517</v>
      </c>
      <c r="C61" s="498">
        <f t="shared" ref="C61:H61" si="4">SUM(C59:C60)</f>
        <v>211</v>
      </c>
      <c r="D61" s="498">
        <f t="shared" si="4"/>
        <v>71</v>
      </c>
      <c r="E61" s="498">
        <f t="shared" si="4"/>
        <v>46</v>
      </c>
      <c r="F61" s="498">
        <f t="shared" si="4"/>
        <v>189</v>
      </c>
      <c r="G61" s="498">
        <f t="shared" si="4"/>
        <v>194</v>
      </c>
      <c r="H61" s="499">
        <f t="shared" si="4"/>
        <v>323</v>
      </c>
      <c r="I61" s="153"/>
      <c r="J61" s="148">
        <f>SUM(J59:J60)</f>
        <v>0</v>
      </c>
      <c r="L61" s="543">
        <f>SUM(L59:L60)</f>
        <v>520</v>
      </c>
      <c r="M61" s="544">
        <f t="shared" ref="M61:N61" si="5">SUM(M59:M60)</f>
        <v>675</v>
      </c>
      <c r="N61" s="545">
        <f t="shared" si="5"/>
        <v>693</v>
      </c>
    </row>
    <row r="62" spans="1:14" ht="14.25" thickTop="1" thickBot="1" x14ac:dyDescent="0.25">
      <c r="I62" s="93"/>
    </row>
    <row r="63" spans="1:14" ht="26.25" thickTop="1" x14ac:dyDescent="0.2">
      <c r="A63" s="194" t="s">
        <v>29</v>
      </c>
      <c r="B63" s="233" t="s">
        <v>15</v>
      </c>
      <c r="C63" s="233" t="s">
        <v>170</v>
      </c>
      <c r="D63" s="233" t="s">
        <v>5</v>
      </c>
      <c r="E63" s="232" t="s">
        <v>4</v>
      </c>
      <c r="F63" s="233" t="s">
        <v>16</v>
      </c>
      <c r="G63" s="233" t="s">
        <v>171</v>
      </c>
      <c r="H63" s="233" t="s">
        <v>2</v>
      </c>
      <c r="I63" s="230"/>
      <c r="J63" s="323" t="s">
        <v>217</v>
      </c>
      <c r="L63" s="531">
        <v>2020</v>
      </c>
      <c r="M63" s="532">
        <v>2025</v>
      </c>
      <c r="N63" s="533">
        <v>2030</v>
      </c>
    </row>
    <row r="64" spans="1:14" ht="15" x14ac:dyDescent="0.25">
      <c r="A64" s="306" t="s">
        <v>77</v>
      </c>
      <c r="B64" s="402">
        <v>307</v>
      </c>
      <c r="C64" s="361"/>
      <c r="D64" s="361"/>
      <c r="E64" s="361"/>
      <c r="F64" s="361"/>
      <c r="G64" s="361"/>
      <c r="H64" s="403"/>
      <c r="I64" s="157"/>
      <c r="J64" s="411"/>
      <c r="L64" s="540">
        <v>258</v>
      </c>
      <c r="M64" s="541">
        <v>334</v>
      </c>
      <c r="N64" s="542">
        <v>340</v>
      </c>
    </row>
    <row r="65" spans="1:14" ht="15" x14ac:dyDescent="0.25">
      <c r="A65" s="309" t="s">
        <v>80</v>
      </c>
      <c r="B65" s="404">
        <v>1296</v>
      </c>
      <c r="C65" s="362"/>
      <c r="D65" s="362"/>
      <c r="E65" s="362"/>
      <c r="F65" s="362"/>
      <c r="G65" s="362"/>
      <c r="H65" s="363"/>
      <c r="I65" s="157"/>
      <c r="J65" s="412"/>
      <c r="L65" s="540">
        <v>1316</v>
      </c>
      <c r="M65" s="541">
        <v>1256</v>
      </c>
      <c r="N65" s="542">
        <v>1195</v>
      </c>
    </row>
    <row r="66" spans="1:14" ht="15" x14ac:dyDescent="0.25">
      <c r="A66" s="309" t="s">
        <v>89</v>
      </c>
      <c r="B66" s="404">
        <v>133</v>
      </c>
      <c r="C66" s="362"/>
      <c r="D66" s="362"/>
      <c r="E66" s="362"/>
      <c r="F66" s="362"/>
      <c r="G66" s="362"/>
      <c r="H66" s="363"/>
      <c r="I66" s="157"/>
      <c r="J66" s="412"/>
      <c r="L66" s="540">
        <v>133</v>
      </c>
      <c r="M66" s="541">
        <v>133</v>
      </c>
      <c r="N66" s="542">
        <v>133</v>
      </c>
    </row>
    <row r="67" spans="1:14" ht="15" x14ac:dyDescent="0.25">
      <c r="A67" s="309" t="s">
        <v>310</v>
      </c>
      <c r="B67" s="404">
        <v>26</v>
      </c>
      <c r="C67" s="362"/>
      <c r="D67" s="362"/>
      <c r="E67" s="362"/>
      <c r="F67" s="362"/>
      <c r="G67" s="362"/>
      <c r="H67" s="363"/>
      <c r="I67" s="157"/>
      <c r="J67" s="412"/>
      <c r="L67" s="540">
        <v>75</v>
      </c>
      <c r="M67" s="541">
        <v>175</v>
      </c>
      <c r="N67" s="542">
        <v>300</v>
      </c>
    </row>
    <row r="68" spans="1:14" ht="15" x14ac:dyDescent="0.25">
      <c r="A68" s="309" t="s">
        <v>93</v>
      </c>
      <c r="B68" s="404">
        <v>3491</v>
      </c>
      <c r="C68" s="362"/>
      <c r="D68" s="362"/>
      <c r="E68" s="362"/>
      <c r="F68" s="362"/>
      <c r="G68" s="362"/>
      <c r="H68" s="363"/>
      <c r="I68" s="157"/>
      <c r="J68" s="412"/>
      <c r="L68" s="540">
        <v>3650</v>
      </c>
      <c r="M68" s="541">
        <v>3700</v>
      </c>
      <c r="N68" s="542">
        <v>3950</v>
      </c>
    </row>
    <row r="69" spans="1:14" ht="15" x14ac:dyDescent="0.25">
      <c r="A69" s="309" t="s">
        <v>309</v>
      </c>
      <c r="B69" s="404">
        <v>134</v>
      </c>
      <c r="C69" s="362"/>
      <c r="D69" s="362"/>
      <c r="E69" s="362"/>
      <c r="F69" s="362"/>
      <c r="G69" s="362"/>
      <c r="H69" s="363"/>
      <c r="I69" s="157"/>
      <c r="J69" s="412"/>
      <c r="L69" s="540">
        <v>170</v>
      </c>
      <c r="M69" s="541">
        <v>185</v>
      </c>
      <c r="N69" s="542">
        <v>200</v>
      </c>
    </row>
    <row r="70" spans="1:14" ht="15" x14ac:dyDescent="0.25">
      <c r="A70" s="309" t="s">
        <v>94</v>
      </c>
      <c r="B70" s="404">
        <v>575</v>
      </c>
      <c r="C70" s="362"/>
      <c r="D70" s="362"/>
      <c r="E70" s="362"/>
      <c r="F70" s="362"/>
      <c r="G70" s="362"/>
      <c r="H70" s="363"/>
      <c r="I70" s="157"/>
      <c r="J70" s="412"/>
      <c r="L70" s="540">
        <v>644</v>
      </c>
      <c r="M70" s="541">
        <v>708</v>
      </c>
      <c r="N70" s="542">
        <v>779</v>
      </c>
    </row>
    <row r="71" spans="1:14" ht="15" x14ac:dyDescent="0.25">
      <c r="A71" s="309" t="s">
        <v>166</v>
      </c>
      <c r="B71" s="404">
        <v>20</v>
      </c>
      <c r="C71" s="362"/>
      <c r="D71" s="362"/>
      <c r="E71" s="362"/>
      <c r="F71" s="362"/>
      <c r="G71" s="362"/>
      <c r="H71" s="363"/>
      <c r="I71" s="157"/>
      <c r="J71" s="412"/>
      <c r="L71" s="540">
        <v>20</v>
      </c>
      <c r="M71" s="541">
        <v>20</v>
      </c>
      <c r="N71" s="542">
        <v>20</v>
      </c>
    </row>
    <row r="72" spans="1:14" ht="15" x14ac:dyDescent="0.25">
      <c r="A72" s="309" t="s">
        <v>105</v>
      </c>
      <c r="B72" s="404">
        <v>2763</v>
      </c>
      <c r="C72" s="362"/>
      <c r="D72" s="362"/>
      <c r="E72" s="362"/>
      <c r="F72" s="362"/>
      <c r="G72" s="362"/>
      <c r="H72" s="363"/>
      <c r="I72" s="157"/>
      <c r="J72" s="412"/>
      <c r="L72" s="540">
        <v>2621</v>
      </c>
      <c r="M72" s="541">
        <v>2765</v>
      </c>
      <c r="N72" s="542">
        <v>2921</v>
      </c>
    </row>
    <row r="73" spans="1:14" ht="15" x14ac:dyDescent="0.25">
      <c r="A73" s="309" t="s">
        <v>109</v>
      </c>
      <c r="B73" s="404">
        <v>562</v>
      </c>
      <c r="C73" s="362"/>
      <c r="D73" s="362"/>
      <c r="E73" s="362"/>
      <c r="F73" s="362"/>
      <c r="G73" s="362"/>
      <c r="H73" s="363"/>
      <c r="I73" s="157"/>
      <c r="J73" s="412"/>
      <c r="L73" s="540">
        <v>527</v>
      </c>
      <c r="M73" s="541">
        <v>557</v>
      </c>
      <c r="N73" s="542">
        <v>691</v>
      </c>
    </row>
    <row r="74" spans="1:14" ht="15" x14ac:dyDescent="0.25">
      <c r="A74" s="309" t="s">
        <v>118</v>
      </c>
      <c r="B74" s="404">
        <v>639</v>
      </c>
      <c r="C74" s="362"/>
      <c r="D74" s="362"/>
      <c r="E74" s="362"/>
      <c r="F74" s="362"/>
      <c r="G74" s="362"/>
      <c r="H74" s="363"/>
      <c r="I74" s="157"/>
      <c r="J74" s="412"/>
      <c r="L74" s="540">
        <v>800</v>
      </c>
      <c r="M74" s="541">
        <v>850</v>
      </c>
      <c r="N74" s="542">
        <v>900</v>
      </c>
    </row>
    <row r="75" spans="1:14" ht="13.5" thickBot="1" x14ac:dyDescent="0.25">
      <c r="A75" s="481" t="s">
        <v>15</v>
      </c>
      <c r="B75" s="146">
        <f>SUM(B64:B74)</f>
        <v>9946</v>
      </c>
      <c r="C75" s="146">
        <v>5772</v>
      </c>
      <c r="D75" s="146">
        <v>1152</v>
      </c>
      <c r="E75" s="146">
        <v>798</v>
      </c>
      <c r="F75" s="146">
        <v>1837</v>
      </c>
      <c r="G75" s="146">
        <v>4262</v>
      </c>
      <c r="H75" s="147">
        <v>5297</v>
      </c>
      <c r="I75" s="153"/>
      <c r="J75" s="534">
        <v>1841</v>
      </c>
      <c r="L75" s="543">
        <f>SUM(L64:L74)</f>
        <v>10214</v>
      </c>
      <c r="M75" s="544">
        <f t="shared" ref="M75:N75" si="6">SUM(M64:M74)</f>
        <v>10683</v>
      </c>
      <c r="N75" s="545">
        <f t="shared" si="6"/>
        <v>11429</v>
      </c>
    </row>
    <row r="76" spans="1:14" ht="14.25" thickTop="1" thickBot="1" x14ac:dyDescent="0.25">
      <c r="A76" s="159"/>
      <c r="B76" s="158"/>
      <c r="C76" s="158"/>
      <c r="D76" s="158"/>
      <c r="E76" s="158"/>
      <c r="F76" s="158"/>
      <c r="G76" s="158"/>
      <c r="H76" s="158"/>
      <c r="I76" s="153"/>
      <c r="J76" s="144"/>
    </row>
    <row r="77" spans="1:14" ht="26.25" thickTop="1" x14ac:dyDescent="0.2">
      <c r="A77" s="34" t="s">
        <v>21</v>
      </c>
      <c r="B77" s="227" t="s">
        <v>15</v>
      </c>
      <c r="C77" s="227" t="s">
        <v>170</v>
      </c>
      <c r="D77" s="227" t="s">
        <v>5</v>
      </c>
      <c r="E77" s="228" t="s">
        <v>4</v>
      </c>
      <c r="F77" s="227" t="s">
        <v>16</v>
      </c>
      <c r="G77" s="227" t="s">
        <v>171</v>
      </c>
      <c r="H77" s="229" t="s">
        <v>2</v>
      </c>
      <c r="I77" s="230"/>
      <c r="J77" s="231" t="s">
        <v>217</v>
      </c>
      <c r="L77" s="531">
        <v>2020</v>
      </c>
      <c r="M77" s="532">
        <v>2025</v>
      </c>
      <c r="N77" s="533">
        <v>2030</v>
      </c>
    </row>
    <row r="78" spans="1:14" x14ac:dyDescent="0.2">
      <c r="A78" s="160" t="s">
        <v>202</v>
      </c>
      <c r="B78" s="155">
        <f t="shared" ref="B78:H78" si="7">B45+B56+B61</f>
        <v>65986</v>
      </c>
      <c r="C78" s="155">
        <f t="shared" si="7"/>
        <v>27869</v>
      </c>
      <c r="D78" s="155">
        <f t="shared" si="7"/>
        <v>14681</v>
      </c>
      <c r="E78" s="155">
        <f t="shared" si="7"/>
        <v>9489</v>
      </c>
      <c r="F78" s="155">
        <f t="shared" si="7"/>
        <v>13947</v>
      </c>
      <c r="G78" s="155">
        <f t="shared" si="7"/>
        <v>26812</v>
      </c>
      <c r="H78" s="156">
        <f t="shared" si="7"/>
        <v>39174</v>
      </c>
      <c r="I78" s="153"/>
      <c r="J78" s="97">
        <f>J45+J56+J61</f>
        <v>26252</v>
      </c>
      <c r="K78" s="120"/>
      <c r="L78" s="540">
        <f>L45+L56+L61</f>
        <v>76873</v>
      </c>
      <c r="M78" s="541">
        <f t="shared" ref="M78:N78" si="8">M45+M56+M61</f>
        <v>93013</v>
      </c>
      <c r="N78" s="542">
        <f t="shared" si="8"/>
        <v>109192</v>
      </c>
    </row>
    <row r="79" spans="1:14" ht="13.5" thickBot="1" x14ac:dyDescent="0.25">
      <c r="A79" s="160" t="s">
        <v>201</v>
      </c>
      <c r="B79" s="155">
        <f t="shared" ref="B79:H79" si="9">B45+B56+B61+B75</f>
        <v>75932</v>
      </c>
      <c r="C79" s="155">
        <f t="shared" si="9"/>
        <v>33641</v>
      </c>
      <c r="D79" s="155">
        <f t="shared" si="9"/>
        <v>15833</v>
      </c>
      <c r="E79" s="155">
        <f t="shared" si="9"/>
        <v>10287</v>
      </c>
      <c r="F79" s="155">
        <f t="shared" si="9"/>
        <v>15784</v>
      </c>
      <c r="G79" s="155">
        <f t="shared" si="9"/>
        <v>31074</v>
      </c>
      <c r="H79" s="156">
        <f t="shared" si="9"/>
        <v>44471</v>
      </c>
      <c r="I79" s="153"/>
      <c r="J79" s="98">
        <f>J45+J56+J61+J75</f>
        <v>28093</v>
      </c>
      <c r="L79" s="543">
        <f>L45+L56+L61+L75</f>
        <v>87087</v>
      </c>
      <c r="M79" s="544">
        <f t="shared" ref="M79:N79" si="10">M45+M56+M61+M75</f>
        <v>103696</v>
      </c>
      <c r="N79" s="545">
        <f t="shared" si="10"/>
        <v>120621</v>
      </c>
    </row>
    <row r="80" spans="1:14" ht="13.5" thickTop="1" x14ac:dyDescent="0.2">
      <c r="A80" s="161"/>
      <c r="B80" s="153"/>
      <c r="C80" s="153"/>
      <c r="D80" s="153"/>
      <c r="E80" s="153"/>
      <c r="F80" s="153"/>
      <c r="G80" s="153"/>
      <c r="H80" s="153"/>
      <c r="I80" s="153"/>
      <c r="J80" s="153"/>
      <c r="M80" s="341"/>
    </row>
    <row r="81" spans="1:15" x14ac:dyDescent="0.2">
      <c r="A81" s="650"/>
      <c r="B81" s="651"/>
      <c r="C81" s="651"/>
      <c r="D81" s="651"/>
      <c r="E81" s="651"/>
      <c r="F81" s="651"/>
      <c r="G81" s="651"/>
      <c r="H81" s="651"/>
      <c r="I81" s="651"/>
      <c r="J81" s="651"/>
      <c r="K81" s="652"/>
    </row>
    <row r="83" spans="1:15" x14ac:dyDescent="0.2">
      <c r="A83" s="669" t="s">
        <v>396</v>
      </c>
      <c r="B83" s="670"/>
      <c r="C83" s="670"/>
      <c r="D83" s="670"/>
      <c r="E83" s="670"/>
      <c r="F83" s="670"/>
      <c r="G83" s="670"/>
      <c r="H83" s="671"/>
    </row>
    <row r="84" spans="1:15" x14ac:dyDescent="0.2">
      <c r="A84" s="669" t="s">
        <v>271</v>
      </c>
      <c r="B84" s="670"/>
      <c r="C84" s="670"/>
      <c r="D84" s="670"/>
      <c r="E84" s="670"/>
      <c r="F84" s="670"/>
      <c r="G84" s="670"/>
      <c r="H84" s="671"/>
      <c r="I84" s="131"/>
    </row>
    <row r="85" spans="1:15" x14ac:dyDescent="0.2">
      <c r="A85" s="243"/>
      <c r="B85" s="178"/>
      <c r="C85" s="178"/>
      <c r="D85" s="178"/>
      <c r="E85" s="178"/>
      <c r="F85" s="244"/>
      <c r="G85" s="178"/>
      <c r="H85" s="245"/>
      <c r="I85" s="93"/>
      <c r="O85" s="371"/>
    </row>
    <row r="86" spans="1:15" ht="25.5" x14ac:dyDescent="0.2">
      <c r="A86" s="126"/>
      <c r="B86" s="233" t="s">
        <v>15</v>
      </c>
      <c r="C86" s="233" t="s">
        <v>3</v>
      </c>
      <c r="D86" s="233" t="s">
        <v>5</v>
      </c>
      <c r="E86" s="232" t="s">
        <v>4</v>
      </c>
      <c r="F86" s="233" t="s">
        <v>16</v>
      </c>
      <c r="G86" s="233" t="s">
        <v>1</v>
      </c>
      <c r="H86" s="234" t="s">
        <v>2</v>
      </c>
      <c r="I86" s="75"/>
      <c r="J86" s="231" t="s">
        <v>178</v>
      </c>
      <c r="K86" s="23"/>
    </row>
    <row r="87" spans="1:15" x14ac:dyDescent="0.2">
      <c r="A87" s="132" t="s">
        <v>39</v>
      </c>
      <c r="B87" s="342">
        <v>8970</v>
      </c>
      <c r="C87" s="342">
        <v>3854</v>
      </c>
      <c r="D87" s="342">
        <v>2277</v>
      </c>
      <c r="E87" s="342">
        <v>1644</v>
      </c>
      <c r="F87" s="342">
        <v>1195</v>
      </c>
      <c r="G87" s="342">
        <v>4954</v>
      </c>
      <c r="H87" s="342">
        <v>4016</v>
      </c>
      <c r="I87" s="134"/>
      <c r="J87" s="133">
        <v>2723</v>
      </c>
      <c r="K87" s="23"/>
    </row>
    <row r="88" spans="1:15" x14ac:dyDescent="0.2">
      <c r="A88" s="132" t="s">
        <v>175</v>
      </c>
      <c r="B88" s="192">
        <v>19172</v>
      </c>
      <c r="C88" s="192">
        <v>7709</v>
      </c>
      <c r="D88" s="192">
        <v>5457</v>
      </c>
      <c r="E88" s="192">
        <v>3064</v>
      </c>
      <c r="F88" s="192">
        <v>2942</v>
      </c>
      <c r="G88" s="192">
        <v>7191</v>
      </c>
      <c r="H88" s="192">
        <v>11981</v>
      </c>
      <c r="I88" s="134"/>
      <c r="J88" s="135">
        <v>9953</v>
      </c>
      <c r="K88" s="23"/>
    </row>
    <row r="89" spans="1:15" x14ac:dyDescent="0.2">
      <c r="A89" s="132" t="s">
        <v>40</v>
      </c>
      <c r="B89" s="192">
        <v>31536</v>
      </c>
      <c r="C89" s="192">
        <v>16175</v>
      </c>
      <c r="D89" s="192">
        <v>6597</v>
      </c>
      <c r="E89" s="192">
        <v>3849</v>
      </c>
      <c r="F89" s="192">
        <v>4915</v>
      </c>
      <c r="G89" s="192">
        <v>12029</v>
      </c>
      <c r="H89" s="192">
        <v>19507</v>
      </c>
      <c r="I89" s="134"/>
      <c r="J89" s="133">
        <v>15452</v>
      </c>
      <c r="K89" s="23"/>
    </row>
    <row r="90" spans="1:15" x14ac:dyDescent="0.2">
      <c r="A90" s="132" t="s">
        <v>176</v>
      </c>
      <c r="B90" s="192">
        <v>17306</v>
      </c>
      <c r="C90" s="192">
        <v>6703</v>
      </c>
      <c r="D90" s="192">
        <v>1836</v>
      </c>
      <c r="E90" s="192">
        <v>1796</v>
      </c>
      <c r="F90" s="192">
        <v>6971</v>
      </c>
      <c r="G90" s="192">
        <v>7472</v>
      </c>
      <c r="H90" s="192">
        <v>9834</v>
      </c>
      <c r="I90" s="134"/>
      <c r="J90" s="136" t="s">
        <v>180</v>
      </c>
      <c r="K90" s="23"/>
    </row>
    <row r="91" spans="1:15" x14ac:dyDescent="0.2">
      <c r="A91" s="246" t="s">
        <v>15</v>
      </c>
      <c r="B91" s="343">
        <f>SUM(B87:B90)</f>
        <v>76984</v>
      </c>
      <c r="C91" s="343">
        <f t="shared" ref="C91:H91" si="11">SUM(C87:C90)</f>
        <v>34441</v>
      </c>
      <c r="D91" s="343">
        <f t="shared" si="11"/>
        <v>16167</v>
      </c>
      <c r="E91" s="343">
        <f t="shared" si="11"/>
        <v>10353</v>
      </c>
      <c r="F91" s="343">
        <f t="shared" si="11"/>
        <v>16023</v>
      </c>
      <c r="G91" s="343">
        <f t="shared" si="11"/>
        <v>31646</v>
      </c>
      <c r="H91" s="343">
        <f t="shared" si="11"/>
        <v>45338</v>
      </c>
      <c r="I91" s="137"/>
      <c r="J91" s="343">
        <f>SUM(J87:J90)</f>
        <v>28128</v>
      </c>
      <c r="K91" s="23"/>
    </row>
    <row r="92" spans="1:15" x14ac:dyDescent="0.2">
      <c r="A92" s="138"/>
      <c r="B92" s="137"/>
      <c r="C92" s="137"/>
      <c r="D92" s="137"/>
      <c r="E92" s="137"/>
      <c r="F92" s="137"/>
      <c r="G92" s="137"/>
      <c r="H92" s="137"/>
      <c r="I92" s="137"/>
      <c r="J92" s="137"/>
      <c r="K92" s="23"/>
    </row>
    <row r="93" spans="1:15" x14ac:dyDescent="0.2">
      <c r="A93" s="653" t="s">
        <v>397</v>
      </c>
      <c r="B93" s="654"/>
      <c r="C93" s="654"/>
      <c r="D93" s="654"/>
      <c r="E93" s="655"/>
      <c r="F93" s="130"/>
      <c r="G93" s="131"/>
    </row>
    <row r="94" spans="1:15" x14ac:dyDescent="0.2">
      <c r="A94" s="664" t="s">
        <v>272</v>
      </c>
      <c r="B94" s="665"/>
      <c r="C94" s="665"/>
      <c r="D94" s="665"/>
      <c r="E94" s="666"/>
      <c r="F94" s="130"/>
      <c r="G94" s="92"/>
      <c r="J94" s="120"/>
    </row>
    <row r="95" spans="1:15" x14ac:dyDescent="0.2">
      <c r="A95" s="656" t="s">
        <v>273</v>
      </c>
      <c r="B95" s="657"/>
      <c r="C95" s="657"/>
      <c r="D95" s="657"/>
      <c r="E95" s="658"/>
      <c r="F95" s="130"/>
      <c r="G95" s="131"/>
      <c r="H95" s="131"/>
    </row>
    <row r="96" spans="1:15" x14ac:dyDescent="0.2">
      <c r="A96" s="195"/>
      <c r="B96" s="247"/>
      <c r="C96" s="248"/>
      <c r="D96" s="248"/>
      <c r="E96" s="249"/>
      <c r="F96" s="131"/>
      <c r="G96" s="131"/>
      <c r="H96" s="131"/>
    </row>
    <row r="97" spans="1:11" x14ac:dyDescent="0.2">
      <c r="A97" s="667"/>
      <c r="B97" s="668"/>
      <c r="C97" s="232" t="s">
        <v>15</v>
      </c>
      <c r="D97" s="233" t="s">
        <v>179</v>
      </c>
      <c r="E97" s="233" t="s">
        <v>37</v>
      </c>
    </row>
    <row r="98" spans="1:11" x14ac:dyDescent="0.2">
      <c r="A98" s="314" t="s">
        <v>11</v>
      </c>
      <c r="B98" s="315"/>
      <c r="C98" s="488">
        <v>233401</v>
      </c>
      <c r="D98" s="414">
        <v>124177</v>
      </c>
      <c r="E98" s="426">
        <f>D98/C98</f>
        <v>0.5320328533296772</v>
      </c>
    </row>
    <row r="99" spans="1:11" ht="15" x14ac:dyDescent="0.25">
      <c r="A99" s="316" t="s">
        <v>288</v>
      </c>
      <c r="B99" s="317"/>
      <c r="C99" s="415">
        <v>55291</v>
      </c>
      <c r="D99" s="415">
        <v>28446</v>
      </c>
      <c r="E99" s="426">
        <f>D99/C99</f>
        <v>0.51447794396918123</v>
      </c>
      <c r="G99" s="182"/>
    </row>
    <row r="100" spans="1:11" x14ac:dyDescent="0.2">
      <c r="A100" s="662" t="s">
        <v>274</v>
      </c>
      <c r="B100" s="663"/>
      <c r="C100" s="414">
        <v>76984</v>
      </c>
      <c r="D100" s="383">
        <v>27764</v>
      </c>
      <c r="E100" s="427">
        <f>D100/C100</f>
        <v>0.36064636807648343</v>
      </c>
      <c r="G100" s="182"/>
    </row>
    <row r="101" spans="1:11" x14ac:dyDescent="0.2">
      <c r="A101" s="161"/>
      <c r="B101" s="153"/>
      <c r="C101" s="153"/>
      <c r="D101" s="153"/>
      <c r="E101" s="153"/>
      <c r="F101" s="153"/>
      <c r="G101" s="153"/>
      <c r="H101" s="153"/>
      <c r="I101" s="153"/>
      <c r="J101" s="153"/>
    </row>
    <row r="102" spans="1:11" x14ac:dyDescent="0.2">
      <c r="A102" s="162" t="s">
        <v>243</v>
      </c>
      <c r="G102" s="151"/>
      <c r="H102" s="151"/>
      <c r="I102" s="151"/>
      <c r="J102" s="163"/>
    </row>
    <row r="103" spans="1:11" x14ac:dyDescent="0.2">
      <c r="A103" s="162" t="s">
        <v>251</v>
      </c>
      <c r="G103" s="151"/>
      <c r="H103" s="151"/>
      <c r="I103" s="151"/>
      <c r="J103" s="163"/>
    </row>
    <row r="104" spans="1:11" x14ac:dyDescent="0.2">
      <c r="A104" s="12" t="s">
        <v>213</v>
      </c>
      <c r="G104" s="151"/>
      <c r="H104" s="151"/>
      <c r="I104" s="151"/>
      <c r="J104" s="151"/>
    </row>
    <row r="105" spans="1:11" x14ac:dyDescent="0.2">
      <c r="A105" s="12" t="s">
        <v>259</v>
      </c>
      <c r="J105" s="23"/>
      <c r="K105" s="14" t="s">
        <v>31</v>
      </c>
    </row>
  </sheetData>
  <sortState ref="A24:N44">
    <sortCondition ref="A24"/>
  </sortState>
  <mergeCells count="17">
    <mergeCell ref="A100:B100"/>
    <mergeCell ref="A94:E94"/>
    <mergeCell ref="A95:E95"/>
    <mergeCell ref="A97:B97"/>
    <mergeCell ref="A83:H83"/>
    <mergeCell ref="A84:H84"/>
    <mergeCell ref="A93:E93"/>
    <mergeCell ref="A81:K81"/>
    <mergeCell ref="A21:H22"/>
    <mergeCell ref="A10:E10"/>
    <mergeCell ref="A11:E11"/>
    <mergeCell ref="A12:E12"/>
    <mergeCell ref="A1:N1"/>
    <mergeCell ref="A2:N2"/>
    <mergeCell ref="A3:N3"/>
    <mergeCell ref="A4:N8"/>
    <mergeCell ref="L21:N22"/>
  </mergeCells>
  <hyperlinks>
    <hyperlink ref="K105" location="Contents!A1" display="Back to Contents"/>
  </hyperlinks>
  <pageMargins left="0.25" right="0.25" top="0.75" bottom="0.75" header="0.3" footer="0.3"/>
  <pageSetup scale="44" orientation="portrait" r:id="rId1"/>
  <ignoredErrors>
    <ignoredError sqref="L45:N45 L56:N56 L61:N61 L75:N75"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8"/>
  <sheetViews>
    <sheetView zoomScaleNormal="100" zoomScaleSheetLayoutView="100" workbookViewId="0">
      <selection activeCell="A73" sqref="A73:H73"/>
    </sheetView>
  </sheetViews>
  <sheetFormatPr defaultColWidth="9.140625" defaultRowHeight="14.25" x14ac:dyDescent="0.2"/>
  <cols>
    <col min="1" max="1" width="37.7109375" style="12" customWidth="1"/>
    <col min="2" max="8" width="15.7109375" style="12" customWidth="1"/>
    <col min="9" max="9" width="5.7109375" style="12" customWidth="1"/>
    <col min="10" max="11" width="15.5703125" style="12" customWidth="1"/>
    <col min="12" max="12" width="14.7109375" style="1" customWidth="1"/>
    <col min="13" max="17" width="10.7109375" style="1" customWidth="1"/>
    <col min="18" max="18" width="17.7109375" style="1" customWidth="1"/>
    <col min="19" max="20" width="14.85546875" style="1" customWidth="1"/>
    <col min="21" max="22" width="15.7109375" style="1" customWidth="1"/>
    <col min="23" max="23" width="11.5703125" style="1" bestFit="1" customWidth="1"/>
    <col min="24" max="16384" width="9.140625" style="1"/>
  </cols>
  <sheetData>
    <row r="1" spans="1:23" x14ac:dyDescent="0.2">
      <c r="A1" s="559" t="s">
        <v>21</v>
      </c>
      <c r="B1" s="560"/>
      <c r="C1" s="560"/>
      <c r="D1" s="560"/>
      <c r="E1" s="560"/>
      <c r="F1" s="560"/>
      <c r="G1" s="560"/>
      <c r="H1" s="560"/>
      <c r="I1" s="560"/>
      <c r="J1" s="560"/>
      <c r="K1" s="561"/>
      <c r="L1" s="165"/>
      <c r="M1" s="165"/>
      <c r="N1" s="90"/>
      <c r="O1" s="90"/>
      <c r="P1" s="90"/>
      <c r="Q1" s="90"/>
      <c r="R1" s="90"/>
      <c r="S1" s="90"/>
      <c r="T1" s="90"/>
      <c r="U1" s="90"/>
      <c r="V1" s="90"/>
      <c r="W1" s="90"/>
    </row>
    <row r="2" spans="1:23" x14ac:dyDescent="0.2">
      <c r="A2" s="650"/>
      <c r="B2" s="651"/>
      <c r="C2" s="651"/>
      <c r="D2" s="651"/>
      <c r="E2" s="651"/>
      <c r="F2" s="651"/>
      <c r="G2" s="651"/>
      <c r="H2" s="651"/>
      <c r="I2" s="651"/>
      <c r="J2" s="651"/>
      <c r="K2" s="652"/>
      <c r="L2" s="9"/>
      <c r="M2" s="9"/>
      <c r="N2" s="9"/>
      <c r="O2" s="9"/>
      <c r="P2" s="9"/>
      <c r="Q2" s="9"/>
      <c r="R2" s="9"/>
      <c r="S2" s="9"/>
      <c r="T2" s="9"/>
      <c r="U2" s="9"/>
      <c r="V2" s="9"/>
      <c r="W2" s="90"/>
    </row>
    <row r="3" spans="1:23" s="90" customFormat="1" ht="15" customHeight="1" x14ac:dyDescent="0.2">
      <c r="A3" s="559" t="s">
        <v>275</v>
      </c>
      <c r="B3" s="560"/>
      <c r="C3" s="560"/>
      <c r="D3" s="560"/>
      <c r="E3" s="560"/>
      <c r="F3" s="560"/>
      <c r="G3" s="560"/>
      <c r="H3" s="560"/>
      <c r="I3" s="560"/>
      <c r="J3" s="560"/>
      <c r="K3" s="561"/>
      <c r="L3" s="9"/>
      <c r="M3" s="9"/>
      <c r="N3" s="9"/>
      <c r="O3" s="9"/>
      <c r="P3" s="9"/>
      <c r="Q3" s="9"/>
      <c r="R3" s="9"/>
      <c r="S3" s="9"/>
      <c r="T3" s="9"/>
    </row>
    <row r="4" spans="1:23" s="90" customFormat="1" ht="15" customHeight="1" x14ac:dyDescent="0.2">
      <c r="A4" s="565" t="s">
        <v>384</v>
      </c>
      <c r="B4" s="566"/>
      <c r="C4" s="566"/>
      <c r="D4" s="566"/>
      <c r="E4" s="566"/>
      <c r="F4" s="566"/>
      <c r="G4" s="566"/>
      <c r="H4" s="566"/>
      <c r="I4" s="566"/>
      <c r="J4" s="566"/>
      <c r="K4" s="567"/>
      <c r="L4" s="9"/>
      <c r="M4" s="9"/>
      <c r="N4" s="9"/>
      <c r="O4" s="9"/>
      <c r="P4" s="9"/>
      <c r="Q4" s="9"/>
      <c r="R4" s="9"/>
      <c r="S4" s="9"/>
      <c r="T4" s="9"/>
    </row>
    <row r="5" spans="1:23" s="90" customFormat="1" x14ac:dyDescent="0.2">
      <c r="A5" s="568"/>
      <c r="B5" s="569"/>
      <c r="C5" s="569"/>
      <c r="D5" s="569"/>
      <c r="E5" s="569"/>
      <c r="F5" s="569"/>
      <c r="G5" s="569"/>
      <c r="H5" s="569"/>
      <c r="I5" s="569"/>
      <c r="J5" s="569"/>
      <c r="K5" s="570"/>
      <c r="L5" s="9"/>
      <c r="M5" s="9"/>
      <c r="N5" s="9"/>
      <c r="O5" s="9"/>
      <c r="P5" s="9"/>
      <c r="Q5" s="9"/>
      <c r="R5" s="9"/>
      <c r="S5" s="9"/>
      <c r="T5" s="9"/>
    </row>
    <row r="6" spans="1:23" s="90" customFormat="1" x14ac:dyDescent="0.2">
      <c r="A6" s="568"/>
      <c r="B6" s="569"/>
      <c r="C6" s="569"/>
      <c r="D6" s="569"/>
      <c r="E6" s="569"/>
      <c r="F6" s="569"/>
      <c r="G6" s="569"/>
      <c r="H6" s="569"/>
      <c r="I6" s="569"/>
      <c r="J6" s="569"/>
      <c r="K6" s="570"/>
      <c r="L6" s="9"/>
      <c r="M6" s="9"/>
      <c r="N6" s="9"/>
      <c r="O6" s="9"/>
      <c r="P6" s="9"/>
      <c r="Q6" s="9"/>
      <c r="R6" s="9"/>
      <c r="S6" s="9"/>
      <c r="T6" s="9"/>
    </row>
    <row r="7" spans="1:23" s="90" customFormat="1" x14ac:dyDescent="0.2">
      <c r="A7" s="568"/>
      <c r="B7" s="569"/>
      <c r="C7" s="569"/>
      <c r="D7" s="569"/>
      <c r="E7" s="569"/>
      <c r="F7" s="569"/>
      <c r="G7" s="569"/>
      <c r="H7" s="569"/>
      <c r="I7" s="569"/>
      <c r="J7" s="569"/>
      <c r="K7" s="570"/>
      <c r="L7" s="9"/>
      <c r="M7" s="9"/>
      <c r="N7" s="9"/>
      <c r="O7" s="9"/>
      <c r="P7" s="9"/>
      <c r="Q7" s="9"/>
      <c r="R7" s="9"/>
      <c r="S7" s="9"/>
      <c r="T7" s="9"/>
    </row>
    <row r="8" spans="1:23" s="90" customFormat="1" ht="31.15" customHeight="1" x14ac:dyDescent="0.2">
      <c r="A8" s="571"/>
      <c r="B8" s="572"/>
      <c r="C8" s="572"/>
      <c r="D8" s="572"/>
      <c r="E8" s="572"/>
      <c r="F8" s="572"/>
      <c r="G8" s="572"/>
      <c r="H8" s="572"/>
      <c r="I8" s="572"/>
      <c r="J8" s="572"/>
      <c r="K8" s="573"/>
      <c r="L8" s="9"/>
      <c r="M8" s="9"/>
      <c r="N8" s="9"/>
      <c r="O8" s="9"/>
      <c r="P8" s="9"/>
      <c r="Q8" s="9"/>
      <c r="R8" s="9"/>
    </row>
    <row r="9" spans="1:23" s="90" customFormat="1" x14ac:dyDescent="0.2">
      <c r="A9" s="113"/>
      <c r="B9" s="113"/>
      <c r="C9" s="113"/>
      <c r="D9" s="113"/>
      <c r="E9" s="113"/>
      <c r="F9" s="113"/>
      <c r="G9" s="113"/>
      <c r="H9" s="113"/>
      <c r="I9" s="113"/>
      <c r="J9" s="92"/>
      <c r="K9" s="131"/>
      <c r="L9" s="9"/>
      <c r="M9" s="9"/>
      <c r="N9" s="9"/>
      <c r="O9" s="9"/>
      <c r="P9" s="9"/>
      <c r="Q9" s="9"/>
      <c r="R9" s="9"/>
    </row>
    <row r="10" spans="1:23" s="90" customFormat="1" ht="14.25" customHeight="1" x14ac:dyDescent="0.2">
      <c r="A10" s="644" t="s">
        <v>398</v>
      </c>
      <c r="B10" s="645"/>
      <c r="C10" s="645"/>
      <c r="D10" s="645"/>
      <c r="E10" s="645"/>
      <c r="F10" s="645"/>
      <c r="G10" s="645"/>
      <c r="H10" s="646"/>
      <c r="I10" s="140"/>
      <c r="J10" s="140"/>
      <c r="K10" s="12"/>
      <c r="L10" s="9"/>
      <c r="M10" s="9"/>
      <c r="N10" s="9"/>
      <c r="O10" s="9"/>
      <c r="P10" s="9"/>
      <c r="Q10" s="9"/>
    </row>
    <row r="11" spans="1:23" s="90" customFormat="1" x14ac:dyDescent="0.2">
      <c r="A11" s="647"/>
      <c r="B11" s="648"/>
      <c r="C11" s="648"/>
      <c r="D11" s="648"/>
      <c r="E11" s="648"/>
      <c r="F11" s="648"/>
      <c r="G11" s="648"/>
      <c r="H11" s="649"/>
      <c r="I11" s="140"/>
      <c r="J11" s="140"/>
      <c r="K11" s="12"/>
      <c r="L11" s="9"/>
      <c r="M11" s="9"/>
      <c r="N11" s="9"/>
      <c r="O11" s="9"/>
      <c r="P11" s="9"/>
      <c r="Q11" s="9"/>
    </row>
    <row r="12" spans="1:23" s="90" customFormat="1" ht="25.5" x14ac:dyDescent="0.2">
      <c r="A12" s="352" t="s">
        <v>173</v>
      </c>
      <c r="B12" s="318" t="s">
        <v>15</v>
      </c>
      <c r="C12" s="318" t="s">
        <v>170</v>
      </c>
      <c r="D12" s="318" t="s">
        <v>5</v>
      </c>
      <c r="E12" s="319" t="s">
        <v>4</v>
      </c>
      <c r="F12" s="318" t="s">
        <v>16</v>
      </c>
      <c r="G12" s="318" t="s">
        <v>171</v>
      </c>
      <c r="H12" s="320" t="s">
        <v>2</v>
      </c>
      <c r="I12" s="230"/>
      <c r="J12" s="323" t="s">
        <v>217</v>
      </c>
      <c r="K12" s="9"/>
      <c r="L12" s="9"/>
      <c r="M12" s="9"/>
      <c r="N12" s="9"/>
      <c r="O12" s="9"/>
    </row>
    <row r="13" spans="1:23" s="90" customFormat="1" ht="15" x14ac:dyDescent="0.25">
      <c r="A13" s="306" t="str">
        <f>'Comp by Inst Reg-counts'!A24</f>
        <v>COLLIN CO COMM COLL DISTRICT</v>
      </c>
      <c r="B13" s="487">
        <f>'Comp by Inst Reg-counts'!B24</f>
        <v>3563</v>
      </c>
      <c r="C13" s="422">
        <f>'Comp by Inst Reg-counts'!C24/'Comp by Inst Reg-percent'!$B13</f>
        <v>0.54083637384226779</v>
      </c>
      <c r="D13" s="422">
        <f>'Comp by Inst Reg-counts'!D24/'Comp by Inst Reg-percent'!$B13</f>
        <v>0.17176536626438393</v>
      </c>
      <c r="E13" s="422">
        <f>'Comp by Inst Reg-counts'!E24/'Comp by Inst Reg-percent'!$B13</f>
        <v>0.11142295818130789</v>
      </c>
      <c r="F13" s="422">
        <f>'Comp by Inst Reg-counts'!F24/'Comp by Inst Reg-percent'!$B13</f>
        <v>0.17597530171204043</v>
      </c>
      <c r="G13" s="422">
        <f>'Comp by Inst Reg-counts'!G24/'Comp by Inst Reg-percent'!$B13</f>
        <v>0.40752175133314622</v>
      </c>
      <c r="H13" s="422">
        <f>'Comp by Inst Reg-counts'!H24/'Comp by Inst Reg-percent'!$B13</f>
        <v>0.59247824866685372</v>
      </c>
      <c r="I13" s="142"/>
      <c r="J13" s="422">
        <f>'Comp by Inst Reg-counts'!J24/'Comp by Inst Reg-percent'!$B13</f>
        <v>0.35559921414538309</v>
      </c>
      <c r="K13" s="385"/>
      <c r="L13" s="9"/>
      <c r="M13" s="9"/>
      <c r="N13" s="9"/>
      <c r="O13" s="9"/>
    </row>
    <row r="14" spans="1:23" s="90" customFormat="1" ht="15" x14ac:dyDescent="0.25">
      <c r="A14" s="309" t="str">
        <f>'Comp by Inst Reg-counts'!A25</f>
        <v>DALLAS COUNTY COMM. COLL. DIST.</v>
      </c>
      <c r="B14" s="487"/>
      <c r="C14" s="422"/>
      <c r="D14" s="422"/>
      <c r="E14" s="422"/>
      <c r="F14" s="422"/>
      <c r="G14" s="422"/>
      <c r="H14" s="422"/>
      <c r="I14" s="142"/>
      <c r="J14" s="422"/>
      <c r="K14" s="385"/>
      <c r="L14" s="9"/>
      <c r="M14" s="9"/>
      <c r="N14" s="9"/>
      <c r="O14" s="9"/>
    </row>
    <row r="15" spans="1:23" s="90" customFormat="1" ht="15" x14ac:dyDescent="0.25">
      <c r="A15" s="309" t="str">
        <f>'Comp by Inst Reg-counts'!A26</f>
        <v>DCCCD BROOKHAVEN COLLEGE</v>
      </c>
      <c r="B15" s="487">
        <f>'Comp by Inst Reg-counts'!B26</f>
        <v>1627</v>
      </c>
      <c r="C15" s="422">
        <f>'Comp by Inst Reg-counts'!C26/'Comp by Inst Reg-percent'!$B15</f>
        <v>0.33005531653349723</v>
      </c>
      <c r="D15" s="422">
        <f>'Comp by Inst Reg-counts'!D26/'Comp by Inst Reg-percent'!$B15</f>
        <v>0.3288260602335587</v>
      </c>
      <c r="E15" s="422">
        <f>'Comp by Inst Reg-counts'!E26/'Comp by Inst Reg-percent'!$B15</f>
        <v>0.11677934849416104</v>
      </c>
      <c r="F15" s="422">
        <f>'Comp by Inst Reg-counts'!F26/'Comp by Inst Reg-percent'!$B15</f>
        <v>0.22433927473878304</v>
      </c>
      <c r="G15" s="422">
        <f>'Comp by Inst Reg-counts'!G26/'Comp by Inst Reg-percent'!$B15</f>
        <v>0.50952673632452361</v>
      </c>
      <c r="H15" s="422">
        <f>'Comp by Inst Reg-counts'!H26/'Comp by Inst Reg-percent'!$B15</f>
        <v>0.49047326367547633</v>
      </c>
      <c r="I15" s="142"/>
      <c r="J15" s="422">
        <f>'Comp by Inst Reg-counts'!J26/'Comp by Inst Reg-percent'!$B15</f>
        <v>0.37185003073140749</v>
      </c>
      <c r="K15" s="385"/>
      <c r="L15" s="9"/>
      <c r="M15" s="9"/>
      <c r="N15" s="9"/>
      <c r="O15" s="9"/>
    </row>
    <row r="16" spans="1:23" s="90" customFormat="1" ht="15" x14ac:dyDescent="0.25">
      <c r="A16" s="309" t="str">
        <f>'Comp by Inst Reg-counts'!A27</f>
        <v>DCCCD CEDAR VALLEY COLLEGE</v>
      </c>
      <c r="B16" s="487">
        <f>'Comp by Inst Reg-counts'!B27</f>
        <v>1610</v>
      </c>
      <c r="C16" s="422">
        <f>'Comp by Inst Reg-counts'!C27/'Comp by Inst Reg-percent'!$B16</f>
        <v>0.29813664596273293</v>
      </c>
      <c r="D16" s="422">
        <f>'Comp by Inst Reg-counts'!D27/'Comp by Inst Reg-percent'!$B16</f>
        <v>0.23850931677018633</v>
      </c>
      <c r="E16" s="422">
        <f>'Comp by Inst Reg-counts'!E27/'Comp by Inst Reg-percent'!$B16</f>
        <v>0.38757763975155279</v>
      </c>
      <c r="F16" s="422">
        <f>'Comp by Inst Reg-counts'!F27/'Comp by Inst Reg-percent'!$B16</f>
        <v>7.5776397515527949E-2</v>
      </c>
      <c r="G16" s="422">
        <f>'Comp by Inst Reg-counts'!G27/'Comp by Inst Reg-percent'!$B16</f>
        <v>0.41677018633540375</v>
      </c>
      <c r="H16" s="422">
        <f>'Comp by Inst Reg-counts'!H27/'Comp by Inst Reg-percent'!$B16</f>
        <v>0.58322981366459625</v>
      </c>
      <c r="I16" s="142"/>
      <c r="J16" s="422">
        <f>'Comp by Inst Reg-counts'!J27/'Comp by Inst Reg-percent'!$B16</f>
        <v>0.37515527950310557</v>
      </c>
      <c r="K16" s="385"/>
      <c r="L16" s="9"/>
      <c r="M16" s="9"/>
      <c r="N16" s="9"/>
      <c r="O16" s="9"/>
    </row>
    <row r="17" spans="1:15" s="90" customFormat="1" ht="15" x14ac:dyDescent="0.25">
      <c r="A17" s="309" t="str">
        <f>'Comp by Inst Reg-counts'!A28</f>
        <v>DCCCD EASTFIELD COLLEGE</v>
      </c>
      <c r="B17" s="487">
        <f>'Comp by Inst Reg-counts'!B28</f>
        <v>1738</v>
      </c>
      <c r="C17" s="422">
        <f>'Comp by Inst Reg-counts'!C28/'Comp by Inst Reg-percent'!$B17</f>
        <v>0.24165707710011508</v>
      </c>
      <c r="D17" s="422">
        <f>'Comp by Inst Reg-counts'!D28/'Comp by Inst Reg-percent'!$B17</f>
        <v>0.44649021864211735</v>
      </c>
      <c r="E17" s="422">
        <f>'Comp by Inst Reg-counts'!E28/'Comp by Inst Reg-percent'!$B17</f>
        <v>0.18239355581127734</v>
      </c>
      <c r="F17" s="422">
        <f>'Comp by Inst Reg-counts'!F28/'Comp by Inst Reg-percent'!$B17</f>
        <v>0.12945914844649023</v>
      </c>
      <c r="G17" s="422">
        <f>'Comp by Inst Reg-counts'!G28/'Comp by Inst Reg-percent'!$B17</f>
        <v>0.5</v>
      </c>
      <c r="H17" s="422">
        <f>'Comp by Inst Reg-counts'!H28/'Comp by Inst Reg-percent'!$B17</f>
        <v>0.5</v>
      </c>
      <c r="I17" s="142"/>
      <c r="J17" s="422">
        <f>'Comp by Inst Reg-counts'!J28/'Comp by Inst Reg-percent'!$B17</f>
        <v>0.43670886075949367</v>
      </c>
      <c r="K17" s="385"/>
      <c r="L17" s="9"/>
      <c r="M17" s="9"/>
      <c r="N17" s="9"/>
      <c r="O17" s="9"/>
    </row>
    <row r="18" spans="1:15" s="90" customFormat="1" ht="15" x14ac:dyDescent="0.25">
      <c r="A18" s="309" t="str">
        <f>'Comp by Inst Reg-counts'!A29</f>
        <v>DCCCD EL CENTRO COLLEGE</v>
      </c>
      <c r="B18" s="487">
        <f>'Comp by Inst Reg-counts'!B29</f>
        <v>1799</v>
      </c>
      <c r="C18" s="422">
        <f>'Comp by Inst Reg-counts'!C29/'Comp by Inst Reg-percent'!$B18</f>
        <v>0.26792662590327959</v>
      </c>
      <c r="D18" s="422">
        <f>'Comp by Inst Reg-counts'!D29/'Comp by Inst Reg-percent'!$B18</f>
        <v>0.33351862145636463</v>
      </c>
      <c r="E18" s="422">
        <f>'Comp by Inst Reg-counts'!E29/'Comp by Inst Reg-percent'!$B18</f>
        <v>0.22123401889938854</v>
      </c>
      <c r="F18" s="422">
        <f>'Comp by Inst Reg-counts'!F29/'Comp by Inst Reg-percent'!$B18</f>
        <v>0.17732073374096721</v>
      </c>
      <c r="G18" s="422">
        <f>'Comp by Inst Reg-counts'!G29/'Comp by Inst Reg-percent'!$B18</f>
        <v>0.38799332962757088</v>
      </c>
      <c r="H18" s="422">
        <f>'Comp by Inst Reg-counts'!H29/'Comp by Inst Reg-percent'!$B18</f>
        <v>0.61200667037242917</v>
      </c>
      <c r="I18" s="142"/>
      <c r="J18" s="422">
        <f>'Comp by Inst Reg-counts'!J29/'Comp by Inst Reg-percent'!$B18</f>
        <v>0.46081156197887713</v>
      </c>
      <c r="K18" s="385"/>
      <c r="L18" s="9"/>
      <c r="M18" s="9"/>
      <c r="N18" s="9"/>
      <c r="O18" s="9"/>
    </row>
    <row r="19" spans="1:15" s="90" customFormat="1" ht="15" x14ac:dyDescent="0.25">
      <c r="A19" s="309" t="str">
        <f>'Comp by Inst Reg-counts'!A30</f>
        <v>DCCCD MOUNTAIN VIEW COLLEGE</v>
      </c>
      <c r="B19" s="487">
        <f>'Comp by Inst Reg-counts'!B30</f>
        <v>1213</v>
      </c>
      <c r="C19" s="422">
        <f>'Comp by Inst Reg-counts'!C30/'Comp by Inst Reg-percent'!$B19</f>
        <v>0.12613355317394889</v>
      </c>
      <c r="D19" s="422">
        <f>'Comp by Inst Reg-counts'!D30/'Comp by Inst Reg-percent'!$B19</f>
        <v>0.54657873042044514</v>
      </c>
      <c r="E19" s="422">
        <f>'Comp by Inst Reg-counts'!E30/'Comp by Inst Reg-percent'!$B19</f>
        <v>0.21104699093157461</v>
      </c>
      <c r="F19" s="422">
        <f>'Comp by Inst Reg-counts'!F30/'Comp by Inst Reg-percent'!$B19</f>
        <v>0.11624072547403133</v>
      </c>
      <c r="G19" s="422">
        <f>'Comp by Inst Reg-counts'!G30/'Comp by Inst Reg-percent'!$B19</f>
        <v>0.43693322341302554</v>
      </c>
      <c r="H19" s="422">
        <f>'Comp by Inst Reg-counts'!H30/'Comp by Inst Reg-percent'!$B19</f>
        <v>0.56306677658697446</v>
      </c>
      <c r="I19" s="142"/>
      <c r="J19" s="422">
        <f>'Comp by Inst Reg-counts'!J30/'Comp by Inst Reg-percent'!$B19</f>
        <v>0.51112943116240728</v>
      </c>
      <c r="K19" s="385"/>
      <c r="L19" s="9"/>
      <c r="M19" s="9"/>
      <c r="N19" s="9"/>
      <c r="O19" s="9"/>
    </row>
    <row r="20" spans="1:15" s="90" customFormat="1" ht="15" x14ac:dyDescent="0.25">
      <c r="A20" s="309" t="str">
        <f>'Comp by Inst Reg-counts'!A31</f>
        <v>DCCCD NORTH LAKE COLLEGE</v>
      </c>
      <c r="B20" s="487">
        <f>'Comp by Inst Reg-counts'!B31</f>
        <v>1533</v>
      </c>
      <c r="C20" s="422">
        <f>'Comp by Inst Reg-counts'!C31/'Comp by Inst Reg-percent'!$B20</f>
        <v>0.2628832354859752</v>
      </c>
      <c r="D20" s="422">
        <f>'Comp by Inst Reg-counts'!D31/'Comp by Inst Reg-percent'!$B20</f>
        <v>0.27723418134377037</v>
      </c>
      <c r="E20" s="422">
        <f>'Comp by Inst Reg-counts'!E31/'Comp by Inst Reg-percent'!$B20</f>
        <v>0.17090671885192432</v>
      </c>
      <c r="F20" s="422">
        <f>'Comp by Inst Reg-counts'!F31/'Comp by Inst Reg-percent'!$B20</f>
        <v>0.28897586431833006</v>
      </c>
      <c r="G20" s="422">
        <f>'Comp by Inst Reg-counts'!G31/'Comp by Inst Reg-percent'!$B20</f>
        <v>0.52380952380952384</v>
      </c>
      <c r="H20" s="422">
        <f>'Comp by Inst Reg-counts'!H31/'Comp by Inst Reg-percent'!$B20</f>
        <v>0.47619047619047616</v>
      </c>
      <c r="I20" s="142"/>
      <c r="J20" s="422">
        <f>'Comp by Inst Reg-counts'!J31/'Comp by Inst Reg-percent'!$B20</f>
        <v>0.39334637964774949</v>
      </c>
      <c r="K20" s="385"/>
      <c r="L20" s="9"/>
      <c r="M20" s="9"/>
      <c r="N20" s="9"/>
      <c r="O20" s="9"/>
    </row>
    <row r="21" spans="1:15" s="90" customFormat="1" ht="15" x14ac:dyDescent="0.25">
      <c r="A21" s="309" t="str">
        <f>'Comp by Inst Reg-counts'!A32</f>
        <v>DCCCD RICHLAND COLLEGE</v>
      </c>
      <c r="B21" s="487">
        <f>'Comp by Inst Reg-counts'!B32</f>
        <v>2460</v>
      </c>
      <c r="C21" s="422">
        <f>'Comp by Inst Reg-counts'!C32/'Comp by Inst Reg-percent'!$B21</f>
        <v>0.25487804878048781</v>
      </c>
      <c r="D21" s="422">
        <f>'Comp by Inst Reg-counts'!D32/'Comp by Inst Reg-percent'!$B21</f>
        <v>0.26707317073170733</v>
      </c>
      <c r="E21" s="422">
        <f>'Comp by Inst Reg-counts'!E32/'Comp by Inst Reg-percent'!$B21</f>
        <v>0.17154471544715447</v>
      </c>
      <c r="F21" s="422">
        <f>'Comp by Inst Reg-counts'!F32/'Comp by Inst Reg-percent'!$B21</f>
        <v>0.30650406504065042</v>
      </c>
      <c r="G21" s="422">
        <f>'Comp by Inst Reg-counts'!G32/'Comp by Inst Reg-percent'!$B21</f>
        <v>0.43170731707317073</v>
      </c>
      <c r="H21" s="422">
        <f>'Comp by Inst Reg-counts'!H32/'Comp by Inst Reg-percent'!$B21</f>
        <v>0.56829268292682922</v>
      </c>
      <c r="I21" s="142"/>
      <c r="J21" s="422">
        <f>'Comp by Inst Reg-counts'!J32/'Comp by Inst Reg-percent'!$B21</f>
        <v>0.4345528455284553</v>
      </c>
      <c r="K21" s="385"/>
      <c r="L21" s="9"/>
      <c r="M21" s="9"/>
      <c r="N21" s="9"/>
      <c r="O21" s="9"/>
    </row>
    <row r="22" spans="1:15" s="90" customFormat="1" ht="15" x14ac:dyDescent="0.25">
      <c r="A22" s="309" t="str">
        <f>'Comp by Inst Reg-counts'!A33</f>
        <v>GRAYSON COLLEGE</v>
      </c>
      <c r="B22" s="487">
        <f>'Comp by Inst Reg-counts'!B33</f>
        <v>932</v>
      </c>
      <c r="C22" s="422">
        <f>'Comp by Inst Reg-counts'!C33/'Comp by Inst Reg-percent'!$B22</f>
        <v>0.70171673819742486</v>
      </c>
      <c r="D22" s="422">
        <f>'Comp by Inst Reg-counts'!D33/'Comp by Inst Reg-percent'!$B22</f>
        <v>0.13412017167381973</v>
      </c>
      <c r="E22" s="422">
        <f>'Comp by Inst Reg-counts'!E33/'Comp by Inst Reg-percent'!$B22</f>
        <v>9.4420600858369105E-2</v>
      </c>
      <c r="F22" s="422">
        <f>'Comp by Inst Reg-counts'!F33/'Comp by Inst Reg-percent'!$B22</f>
        <v>6.974248927038626E-2</v>
      </c>
      <c r="G22" s="422">
        <f>'Comp by Inst Reg-counts'!G33/'Comp by Inst Reg-percent'!$B22</f>
        <v>0.43240343347639487</v>
      </c>
      <c r="H22" s="422">
        <f>'Comp by Inst Reg-counts'!H33/'Comp by Inst Reg-percent'!$B22</f>
        <v>0.56759656652360513</v>
      </c>
      <c r="I22" s="142"/>
      <c r="J22" s="422">
        <f>'Comp by Inst Reg-counts'!J33/'Comp by Inst Reg-percent'!$B22</f>
        <v>0.5665236051502146</v>
      </c>
      <c r="K22" s="385"/>
      <c r="L22" s="9"/>
      <c r="M22" s="9"/>
      <c r="N22" s="9"/>
      <c r="O22" s="9"/>
    </row>
    <row r="23" spans="1:15" s="90" customFormat="1" ht="15" x14ac:dyDescent="0.25">
      <c r="A23" s="309" t="str">
        <f>'Comp by Inst Reg-counts'!A34</f>
        <v>NAVARRO COLLEGE</v>
      </c>
      <c r="B23" s="487">
        <f>'Comp by Inst Reg-counts'!B34</f>
        <v>1433</v>
      </c>
      <c r="C23" s="422">
        <f>'Comp by Inst Reg-counts'!C34/'Comp by Inst Reg-percent'!$B23</f>
        <v>0.6127006280530356</v>
      </c>
      <c r="D23" s="422">
        <f>'Comp by Inst Reg-counts'!D34/'Comp by Inst Reg-percent'!$B23</f>
        <v>0.2212142358688067</v>
      </c>
      <c r="E23" s="422">
        <f>'Comp by Inst Reg-counts'!E34/'Comp by Inst Reg-percent'!$B23</f>
        <v>0.1270062805303559</v>
      </c>
      <c r="F23" s="422">
        <f>'Comp by Inst Reg-counts'!F34/'Comp by Inst Reg-percent'!$B23</f>
        <v>3.9078855547801813E-2</v>
      </c>
      <c r="G23" s="422">
        <f>'Comp by Inst Reg-counts'!G34/'Comp by Inst Reg-percent'!$B23</f>
        <v>0.41242149337055128</v>
      </c>
      <c r="H23" s="422">
        <f>'Comp by Inst Reg-counts'!H34/'Comp by Inst Reg-percent'!$B23</f>
        <v>0.58757850662944866</v>
      </c>
      <c r="I23" s="142"/>
      <c r="J23" s="422">
        <f>'Comp by Inst Reg-counts'!J34/'Comp by Inst Reg-percent'!$B23</f>
        <v>0.53314724354501042</v>
      </c>
      <c r="K23" s="385"/>
      <c r="L23" s="9"/>
      <c r="M23" s="9"/>
      <c r="N23" s="9"/>
      <c r="O23" s="9"/>
    </row>
    <row r="24" spans="1:15" s="90" customFormat="1" ht="15" x14ac:dyDescent="0.25">
      <c r="A24" s="309" t="str">
        <f>'Comp by Inst Reg-counts'!A35</f>
        <v>NORTH CENTRAL TEXAS COLLEGE</v>
      </c>
      <c r="B24" s="487">
        <f>'Comp by Inst Reg-counts'!B35</f>
        <v>990</v>
      </c>
      <c r="C24" s="422">
        <f>'Comp by Inst Reg-counts'!C35/'Comp by Inst Reg-percent'!$B24</f>
        <v>0.67272727272727273</v>
      </c>
      <c r="D24" s="422">
        <f>'Comp by Inst Reg-counts'!D35/'Comp by Inst Reg-percent'!$B24</f>
        <v>0.17272727272727273</v>
      </c>
      <c r="E24" s="422">
        <f>'Comp by Inst Reg-counts'!E35/'Comp by Inst Reg-percent'!$B24</f>
        <v>8.4848484848484854E-2</v>
      </c>
      <c r="F24" s="422">
        <f>'Comp by Inst Reg-counts'!F35/'Comp by Inst Reg-percent'!$B24</f>
        <v>6.9696969696969702E-2</v>
      </c>
      <c r="G24" s="422">
        <f>'Comp by Inst Reg-counts'!G35/'Comp by Inst Reg-percent'!$B24</f>
        <v>0.37777777777777777</v>
      </c>
      <c r="H24" s="422">
        <f>'Comp by Inst Reg-counts'!H35/'Comp by Inst Reg-percent'!$B24</f>
        <v>0.62222222222222223</v>
      </c>
      <c r="I24" s="142"/>
      <c r="J24" s="422">
        <f>'Comp by Inst Reg-counts'!J35/'Comp by Inst Reg-percent'!$B24</f>
        <v>0.52626262626262621</v>
      </c>
      <c r="K24" s="385"/>
      <c r="L24" s="9"/>
      <c r="M24" s="9"/>
      <c r="N24" s="9"/>
      <c r="O24" s="9"/>
    </row>
    <row r="25" spans="1:15" s="90" customFormat="1" ht="15" x14ac:dyDescent="0.25">
      <c r="A25" s="309" t="str">
        <f>'Comp by Inst Reg-counts'!A36</f>
        <v>TARRANT CO COLLEGE DISTRICT</v>
      </c>
      <c r="B25" s="487"/>
      <c r="C25" s="422"/>
      <c r="D25" s="422"/>
      <c r="E25" s="422"/>
      <c r="F25" s="422"/>
      <c r="G25" s="422"/>
      <c r="H25" s="422"/>
      <c r="I25" s="142"/>
      <c r="J25" s="422"/>
      <c r="K25" s="385"/>
      <c r="L25" s="9"/>
      <c r="M25" s="9"/>
      <c r="N25" s="9"/>
      <c r="O25" s="9"/>
    </row>
    <row r="26" spans="1:15" s="90" customFormat="1" ht="15" x14ac:dyDescent="0.25">
      <c r="A26" s="309" t="str">
        <f>'Comp by Inst Reg-counts'!A37</f>
        <v>TARRANT CO CONNECT CAMPUS</v>
      </c>
      <c r="B26" s="487">
        <f>'Comp by Inst Reg-counts'!B37</f>
        <v>120</v>
      </c>
      <c r="C26" s="422">
        <f>'Comp by Inst Reg-counts'!C37/'Comp by Inst Reg-percent'!$B26</f>
        <v>0.40833333333333333</v>
      </c>
      <c r="D26" s="422">
        <f>'Comp by Inst Reg-counts'!D37/'Comp by Inst Reg-percent'!$B26</f>
        <v>0.3</v>
      </c>
      <c r="E26" s="422">
        <f>'Comp by Inst Reg-counts'!E37/'Comp by Inst Reg-percent'!$B26</f>
        <v>0.16666666666666666</v>
      </c>
      <c r="F26" s="422">
        <f>'Comp by Inst Reg-counts'!F37/'Comp by Inst Reg-percent'!$B26</f>
        <v>0.125</v>
      </c>
      <c r="G26" s="422">
        <f>'Comp by Inst Reg-counts'!G37/'Comp by Inst Reg-percent'!$B26</f>
        <v>8.3333333333333329E-2</v>
      </c>
      <c r="H26" s="422">
        <f>'Comp by Inst Reg-counts'!H37/'Comp by Inst Reg-percent'!$B26</f>
        <v>0.91666666666666663</v>
      </c>
      <c r="I26" s="142"/>
      <c r="J26" s="422">
        <f>'Comp by Inst Reg-counts'!J37/'Comp by Inst Reg-percent'!$B26</f>
        <v>0</v>
      </c>
      <c r="K26" s="385"/>
      <c r="L26" s="9"/>
      <c r="M26" s="9"/>
      <c r="N26" s="9"/>
      <c r="O26" s="9"/>
    </row>
    <row r="27" spans="1:15" s="90" customFormat="1" ht="15" x14ac:dyDescent="0.25">
      <c r="A27" s="309" t="str">
        <f>'Comp by Inst Reg-counts'!A38</f>
        <v>TARRANT CO NORTHEAST CAMPUS</v>
      </c>
      <c r="B27" s="487">
        <f>'Comp by Inst Reg-counts'!B38</f>
        <v>1856</v>
      </c>
      <c r="C27" s="422">
        <f>'Comp by Inst Reg-counts'!C38/'Comp by Inst Reg-percent'!$B27</f>
        <v>0.52209051724137934</v>
      </c>
      <c r="D27" s="422">
        <f>'Comp by Inst Reg-counts'!D38/'Comp by Inst Reg-percent'!$B27</f>
        <v>0.20581896551724138</v>
      </c>
      <c r="E27" s="422">
        <f>'Comp by Inst Reg-counts'!E38/'Comp by Inst Reg-percent'!$B27</f>
        <v>0.14493534482758622</v>
      </c>
      <c r="F27" s="422">
        <f>'Comp by Inst Reg-counts'!F38/'Comp by Inst Reg-percent'!$B27</f>
        <v>0.12715517241379309</v>
      </c>
      <c r="G27" s="422">
        <f>'Comp by Inst Reg-counts'!G38/'Comp by Inst Reg-percent'!$B27</f>
        <v>0.42025862068965519</v>
      </c>
      <c r="H27" s="422">
        <f>'Comp by Inst Reg-counts'!H38/'Comp by Inst Reg-percent'!$B27</f>
        <v>0.57974137931034486</v>
      </c>
      <c r="I27" s="142"/>
      <c r="J27" s="422">
        <f>'Comp by Inst Reg-counts'!J38/'Comp by Inst Reg-percent'!$B27</f>
        <v>0.46012931034482757</v>
      </c>
      <c r="K27" s="385"/>
      <c r="L27" s="9"/>
      <c r="M27" s="9"/>
      <c r="N27" s="9"/>
      <c r="O27" s="9"/>
    </row>
    <row r="28" spans="1:15" s="90" customFormat="1" ht="15" x14ac:dyDescent="0.25">
      <c r="A28" s="309" t="str">
        <f>'Comp by Inst Reg-counts'!A39</f>
        <v>TARRANT CO NORTHWEST CAMPUS</v>
      </c>
      <c r="B28" s="487">
        <f>'Comp by Inst Reg-counts'!B39</f>
        <v>1461</v>
      </c>
      <c r="C28" s="422">
        <f>'Comp by Inst Reg-counts'!C39/'Comp by Inst Reg-percent'!$B28</f>
        <v>0.53524982888432582</v>
      </c>
      <c r="D28" s="422">
        <f>'Comp by Inst Reg-counts'!D39/'Comp by Inst Reg-percent'!$B28</f>
        <v>0.2655715263518138</v>
      </c>
      <c r="E28" s="422">
        <f>'Comp by Inst Reg-counts'!E39/'Comp by Inst Reg-percent'!$B28</f>
        <v>0.11156741957563313</v>
      </c>
      <c r="F28" s="422">
        <f>'Comp by Inst Reg-counts'!F39/'Comp by Inst Reg-percent'!$B28</f>
        <v>8.761122518822724E-2</v>
      </c>
      <c r="G28" s="422">
        <f>'Comp by Inst Reg-counts'!G39/'Comp by Inst Reg-percent'!$B28</f>
        <v>0.53593429158110883</v>
      </c>
      <c r="H28" s="422">
        <f>'Comp by Inst Reg-counts'!H39/'Comp by Inst Reg-percent'!$B28</f>
        <v>0.46406570841889117</v>
      </c>
      <c r="I28" s="142"/>
      <c r="J28" s="422">
        <f>'Comp by Inst Reg-counts'!J39/'Comp by Inst Reg-percent'!$B28</f>
        <v>0.43668720054757015</v>
      </c>
      <c r="K28" s="385"/>
      <c r="L28" s="9"/>
      <c r="M28" s="9"/>
      <c r="N28" s="9"/>
      <c r="O28" s="9"/>
    </row>
    <row r="29" spans="1:15" s="90" customFormat="1" ht="15" x14ac:dyDescent="0.25">
      <c r="A29" s="309" t="str">
        <f>'Comp by Inst Reg-counts'!A40</f>
        <v>TARRANT CO SOUTH CAMPUS</v>
      </c>
      <c r="B29" s="487">
        <f>'Comp by Inst Reg-counts'!B40</f>
        <v>1474</v>
      </c>
      <c r="C29" s="422">
        <f>'Comp by Inst Reg-counts'!C40/'Comp by Inst Reg-percent'!$B29</f>
        <v>0.35278154681139756</v>
      </c>
      <c r="D29" s="422">
        <f>'Comp by Inst Reg-counts'!D40/'Comp by Inst Reg-percent'!$B29</f>
        <v>0.36363636363636365</v>
      </c>
      <c r="E29" s="422">
        <f>'Comp by Inst Reg-counts'!E40/'Comp by Inst Reg-percent'!$B29</f>
        <v>0.20963364993215738</v>
      </c>
      <c r="F29" s="422">
        <f>'Comp by Inst Reg-counts'!F40/'Comp by Inst Reg-percent'!$B29</f>
        <v>7.3948439620081408E-2</v>
      </c>
      <c r="G29" s="422">
        <f>'Comp by Inst Reg-counts'!G40/'Comp by Inst Reg-percent'!$B29</f>
        <v>0.51967435549525098</v>
      </c>
      <c r="H29" s="422">
        <f>'Comp by Inst Reg-counts'!H40/'Comp by Inst Reg-percent'!$B29</f>
        <v>0.48032564450474896</v>
      </c>
      <c r="I29" s="142"/>
      <c r="J29" s="422">
        <f>'Comp by Inst Reg-counts'!J40/'Comp by Inst Reg-percent'!$B29</f>
        <v>0.54816824966078692</v>
      </c>
      <c r="K29" s="385"/>
      <c r="L29" s="9"/>
      <c r="M29" s="9"/>
      <c r="N29" s="9"/>
      <c r="O29" s="9"/>
    </row>
    <row r="30" spans="1:15" s="90" customFormat="1" ht="15" x14ac:dyDescent="0.25">
      <c r="A30" s="309" t="str">
        <f>'Comp by Inst Reg-counts'!A41</f>
        <v>TARRANT CO SOUTHEAST CAMPUS</v>
      </c>
      <c r="B30" s="487">
        <f>'Comp by Inst Reg-counts'!B41</f>
        <v>1580</v>
      </c>
      <c r="C30" s="422">
        <f>'Comp by Inst Reg-counts'!C41/'Comp by Inst Reg-percent'!$B30</f>
        <v>0.30569620253164559</v>
      </c>
      <c r="D30" s="422">
        <f>'Comp by Inst Reg-counts'!D41/'Comp by Inst Reg-percent'!$B30</f>
        <v>0.27405063291139242</v>
      </c>
      <c r="E30" s="422">
        <f>'Comp by Inst Reg-counts'!E41/'Comp by Inst Reg-percent'!$B30</f>
        <v>0.27848101265822783</v>
      </c>
      <c r="F30" s="422">
        <f>'Comp by Inst Reg-counts'!F41/'Comp by Inst Reg-percent'!$B30</f>
        <v>0.14177215189873418</v>
      </c>
      <c r="G30" s="422">
        <f>'Comp by Inst Reg-counts'!G41/'Comp by Inst Reg-percent'!$B30</f>
        <v>0.4050632911392405</v>
      </c>
      <c r="H30" s="422">
        <f>'Comp by Inst Reg-counts'!H41/'Comp by Inst Reg-percent'!$B30</f>
        <v>0.59493670886075944</v>
      </c>
      <c r="I30" s="142"/>
      <c r="J30" s="422">
        <f>'Comp by Inst Reg-counts'!J41/'Comp by Inst Reg-percent'!$B30</f>
        <v>0.53544303797468351</v>
      </c>
      <c r="K30" s="385"/>
      <c r="L30" s="9"/>
      <c r="M30" s="9"/>
      <c r="N30" s="9"/>
      <c r="O30" s="9"/>
    </row>
    <row r="31" spans="1:15" s="90" customFormat="1" ht="15" x14ac:dyDescent="0.25">
      <c r="A31" s="309" t="s">
        <v>356</v>
      </c>
      <c r="B31" s="411">
        <f>'Comp by Inst Reg-counts'!B44</f>
        <v>988</v>
      </c>
      <c r="C31" s="322">
        <f>'Comp by Inst Reg-counts'!C44/'Comp by Inst Reg-percent'!$B31</f>
        <v>0.73481781376518218</v>
      </c>
      <c r="D31" s="322">
        <f>'Comp by Inst Reg-counts'!D44/'Comp by Inst Reg-percent'!$B31</f>
        <v>0.15688259109311742</v>
      </c>
      <c r="E31" s="322">
        <f>'Comp by Inst Reg-counts'!E44/'Comp by Inst Reg-percent'!$B31</f>
        <v>3.54251012145749E-2</v>
      </c>
      <c r="F31" s="322">
        <f>'Comp by Inst Reg-counts'!F44/'Comp by Inst Reg-percent'!$B31</f>
        <v>7.28744939271255E-2</v>
      </c>
      <c r="G31" s="322">
        <f>'Comp by Inst Reg-counts'!G44/'Comp by Inst Reg-percent'!$B31</f>
        <v>0.33704453441295545</v>
      </c>
      <c r="H31" s="322">
        <f>'Comp by Inst Reg-counts'!H44/'Comp by Inst Reg-percent'!$B31</f>
        <v>0.66295546558704455</v>
      </c>
      <c r="I31" s="142"/>
      <c r="J31" s="422">
        <f>'Comp by Inst Reg-counts'!J44/'Comp by Inst Reg-percent'!$B31</f>
        <v>0.50202429149797567</v>
      </c>
      <c r="K31" s="385"/>
      <c r="L31" s="9"/>
      <c r="M31" s="9"/>
      <c r="N31" s="9"/>
      <c r="O31" s="9"/>
    </row>
    <row r="32" spans="1:15" s="90" customFormat="1" ht="15" x14ac:dyDescent="0.25">
      <c r="A32" s="145" t="s">
        <v>64</v>
      </c>
      <c r="B32" s="148">
        <f>SUM(B13:B30)</f>
        <v>25389</v>
      </c>
      <c r="C32" s="422">
        <f>'Comp by Inst Reg-counts'!C45/'Comp by Inst Reg-percent'!$B32</f>
        <v>0.41785812753554691</v>
      </c>
      <c r="D32" s="422">
        <f>'Comp by Inst Reg-counts'!D45/'Comp by Inst Reg-percent'!$B32</f>
        <v>0.29532474693765015</v>
      </c>
      <c r="E32" s="422">
        <f>'Comp by Inst Reg-counts'!E45/'Comp by Inst Reg-percent'!$B32</f>
        <v>0.18165347197605261</v>
      </c>
      <c r="F32" s="422">
        <f>'Comp by Inst Reg-counts'!F45/'Comp by Inst Reg-percent'!$B32</f>
        <v>0.15813935168773879</v>
      </c>
      <c r="G32" s="422">
        <f>'Comp by Inst Reg-counts'!G45/'Comp by Inst Reg-percent'!$B32</f>
        <v>0.45740281224152191</v>
      </c>
      <c r="H32" s="422">
        <f>'Comp by Inst Reg-counts'!H45/'Comp by Inst Reg-percent'!$B32</f>
        <v>0.59557288589546653</v>
      </c>
      <c r="I32" s="142"/>
      <c r="J32" s="422">
        <f>'Comp by Inst Reg-counts'!J45/'Comp by Inst Reg-percent'!$B32</f>
        <v>0.49422978455236521</v>
      </c>
      <c r="K32" s="385"/>
    </row>
    <row r="33" spans="1:21" s="90" customFormat="1" x14ac:dyDescent="0.2">
      <c r="A33" s="12"/>
      <c r="B33" s="149"/>
      <c r="C33" s="149"/>
      <c r="D33" s="149"/>
      <c r="E33" s="149"/>
      <c r="F33" s="149"/>
      <c r="G33" s="149"/>
      <c r="H33" s="150"/>
      <c r="I33" s="150"/>
      <c r="J33" s="150"/>
      <c r="K33" s="385"/>
    </row>
    <row r="34" spans="1:21" s="90" customFormat="1" x14ac:dyDescent="0.2">
      <c r="A34" s="151"/>
      <c r="B34" s="152"/>
      <c r="C34" s="152"/>
      <c r="D34" s="152"/>
      <c r="E34" s="152"/>
      <c r="F34" s="152"/>
      <c r="G34" s="152"/>
      <c r="H34" s="120"/>
      <c r="I34" s="150"/>
      <c r="J34" s="120"/>
      <c r="K34" s="385"/>
    </row>
    <row r="35" spans="1:21" s="90" customFormat="1" ht="25.5" x14ac:dyDescent="0.2">
      <c r="A35" s="352" t="s">
        <v>174</v>
      </c>
      <c r="B35" s="454" t="s">
        <v>15</v>
      </c>
      <c r="C35" s="318" t="s">
        <v>170</v>
      </c>
      <c r="D35" s="318" t="s">
        <v>5</v>
      </c>
      <c r="E35" s="319" t="s">
        <v>4</v>
      </c>
      <c r="F35" s="318" t="s">
        <v>16</v>
      </c>
      <c r="G35" s="318" t="s">
        <v>171</v>
      </c>
      <c r="H35" s="320" t="s">
        <v>2</v>
      </c>
      <c r="I35" s="230"/>
      <c r="J35" s="323" t="s">
        <v>217</v>
      </c>
      <c r="K35" s="385"/>
    </row>
    <row r="36" spans="1:21" ht="15" customHeight="1" x14ac:dyDescent="0.25">
      <c r="A36" s="306" t="str">
        <f>'Comp by Inst Reg-counts'!A49</f>
        <v>TARLETON STATE UNIVERSITY</v>
      </c>
      <c r="B36" s="487">
        <f>'Comp by Inst Reg-counts'!B49</f>
        <v>3023</v>
      </c>
      <c r="C36" s="422">
        <f>'Comp by Inst Reg-counts'!C49/'Comp by Inst Reg-percent'!$B36</f>
        <v>0.71220641746609326</v>
      </c>
      <c r="D36" s="422">
        <f>'Comp by Inst Reg-counts'!D49/'Comp by Inst Reg-percent'!$B36</f>
        <v>0.16936817730731063</v>
      </c>
      <c r="E36" s="422">
        <f>'Comp by Inst Reg-counts'!E49/'Comp by Inst Reg-percent'!$B36</f>
        <v>7.1121402580218332E-2</v>
      </c>
      <c r="F36" s="422">
        <f>'Comp by Inst Reg-counts'!F49/'Comp by Inst Reg-percent'!$B36</f>
        <v>4.7304002646377769E-2</v>
      </c>
      <c r="G36" s="422">
        <f>'Comp by Inst Reg-counts'!G49/'Comp by Inst Reg-percent'!$B36</f>
        <v>0.38173999338405556</v>
      </c>
      <c r="H36" s="422">
        <f>'Comp by Inst Reg-counts'!H49/'Comp by Inst Reg-percent'!$B36</f>
        <v>0.61826000661594438</v>
      </c>
      <c r="I36" s="142"/>
      <c r="J36" s="422">
        <f>'Comp by Inst Reg-counts'!J49/'Comp by Inst Reg-percent'!$B36</f>
        <v>0.47469401257029442</v>
      </c>
      <c r="K36" s="385"/>
    </row>
    <row r="37" spans="1:21" ht="15" customHeight="1" x14ac:dyDescent="0.25">
      <c r="A37" s="309" t="str">
        <f>'Comp by Inst Reg-counts'!A50</f>
        <v>TEXAS A&amp;M UNIVERSITY-COMMERCE</v>
      </c>
      <c r="B37" s="487">
        <f>'Comp by Inst Reg-counts'!B50</f>
        <v>3387</v>
      </c>
      <c r="C37" s="422">
        <f>'Comp by Inst Reg-counts'!C50/'Comp by Inst Reg-percent'!$B37</f>
        <v>0.49512843224092118</v>
      </c>
      <c r="D37" s="422">
        <f>'Comp by Inst Reg-counts'!D50/'Comp by Inst Reg-percent'!$B37</f>
        <v>0.14496604664895188</v>
      </c>
      <c r="E37" s="422">
        <f>'Comp by Inst Reg-counts'!E50/'Comp by Inst Reg-percent'!$B37</f>
        <v>0.16651904340124005</v>
      </c>
      <c r="F37" s="422">
        <f>'Comp by Inst Reg-counts'!F50/'Comp by Inst Reg-percent'!$B37</f>
        <v>0.19338647770888692</v>
      </c>
      <c r="G37" s="422">
        <f>'Comp by Inst Reg-counts'!G50/'Comp by Inst Reg-percent'!$B37</f>
        <v>0.37142013581340422</v>
      </c>
      <c r="H37" s="422">
        <f>'Comp by Inst Reg-counts'!H50/'Comp by Inst Reg-percent'!$B37</f>
        <v>0.62857986418659584</v>
      </c>
      <c r="I37" s="142"/>
      <c r="J37" s="422">
        <f>'Comp by Inst Reg-counts'!J50/'Comp by Inst Reg-percent'!$B37</f>
        <v>0.33540005904930614</v>
      </c>
      <c r="K37" s="385"/>
    </row>
    <row r="38" spans="1:21" ht="15" customHeight="1" x14ac:dyDescent="0.25">
      <c r="A38" s="309" t="str">
        <f>'Comp by Inst Reg-counts'!A51</f>
        <v>TEXAS WOMAN'S UNIVERSITY</v>
      </c>
      <c r="B38" s="487">
        <f>'Comp by Inst Reg-counts'!B51</f>
        <v>3653</v>
      </c>
      <c r="C38" s="422">
        <f>'Comp by Inst Reg-counts'!C51/'Comp by Inst Reg-percent'!$B38</f>
        <v>0.4656446756090884</v>
      </c>
      <c r="D38" s="422">
        <f>'Comp by Inst Reg-counts'!D51/'Comp by Inst Reg-percent'!$B38</f>
        <v>0.20120448946071723</v>
      </c>
      <c r="E38" s="422">
        <f>'Comp by Inst Reg-counts'!E51/'Comp by Inst Reg-percent'!$B38</f>
        <v>0.18696961401587736</v>
      </c>
      <c r="F38" s="422">
        <f>'Comp by Inst Reg-counts'!F51/'Comp by Inst Reg-percent'!$B38</f>
        <v>0.14618122091431701</v>
      </c>
      <c r="G38" s="422">
        <f>'Comp by Inst Reg-counts'!G51/'Comp by Inst Reg-percent'!$B38</f>
        <v>8.7325485901998359E-2</v>
      </c>
      <c r="H38" s="422">
        <f>'Comp by Inst Reg-counts'!H51/'Comp by Inst Reg-percent'!$B38</f>
        <v>0.9126745140980016</v>
      </c>
      <c r="I38" s="142"/>
      <c r="J38" s="422">
        <f>'Comp by Inst Reg-counts'!J51/'Comp by Inst Reg-percent'!$B38</f>
        <v>0.3766767040788393</v>
      </c>
      <c r="K38" s="385"/>
    </row>
    <row r="39" spans="1:21" ht="15" customHeight="1" x14ac:dyDescent="0.25">
      <c r="A39" s="309" t="str">
        <f>'Comp by Inst Reg-counts'!A52</f>
        <v>U. OF TEXAS AT ARLINGTON</v>
      </c>
      <c r="B39" s="487">
        <f>'Comp by Inst Reg-counts'!B52</f>
        <v>12526</v>
      </c>
      <c r="C39" s="422">
        <f>'Comp by Inst Reg-counts'!C52/'Comp by Inst Reg-percent'!$B39</f>
        <v>0.3909468305923679</v>
      </c>
      <c r="D39" s="422">
        <f>'Comp by Inst Reg-counts'!D52/'Comp by Inst Reg-percent'!$B39</f>
        <v>0.2063707488424078</v>
      </c>
      <c r="E39" s="422">
        <f>'Comp by Inst Reg-counts'!E52/'Comp by Inst Reg-percent'!$B39</f>
        <v>0.14066741178349035</v>
      </c>
      <c r="F39" s="422">
        <f>'Comp by Inst Reg-counts'!F52/'Comp by Inst Reg-percent'!$B39</f>
        <v>0.262015008781734</v>
      </c>
      <c r="G39" s="422">
        <f>'Comp by Inst Reg-counts'!G52/'Comp by Inst Reg-percent'!$B39</f>
        <v>0.35901325243493531</v>
      </c>
      <c r="H39" s="422">
        <f>'Comp by Inst Reg-counts'!H52/'Comp by Inst Reg-percent'!$B39</f>
        <v>0.64098674756506469</v>
      </c>
      <c r="I39" s="142"/>
      <c r="J39" s="422">
        <f>'Comp by Inst Reg-counts'!J52/'Comp by Inst Reg-percent'!$B39</f>
        <v>0.34232795784767683</v>
      </c>
      <c r="K39" s="385"/>
    </row>
    <row r="40" spans="1:21" ht="15" customHeight="1" x14ac:dyDescent="0.25">
      <c r="A40" s="309" t="str">
        <f>'Comp by Inst Reg-counts'!A53</f>
        <v>U. OF TEXAS AT DALLAS</v>
      </c>
      <c r="B40" s="487">
        <f>'Comp by Inst Reg-counts'!B53</f>
        <v>6842</v>
      </c>
      <c r="C40" s="422">
        <f>'Comp by Inst Reg-counts'!C53/'Comp by Inst Reg-percent'!$B40</f>
        <v>0.28705057000876938</v>
      </c>
      <c r="D40" s="422">
        <f>'Comp by Inst Reg-counts'!D53/'Comp by Inst Reg-percent'!$B40</f>
        <v>0.10874013446360713</v>
      </c>
      <c r="E40" s="422">
        <f>'Comp by Inst Reg-counts'!E53/'Comp by Inst Reg-percent'!$B40</f>
        <v>4.9254603916983337E-2</v>
      </c>
      <c r="F40" s="422">
        <f>'Comp by Inst Reg-counts'!F53/'Comp by Inst Reg-percent'!$B40</f>
        <v>0.55495469161064015</v>
      </c>
      <c r="G40" s="422">
        <f>'Comp by Inst Reg-counts'!G53/'Comp by Inst Reg-percent'!$B40</f>
        <v>0.54896229172756505</v>
      </c>
      <c r="H40" s="422">
        <f>'Comp by Inst Reg-counts'!H53/'Comp by Inst Reg-percent'!$B40</f>
        <v>0.45103770827243495</v>
      </c>
      <c r="I40" s="142"/>
      <c r="J40" s="422">
        <f>'Comp by Inst Reg-counts'!J53/'Comp by Inst Reg-percent'!$B40</f>
        <v>0.22917275650394622</v>
      </c>
      <c r="K40" s="385"/>
    </row>
    <row r="41" spans="1:21" ht="15" customHeight="1" x14ac:dyDescent="0.25">
      <c r="A41" s="309" t="str">
        <f>'Comp by Inst Reg-counts'!A54</f>
        <v>UNIV. OF NORTH TEXAS AT DALLAS</v>
      </c>
      <c r="B41" s="487">
        <f>'Comp by Inst Reg-counts'!B54</f>
        <v>568</v>
      </c>
      <c r="C41" s="422">
        <f>'Comp by Inst Reg-counts'!C54/'Comp by Inst Reg-percent'!$B41</f>
        <v>0.14084507042253522</v>
      </c>
      <c r="D41" s="422">
        <f>'Comp by Inst Reg-counts'!D54/'Comp by Inst Reg-percent'!$B41</f>
        <v>0.3890845070422535</v>
      </c>
      <c r="E41" s="422">
        <f>'Comp by Inst Reg-counts'!E54/'Comp by Inst Reg-percent'!$B41</f>
        <v>0.42253521126760563</v>
      </c>
      <c r="F41" s="422">
        <f>'Comp by Inst Reg-counts'!F54/'Comp by Inst Reg-percent'!$B41</f>
        <v>4.7535211267605633E-2</v>
      </c>
      <c r="G41" s="422">
        <f>'Comp by Inst Reg-counts'!G54/'Comp by Inst Reg-percent'!$B41</f>
        <v>0.27112676056338031</v>
      </c>
      <c r="H41" s="422">
        <f>'Comp by Inst Reg-counts'!H54/'Comp by Inst Reg-percent'!$B41</f>
        <v>0.72887323943661975</v>
      </c>
      <c r="I41" s="142"/>
      <c r="J41" s="422">
        <f>'Comp by Inst Reg-counts'!J54/'Comp by Inst Reg-percent'!$B41</f>
        <v>0.58098591549295775</v>
      </c>
      <c r="K41" s="385"/>
    </row>
    <row r="42" spans="1:21" ht="15" customHeight="1" x14ac:dyDescent="0.25">
      <c r="A42" s="309" t="str">
        <f>'Comp by Inst Reg-counts'!A55</f>
        <v>UNIVERSITY OF NORTH TEXAS</v>
      </c>
      <c r="B42" s="487">
        <f>'Comp by Inst Reg-counts'!B55</f>
        <v>8736</v>
      </c>
      <c r="C42" s="422">
        <f>'Comp by Inst Reg-counts'!C55/'Comp by Inst Reg-percent'!$B42</f>
        <v>0.5239239926739927</v>
      </c>
      <c r="D42" s="422">
        <f>'Comp by Inst Reg-counts'!D55/'Comp by Inst Reg-percent'!$B42</f>
        <v>0.2087912087912088</v>
      </c>
      <c r="E42" s="422">
        <f>'Comp by Inst Reg-counts'!E55/'Comp by Inst Reg-percent'!$B42</f>
        <v>0.1179029304029304</v>
      </c>
      <c r="F42" s="422">
        <f>'Comp by Inst Reg-counts'!F55/'Comp by Inst Reg-percent'!$B42</f>
        <v>0.14938186813186813</v>
      </c>
      <c r="G42" s="422">
        <f>'Comp by Inst Reg-counts'!G55/'Comp by Inst Reg-percent'!$B42</f>
        <v>0.44265109890109888</v>
      </c>
      <c r="H42" s="422">
        <f>'Comp by Inst Reg-counts'!H55/'Comp by Inst Reg-percent'!$B42</f>
        <v>0.55734890109890112</v>
      </c>
      <c r="I42" s="142"/>
      <c r="J42" s="422">
        <f>'Comp by Inst Reg-counts'!J55/'Comp by Inst Reg-percent'!$B42</f>
        <v>0.40876831501831501</v>
      </c>
      <c r="K42" s="385"/>
    </row>
    <row r="43" spans="1:21" ht="15" x14ac:dyDescent="0.25">
      <c r="A43" s="321"/>
      <c r="B43" s="423"/>
      <c r="C43" s="422"/>
      <c r="D43" s="422"/>
      <c r="E43" s="422"/>
      <c r="F43" s="422"/>
      <c r="G43" s="422"/>
      <c r="H43" s="422"/>
      <c r="I43" s="142"/>
      <c r="J43" s="422"/>
      <c r="K43" s="385"/>
    </row>
    <row r="44" spans="1:21" ht="14.25" customHeight="1" x14ac:dyDescent="0.25">
      <c r="A44" s="145" t="s">
        <v>15</v>
      </c>
      <c r="B44" s="455">
        <f>SUM(B36:B42)</f>
        <v>38735</v>
      </c>
      <c r="C44" s="452">
        <f>'Comp by Inst Reg-counts'!C56/'Comp by Inst Reg-percent'!$B44</f>
        <v>0.44014457209242286</v>
      </c>
      <c r="D44" s="452">
        <f>'Comp by Inst Reg-counts'!D56/'Comp by Inst Reg-percent'!$B44</f>
        <v>0.18360655737704917</v>
      </c>
      <c r="E44" s="452">
        <f>'Comp by Inst Reg-counts'!E56/'Comp by Inst Reg-percent'!$B44</f>
        <v>0.1247192461598038</v>
      </c>
      <c r="F44" s="452">
        <f>'Comp by Inst Reg-counts'!F56/'Comp by Inst Reg-percent'!$B44</f>
        <v>0.25152962437072413</v>
      </c>
      <c r="G44" s="452">
        <f>'Comp by Inst Reg-counts'!G56/'Comp by Inst Reg-percent'!$B44</f>
        <v>0.38737575835807408</v>
      </c>
      <c r="H44" s="453">
        <f>'Comp by Inst Reg-counts'!H56/'Comp by Inst Reg-percent'!$B44</f>
        <v>0.61262424164192586</v>
      </c>
      <c r="I44" s="142"/>
      <c r="J44" s="422">
        <f>'Comp by Inst Reg-counts'!J56/'Comp by Inst Reg-percent'!$B44</f>
        <v>0.35378856331483155</v>
      </c>
      <c r="K44" s="385"/>
    </row>
    <row r="45" spans="1:21" ht="15" customHeight="1" x14ac:dyDescent="0.2">
      <c r="I45" s="93"/>
      <c r="K45" s="385"/>
    </row>
    <row r="46" spans="1:21" ht="25.5" x14ac:dyDescent="0.2">
      <c r="A46" s="194" t="s">
        <v>172</v>
      </c>
      <c r="B46" s="318" t="s">
        <v>15</v>
      </c>
      <c r="C46" s="318" t="s">
        <v>170</v>
      </c>
      <c r="D46" s="318" t="s">
        <v>5</v>
      </c>
      <c r="E46" s="319" t="s">
        <v>4</v>
      </c>
      <c r="F46" s="318" t="s">
        <v>16</v>
      </c>
      <c r="G46" s="318" t="s">
        <v>171</v>
      </c>
      <c r="H46" s="320" t="s">
        <v>2</v>
      </c>
      <c r="I46" s="230"/>
      <c r="J46" s="323" t="s">
        <v>217</v>
      </c>
      <c r="K46" s="385"/>
    </row>
    <row r="47" spans="1:21" ht="15" x14ac:dyDescent="0.25">
      <c r="A47" s="326" t="str">
        <f>'Comp by Inst Reg-counts'!A59</f>
        <v>THE UT SOUTHWESTRN MED CTR</v>
      </c>
      <c r="B47" s="423">
        <f>'Comp by Inst Reg-counts'!B59</f>
        <v>99</v>
      </c>
      <c r="C47" s="486">
        <f>'Comp by Inst Reg-counts'!C59/'Comp by Inst Reg-percent'!B47</f>
        <v>0.55555555555555558</v>
      </c>
      <c r="D47" s="486">
        <f>'Comp by Inst Reg-counts'!D59/'Comp by Inst Reg-percent'!B47</f>
        <v>0.12121212121212122</v>
      </c>
      <c r="E47" s="486">
        <f>'Comp by Inst Reg-counts'!E59/'Comp by Inst Reg-percent'!B47</f>
        <v>7.0707070707070704E-2</v>
      </c>
      <c r="F47" s="486">
        <f>'Comp by Inst Reg-counts'!F59/'Comp by Inst Reg-percent'!B47</f>
        <v>0.25252525252525254</v>
      </c>
      <c r="G47" s="486">
        <f>'Comp by Inst Reg-counts'!G59/'Comp by Inst Reg-percent'!B47</f>
        <v>0.24242424242424243</v>
      </c>
      <c r="H47" s="486">
        <f>'Comp by Inst Reg-counts'!H59/'Comp by Inst Reg-percent'!B47</f>
        <v>0.75757575757575757</v>
      </c>
      <c r="I47" s="153"/>
      <c r="J47" s="422">
        <f>'Comp by Inst Reg-counts'!J60/'Comp by Inst Reg-percent'!$B47</f>
        <v>0</v>
      </c>
      <c r="K47" s="385"/>
      <c r="R47" s="166"/>
      <c r="U47" s="109"/>
    </row>
    <row r="48" spans="1:21" ht="15" x14ac:dyDescent="0.25">
      <c r="A48" s="326" t="str">
        <f>'Comp by Inst Reg-counts'!A60</f>
        <v>UNT HEALTH SCIENCE CENTER</v>
      </c>
      <c r="B48" s="423">
        <f>'Comp by Inst Reg-counts'!B60</f>
        <v>418</v>
      </c>
      <c r="C48" s="486">
        <f>'Comp by Inst Reg-counts'!C60/'Comp by Inst Reg-percent'!B48</f>
        <v>0.37320574162679426</v>
      </c>
      <c r="D48" s="486">
        <f>'Comp by Inst Reg-counts'!D60/'Comp by Inst Reg-percent'!B48</f>
        <v>0.14114832535885166</v>
      </c>
      <c r="E48" s="486">
        <f>'Comp by Inst Reg-counts'!E60/'Comp by Inst Reg-percent'!B48</f>
        <v>9.3301435406698566E-2</v>
      </c>
      <c r="F48" s="486">
        <f>'Comp by Inst Reg-counts'!F60/'Comp by Inst Reg-percent'!B48</f>
        <v>0.3923444976076555</v>
      </c>
      <c r="G48" s="486">
        <f>'Comp by Inst Reg-counts'!G60/'Comp by Inst Reg-percent'!B48</f>
        <v>0.40669856459330145</v>
      </c>
      <c r="H48" s="486">
        <f>'Comp by Inst Reg-counts'!H60/'Comp by Inst Reg-percent'!B48</f>
        <v>0.59330143540669855</v>
      </c>
      <c r="I48" s="154"/>
      <c r="J48" s="422">
        <f>'Comp by Inst Reg-counts'!J61/'Comp by Inst Reg-percent'!$B48</f>
        <v>0</v>
      </c>
      <c r="K48" s="385"/>
      <c r="R48" s="166"/>
      <c r="U48" s="109"/>
    </row>
    <row r="49" spans="1:24" ht="15" x14ac:dyDescent="0.25">
      <c r="A49" s="145" t="s">
        <v>15</v>
      </c>
      <c r="B49" s="148">
        <f>SUM(B47:B48)</f>
        <v>517</v>
      </c>
      <c r="C49" s="486">
        <f>'Comp by Inst Reg-counts'!C61/'Comp by Inst Reg-percent'!B49</f>
        <v>0.40812379110251451</v>
      </c>
      <c r="D49" s="486">
        <f>'Comp by Inst Reg-counts'!D61/'Comp by Inst Reg-percent'!B49</f>
        <v>0.13733075435203096</v>
      </c>
      <c r="E49" s="486">
        <f>'Comp by Inst Reg-counts'!E61/'Comp by Inst Reg-percent'!B49</f>
        <v>8.8974854932301742E-2</v>
      </c>
      <c r="F49" s="486">
        <f>'Comp by Inst Reg-counts'!F61/'Comp by Inst Reg-percent'!B49</f>
        <v>0.3655705996131528</v>
      </c>
      <c r="G49" s="486">
        <f>'Comp by Inst Reg-counts'!G61/'Comp by Inst Reg-percent'!B49</f>
        <v>0.37524177949709864</v>
      </c>
      <c r="H49" s="486">
        <f>'Comp by Inst Reg-counts'!H61/'Comp by Inst Reg-percent'!B49</f>
        <v>0.62475822050290131</v>
      </c>
      <c r="I49" s="153"/>
      <c r="J49" s="422">
        <f>'Comp by Inst Reg-counts'!J62/'Comp by Inst Reg-percent'!$B49</f>
        <v>0</v>
      </c>
      <c r="K49" s="385"/>
      <c r="R49" s="111"/>
      <c r="T49" s="108"/>
      <c r="U49" s="109"/>
    </row>
    <row r="50" spans="1:24" x14ac:dyDescent="0.2">
      <c r="I50" s="93"/>
      <c r="K50" s="385"/>
      <c r="L50" s="167"/>
      <c r="M50" s="112"/>
      <c r="N50" s="112"/>
      <c r="O50" s="112"/>
      <c r="P50" s="112"/>
      <c r="Q50" s="112"/>
      <c r="R50" s="112"/>
      <c r="S50" s="110"/>
      <c r="T50" s="112"/>
      <c r="U50" s="112"/>
      <c r="V50" s="112"/>
    </row>
    <row r="51" spans="1:24" ht="25.5" x14ac:dyDescent="0.2">
      <c r="A51" s="352" t="s">
        <v>29</v>
      </c>
      <c r="B51" s="318" t="s">
        <v>15</v>
      </c>
      <c r="C51" s="318" t="s">
        <v>170</v>
      </c>
      <c r="D51" s="318" t="s">
        <v>5</v>
      </c>
      <c r="E51" s="319" t="s">
        <v>4</v>
      </c>
      <c r="F51" s="318" t="s">
        <v>16</v>
      </c>
      <c r="G51" s="318" t="s">
        <v>171</v>
      </c>
      <c r="H51" s="320" t="s">
        <v>2</v>
      </c>
      <c r="I51" s="230"/>
      <c r="J51" s="323" t="s">
        <v>217</v>
      </c>
      <c r="K51" s="385"/>
      <c r="L51" s="112"/>
      <c r="M51" s="112"/>
      <c r="N51" s="112"/>
      <c r="O51" s="112"/>
      <c r="P51" s="112"/>
      <c r="Q51" s="112"/>
      <c r="R51" s="112"/>
      <c r="S51" s="112"/>
      <c r="T51" s="112"/>
      <c r="U51" s="112"/>
      <c r="V51" s="112"/>
    </row>
    <row r="52" spans="1:24" ht="15" x14ac:dyDescent="0.25">
      <c r="A52" s="312" t="str">
        <f>'Comp by Inst Reg-counts'!A64</f>
        <v>AUSTIN COLLEGE</v>
      </c>
      <c r="B52" s="361">
        <f>'Comp by Inst Reg-counts'!B64</f>
        <v>307</v>
      </c>
      <c r="C52" s="307"/>
      <c r="D52" s="307"/>
      <c r="E52" s="307"/>
      <c r="F52" s="307"/>
      <c r="G52" s="307"/>
      <c r="H52" s="308"/>
      <c r="I52" s="157"/>
      <c r="J52" s="322"/>
      <c r="K52" s="385"/>
      <c r="L52" s="9"/>
      <c r="M52" s="9"/>
      <c r="N52" s="9"/>
      <c r="O52" s="9"/>
      <c r="P52" s="9"/>
      <c r="Q52" s="9"/>
      <c r="R52" s="9"/>
      <c r="S52" s="112"/>
      <c r="T52" s="112"/>
      <c r="U52" s="112"/>
      <c r="V52" s="112"/>
    </row>
    <row r="53" spans="1:24" ht="15" x14ac:dyDescent="0.25">
      <c r="A53" s="313" t="str">
        <f>'Comp by Inst Reg-counts'!A65</f>
        <v>DALLAS BAPTIST UNIVERSITY</v>
      </c>
      <c r="B53" s="362">
        <f>'Comp by Inst Reg-counts'!B65</f>
        <v>1296</v>
      </c>
      <c r="C53" s="310"/>
      <c r="D53" s="310"/>
      <c r="E53" s="310"/>
      <c r="F53" s="310"/>
      <c r="G53" s="310"/>
      <c r="H53" s="311"/>
      <c r="I53" s="157"/>
      <c r="J53" s="324"/>
      <c r="K53" s="385"/>
      <c r="L53" s="9"/>
      <c r="M53" s="9"/>
      <c r="N53" s="9"/>
      <c r="O53" s="9"/>
      <c r="P53" s="9"/>
      <c r="Q53" s="9"/>
      <c r="R53" s="9"/>
      <c r="S53" s="112"/>
      <c r="T53" s="112"/>
      <c r="U53" s="112"/>
      <c r="V53" s="112"/>
    </row>
    <row r="54" spans="1:24" ht="15" x14ac:dyDescent="0.25">
      <c r="A54" s="313" t="str">
        <f>'Comp by Inst Reg-counts'!A66</f>
        <v>PARKER UNIVERSITY</v>
      </c>
      <c r="B54" s="362">
        <f>'Comp by Inst Reg-counts'!B66</f>
        <v>133</v>
      </c>
      <c r="C54" s="310"/>
      <c r="D54" s="310"/>
      <c r="E54" s="310"/>
      <c r="F54" s="310"/>
      <c r="G54" s="310"/>
      <c r="H54" s="311"/>
      <c r="I54" s="157"/>
      <c r="J54" s="324"/>
      <c r="K54" s="385"/>
      <c r="L54" s="9"/>
      <c r="M54" s="9"/>
      <c r="N54" s="9"/>
      <c r="O54" s="9"/>
      <c r="P54" s="9"/>
      <c r="Q54" s="9"/>
      <c r="R54" s="9"/>
      <c r="S54" s="112"/>
      <c r="T54" s="112"/>
      <c r="U54" s="112"/>
      <c r="V54" s="112"/>
    </row>
    <row r="55" spans="1:24" ht="15" x14ac:dyDescent="0.25">
      <c r="A55" s="313" t="str">
        <f>'Comp by Inst Reg-counts'!A67</f>
        <v>PAUL QUINN COLLEGE</v>
      </c>
      <c r="B55" s="362">
        <f>'Comp by Inst Reg-counts'!B67</f>
        <v>26</v>
      </c>
      <c r="C55" s="310"/>
      <c r="D55" s="310"/>
      <c r="E55" s="310"/>
      <c r="F55" s="310"/>
      <c r="G55" s="310"/>
      <c r="H55" s="311"/>
      <c r="I55" s="157"/>
      <c r="J55" s="324"/>
      <c r="K55" s="385"/>
      <c r="L55" s="9"/>
      <c r="M55" s="9"/>
      <c r="N55" s="9"/>
      <c r="O55" s="9"/>
      <c r="P55" s="9"/>
      <c r="Q55" s="9"/>
      <c r="R55" s="9"/>
      <c r="S55" s="112"/>
      <c r="T55" s="112"/>
      <c r="U55" s="112"/>
      <c r="V55" s="112"/>
    </row>
    <row r="56" spans="1:24" ht="15" x14ac:dyDescent="0.25">
      <c r="A56" s="313" t="str">
        <f>'Comp by Inst Reg-counts'!A68</f>
        <v>SOUTHERN METHODIST UNIVERSITY</v>
      </c>
      <c r="B56" s="362">
        <f>'Comp by Inst Reg-counts'!B68</f>
        <v>3491</v>
      </c>
      <c r="C56" s="310"/>
      <c r="D56" s="310"/>
      <c r="E56" s="310"/>
      <c r="F56" s="310"/>
      <c r="G56" s="310"/>
      <c r="H56" s="311"/>
      <c r="I56" s="157"/>
      <c r="J56" s="324"/>
      <c r="K56" s="385"/>
      <c r="L56" s="9"/>
      <c r="M56" s="9"/>
      <c r="N56" s="9"/>
      <c r="O56" s="9"/>
      <c r="P56" s="9"/>
      <c r="Q56" s="9"/>
      <c r="R56" s="9"/>
      <c r="S56" s="112"/>
      <c r="T56" s="112"/>
      <c r="U56" s="112"/>
      <c r="V56" s="112"/>
    </row>
    <row r="57" spans="1:24" ht="15" x14ac:dyDescent="0.25">
      <c r="A57" s="313" t="str">
        <f>'Comp by Inst Reg-counts'!A69</f>
        <v>SOUTHWESTERN ADVENTIST UNIV</v>
      </c>
      <c r="B57" s="362">
        <f>'Comp by Inst Reg-counts'!B69</f>
        <v>134</v>
      </c>
      <c r="C57" s="310"/>
      <c r="D57" s="310"/>
      <c r="E57" s="310"/>
      <c r="F57" s="310"/>
      <c r="G57" s="310"/>
      <c r="H57" s="311"/>
      <c r="I57" s="157"/>
      <c r="J57" s="324"/>
      <c r="K57" s="385"/>
      <c r="L57" s="9"/>
      <c r="M57" s="9"/>
      <c r="N57" s="9"/>
      <c r="O57" s="9"/>
      <c r="P57" s="9"/>
      <c r="Q57" s="9"/>
      <c r="R57" s="9"/>
      <c r="S57" s="112"/>
      <c r="T57" s="112"/>
      <c r="U57" s="112"/>
      <c r="V57" s="112"/>
    </row>
    <row r="58" spans="1:24" ht="15" x14ac:dyDescent="0.25">
      <c r="A58" s="313" t="str">
        <f>'Comp by Inst Reg-counts'!A70</f>
        <v>SOUTHWESTERN ASSEM OF GOD UNIV</v>
      </c>
      <c r="B58" s="362">
        <f>'Comp by Inst Reg-counts'!B70</f>
        <v>575</v>
      </c>
      <c r="C58" s="310"/>
      <c r="D58" s="310"/>
      <c r="E58" s="310"/>
      <c r="F58" s="310"/>
      <c r="G58" s="310"/>
      <c r="H58" s="311"/>
      <c r="I58" s="157"/>
      <c r="J58" s="324"/>
      <c r="K58" s="385"/>
      <c r="L58" s="9"/>
      <c r="M58" s="9"/>
      <c r="N58" s="9"/>
      <c r="O58" s="9"/>
      <c r="P58" s="9"/>
      <c r="Q58" s="9"/>
      <c r="R58" s="9"/>
      <c r="S58" s="112"/>
      <c r="T58" s="112"/>
      <c r="U58" s="112"/>
      <c r="V58" s="112"/>
    </row>
    <row r="59" spans="1:24" ht="15" x14ac:dyDescent="0.25">
      <c r="A59" s="313" t="str">
        <f>'Comp by Inst Reg-counts'!A71</f>
        <v>SOUTHWESTERN CHRISTIAN COLLEGE</v>
      </c>
      <c r="B59" s="362">
        <f>'Comp by Inst Reg-counts'!B71</f>
        <v>20</v>
      </c>
      <c r="C59" s="310"/>
      <c r="D59" s="310"/>
      <c r="E59" s="310"/>
      <c r="F59" s="310"/>
      <c r="G59" s="310"/>
      <c r="H59" s="311"/>
      <c r="I59" s="157"/>
      <c r="J59" s="324"/>
      <c r="K59" s="385"/>
      <c r="L59" s="9"/>
      <c r="M59" s="9"/>
      <c r="N59" s="9"/>
      <c r="O59" s="9"/>
      <c r="P59" s="9"/>
      <c r="Q59" s="9"/>
      <c r="R59" s="9"/>
      <c r="S59" s="112"/>
      <c r="T59" s="112"/>
      <c r="U59" s="112"/>
      <c r="V59" s="112"/>
    </row>
    <row r="60" spans="1:24" ht="15" x14ac:dyDescent="0.25">
      <c r="A60" s="313" t="str">
        <f>'Comp by Inst Reg-counts'!A72</f>
        <v>TEXAS CHRISTIAN UNIVERSITY</v>
      </c>
      <c r="B60" s="362">
        <f>'Comp by Inst Reg-counts'!B72</f>
        <v>2763</v>
      </c>
      <c r="C60" s="310"/>
      <c r="D60" s="310"/>
      <c r="E60" s="310"/>
      <c r="F60" s="310"/>
      <c r="G60" s="310"/>
      <c r="H60" s="311"/>
      <c r="I60" s="157"/>
      <c r="J60" s="324"/>
      <c r="K60" s="385"/>
      <c r="L60" s="9"/>
      <c r="M60" s="9"/>
      <c r="N60" s="9"/>
      <c r="O60" s="9"/>
      <c r="P60" s="9"/>
      <c r="Q60" s="9"/>
      <c r="R60" s="9"/>
      <c r="S60" s="112"/>
      <c r="T60" s="112"/>
      <c r="U60" s="112"/>
      <c r="V60" s="112"/>
    </row>
    <row r="61" spans="1:24" ht="15" x14ac:dyDescent="0.25">
      <c r="A61" s="313" t="str">
        <f>'Comp by Inst Reg-counts'!A73</f>
        <v>TEXAS WESLEYAN UNIVERSITY</v>
      </c>
      <c r="B61" s="362">
        <f>'Comp by Inst Reg-counts'!B73</f>
        <v>562</v>
      </c>
      <c r="C61" s="310"/>
      <c r="D61" s="310"/>
      <c r="E61" s="310"/>
      <c r="F61" s="310"/>
      <c r="G61" s="310"/>
      <c r="H61" s="311"/>
      <c r="I61" s="157"/>
      <c r="J61" s="324"/>
      <c r="K61" s="385"/>
      <c r="L61" s="9"/>
      <c r="M61" s="9"/>
      <c r="N61" s="9"/>
      <c r="O61" s="9"/>
      <c r="P61" s="9"/>
      <c r="Q61" s="9"/>
      <c r="R61" s="9"/>
      <c r="S61" s="112"/>
      <c r="T61" s="112"/>
      <c r="U61" s="112"/>
      <c r="V61" s="112"/>
    </row>
    <row r="62" spans="1:24" ht="15" x14ac:dyDescent="0.25">
      <c r="A62" s="313" t="str">
        <f>'Comp by Inst Reg-counts'!A74</f>
        <v>UNIVERSITY OF DALLAS</v>
      </c>
      <c r="B62" s="362">
        <f>'Comp by Inst Reg-counts'!B74</f>
        <v>639</v>
      </c>
      <c r="C62" s="310"/>
      <c r="D62" s="310"/>
      <c r="E62" s="310"/>
      <c r="F62" s="310"/>
      <c r="G62" s="310"/>
      <c r="H62" s="311"/>
      <c r="I62" s="157"/>
      <c r="J62" s="324"/>
      <c r="K62" s="385"/>
      <c r="L62" s="9"/>
      <c r="M62" s="9"/>
      <c r="N62" s="9"/>
      <c r="O62" s="9"/>
      <c r="P62" s="9"/>
      <c r="Q62" s="9"/>
      <c r="R62" s="9"/>
      <c r="S62" s="112"/>
      <c r="T62" s="112"/>
      <c r="U62" s="112"/>
      <c r="V62" s="112"/>
    </row>
    <row r="63" spans="1:24" ht="15" x14ac:dyDescent="0.25">
      <c r="A63" s="313"/>
      <c r="B63" s="310"/>
      <c r="C63" s="310"/>
      <c r="D63" s="310"/>
      <c r="E63" s="310"/>
      <c r="F63" s="310"/>
      <c r="G63" s="310"/>
      <c r="H63" s="311"/>
      <c r="I63" s="157"/>
      <c r="J63" s="325"/>
      <c r="K63" s="385"/>
      <c r="L63" s="9"/>
      <c r="M63" s="9"/>
      <c r="N63" s="9"/>
      <c r="O63" s="9"/>
      <c r="P63" s="9"/>
      <c r="Q63" s="9"/>
      <c r="R63" s="9"/>
      <c r="S63" s="112"/>
      <c r="T63" s="112"/>
      <c r="U63" s="112"/>
      <c r="V63" s="112"/>
    </row>
    <row r="64" spans="1:24" ht="15" x14ac:dyDescent="0.25">
      <c r="A64" s="456" t="s">
        <v>15</v>
      </c>
      <c r="B64" s="146">
        <f>SUM(B52:B62)</f>
        <v>9946</v>
      </c>
      <c r="C64" s="452">
        <f>'Comp by Inst Reg-counts'!C75/'Comp by Inst Reg-percent'!$B64</f>
        <v>0.58033380253368183</v>
      </c>
      <c r="D64" s="452">
        <f>'Comp by Inst Reg-counts'!D75/'Comp by Inst Reg-percent'!$B64</f>
        <v>0.11582545747033983</v>
      </c>
      <c r="E64" s="452">
        <f>'Comp by Inst Reg-counts'!E75/'Comp by Inst Reg-percent'!$B64</f>
        <v>8.0233259601849988E-2</v>
      </c>
      <c r="F64" s="452">
        <f>'Comp by Inst Reg-counts'!F75/'Comp by Inst Reg-percent'!$B64</f>
        <v>0.184697365775186</v>
      </c>
      <c r="G64" s="452">
        <f>'Comp by Inst Reg-counts'!G75/'Comp by Inst Reg-percent'!$B64</f>
        <v>0.42851397546752462</v>
      </c>
      <c r="H64" s="453">
        <f>'Comp by Inst Reg-counts'!H75/'Comp by Inst Reg-percent'!$B64</f>
        <v>0.5325759099135331</v>
      </c>
      <c r="I64" s="153"/>
      <c r="J64" s="422">
        <f>'Comp by Inst Reg-counts'!J75/'Comp by Inst Reg-percent'!$B64</f>
        <v>0.18509953750251357</v>
      </c>
      <c r="K64" s="385"/>
      <c r="L64" s="142"/>
      <c r="M64" s="142"/>
      <c r="N64" s="142"/>
      <c r="O64" s="142"/>
      <c r="P64" s="142"/>
      <c r="Q64" s="142"/>
      <c r="R64" s="112"/>
      <c r="S64" s="168"/>
      <c r="T64" s="168"/>
      <c r="U64" s="112"/>
      <c r="V64" s="112"/>
      <c r="W64" s="112"/>
      <c r="X64" s="112"/>
    </row>
    <row r="65" spans="1:24" x14ac:dyDescent="0.2">
      <c r="A65" s="159"/>
      <c r="B65" s="158"/>
      <c r="C65" s="158"/>
      <c r="D65" s="158"/>
      <c r="E65" s="158"/>
      <c r="F65" s="158"/>
      <c r="G65" s="158"/>
      <c r="H65" s="158"/>
      <c r="I65" s="153"/>
      <c r="J65" s="143"/>
      <c r="K65" s="385"/>
      <c r="L65" s="112"/>
      <c r="M65" s="112"/>
    </row>
    <row r="66" spans="1:24" ht="25.5" x14ac:dyDescent="0.2">
      <c r="A66" s="34" t="s">
        <v>311</v>
      </c>
      <c r="B66" s="227" t="s">
        <v>15</v>
      </c>
      <c r="C66" s="227" t="s">
        <v>170</v>
      </c>
      <c r="D66" s="227" t="s">
        <v>5</v>
      </c>
      <c r="E66" s="228" t="s">
        <v>4</v>
      </c>
      <c r="F66" s="227" t="s">
        <v>16</v>
      </c>
      <c r="G66" s="227" t="s">
        <v>171</v>
      </c>
      <c r="H66" s="229" t="s">
        <v>2</v>
      </c>
      <c r="I66" s="230"/>
      <c r="J66" s="231" t="s">
        <v>217</v>
      </c>
      <c r="K66" s="385"/>
      <c r="L66" s="112"/>
      <c r="M66" s="112"/>
    </row>
    <row r="67" spans="1:24" ht="15" x14ac:dyDescent="0.25">
      <c r="A67" s="160" t="s">
        <v>202</v>
      </c>
      <c r="B67" s="97">
        <f>B32+B44+B49</f>
        <v>64641</v>
      </c>
      <c r="C67" s="422">
        <f>'Comp by Inst Reg-counts'!C78/'Comp by Inst Reg-percent'!$B67</f>
        <v>0.43113503813369225</v>
      </c>
      <c r="D67" s="422">
        <f>'Comp by Inst Reg-counts'!D78/'Comp by Inst Reg-percent'!$B67</f>
        <v>0.22711591714237095</v>
      </c>
      <c r="E67" s="422">
        <f>'Comp by Inst Reg-counts'!E78/'Comp by Inst Reg-percent'!$B67</f>
        <v>0.14679537754675825</v>
      </c>
      <c r="F67" s="422">
        <f>'Comp by Inst Reg-counts'!F78/'Comp by Inst Reg-percent'!$B67</f>
        <v>0.21576089478813756</v>
      </c>
      <c r="G67" s="422">
        <f>'Comp by Inst Reg-counts'!G78/'Comp by Inst Reg-percent'!$B67</f>
        <v>0.41478318714128803</v>
      </c>
      <c r="H67" s="422">
        <f>'Comp by Inst Reg-counts'!H78/'Comp by Inst Reg-percent'!$B67</f>
        <v>0.60602404046967095</v>
      </c>
      <c r="I67" s="153"/>
      <c r="J67" s="422">
        <f>'Comp by Inst Reg-counts'!J78/'Comp by Inst Reg-percent'!$B67</f>
        <v>0.40611995482743152</v>
      </c>
      <c r="K67" s="385"/>
      <c r="L67" s="112"/>
      <c r="M67" s="112"/>
    </row>
    <row r="68" spans="1:24" ht="15" x14ac:dyDescent="0.25">
      <c r="A68" s="160" t="s">
        <v>201</v>
      </c>
      <c r="B68" s="97">
        <f>B67+B64</f>
        <v>74587</v>
      </c>
      <c r="C68" s="422">
        <f>'Comp by Inst Reg-counts'!C79/'Comp by Inst Reg-percent'!$B68</f>
        <v>0.4510303404078459</v>
      </c>
      <c r="D68" s="422">
        <f>'Comp by Inst Reg-counts'!D79/'Comp by Inst Reg-percent'!$B68</f>
        <v>0.21227559762425088</v>
      </c>
      <c r="E68" s="422">
        <f>'Comp by Inst Reg-counts'!E79/'Comp by Inst Reg-percent'!$B68</f>
        <v>0.13791947658439138</v>
      </c>
      <c r="F68" s="422">
        <f>'Comp by Inst Reg-counts'!F79/'Comp by Inst Reg-percent'!$B68</f>
        <v>0.21161864668105701</v>
      </c>
      <c r="G68" s="422">
        <f>'Comp by Inst Reg-counts'!G79/'Comp by Inst Reg-percent'!$B68</f>
        <v>0.4166141552817515</v>
      </c>
      <c r="H68" s="422">
        <f>'Comp by Inst Reg-counts'!H79/'Comp by Inst Reg-percent'!$B68</f>
        <v>0.59622990601579362</v>
      </c>
      <c r="I68" s="153"/>
      <c r="J68" s="422">
        <f>'Comp by Inst Reg-counts'!J79/'Comp by Inst Reg-percent'!$B68</f>
        <v>0.37664740504377436</v>
      </c>
      <c r="K68" s="385"/>
      <c r="L68" s="112"/>
      <c r="M68" s="112"/>
    </row>
    <row r="69" spans="1:24" x14ac:dyDescent="0.2">
      <c r="A69" s="161"/>
      <c r="B69" s="153"/>
      <c r="C69" s="153"/>
      <c r="D69" s="153"/>
      <c r="E69" s="153"/>
      <c r="F69" s="153"/>
      <c r="G69" s="153"/>
      <c r="H69" s="153"/>
      <c r="I69" s="153"/>
      <c r="J69" s="153"/>
      <c r="L69" s="112"/>
      <c r="M69" s="112"/>
      <c r="N69" s="112"/>
      <c r="O69" s="112"/>
      <c r="P69" s="112"/>
      <c r="Q69" s="112"/>
      <c r="R69" s="112"/>
      <c r="S69" s="112"/>
      <c r="T69" s="112"/>
      <c r="U69" s="112"/>
      <c r="V69" s="112"/>
      <c r="W69" s="112"/>
      <c r="X69" s="112"/>
    </row>
    <row r="70" spans="1:24" x14ac:dyDescent="0.2">
      <c r="A70" s="1"/>
      <c r="B70" s="1"/>
      <c r="C70" s="1"/>
      <c r="D70" s="1"/>
      <c r="E70" s="1"/>
      <c r="F70" s="1"/>
      <c r="G70" s="1"/>
      <c r="H70" s="1"/>
      <c r="I70" s="1"/>
      <c r="J70" s="1"/>
    </row>
    <row r="71" spans="1:24" x14ac:dyDescent="0.2">
      <c r="A71" s="650"/>
      <c r="B71" s="651"/>
      <c r="C71" s="651"/>
      <c r="D71" s="651"/>
      <c r="E71" s="651"/>
      <c r="F71" s="651"/>
      <c r="G71" s="651"/>
      <c r="H71" s="651"/>
      <c r="I71" s="651"/>
      <c r="J71" s="651"/>
      <c r="K71" s="652"/>
    </row>
    <row r="72" spans="1:24" x14ac:dyDescent="0.2">
      <c r="A72" s="672" t="s">
        <v>396</v>
      </c>
      <c r="B72" s="673"/>
      <c r="C72" s="673"/>
      <c r="D72" s="673"/>
      <c r="E72" s="673"/>
      <c r="F72" s="673"/>
      <c r="G72" s="673"/>
      <c r="H72" s="674"/>
      <c r="I72" s="113"/>
      <c r="J72" s="92"/>
      <c r="K72" s="92"/>
    </row>
    <row r="73" spans="1:24" x14ac:dyDescent="0.2">
      <c r="A73" s="675" t="s">
        <v>181</v>
      </c>
      <c r="B73" s="676"/>
      <c r="C73" s="676"/>
      <c r="D73" s="676"/>
      <c r="E73" s="676"/>
      <c r="F73" s="676"/>
      <c r="G73" s="676"/>
      <c r="H73" s="677"/>
      <c r="I73" s="113"/>
      <c r="J73" s="131"/>
      <c r="K73" s="92"/>
    </row>
    <row r="74" spans="1:24" x14ac:dyDescent="0.2">
      <c r="A74" s="141"/>
      <c r="B74" s="93"/>
      <c r="C74" s="93"/>
      <c r="D74" s="93"/>
      <c r="E74" s="93"/>
      <c r="F74" s="169"/>
      <c r="G74" s="93"/>
      <c r="H74" s="170"/>
      <c r="I74" s="113"/>
      <c r="J74" s="131"/>
      <c r="K74" s="1"/>
    </row>
    <row r="75" spans="1:24" ht="38.25" x14ac:dyDescent="0.2">
      <c r="A75" s="126"/>
      <c r="B75" s="73" t="s">
        <v>15</v>
      </c>
      <c r="C75" s="73" t="s">
        <v>3</v>
      </c>
      <c r="D75" s="73" t="s">
        <v>5</v>
      </c>
      <c r="E75" s="72" t="s">
        <v>4</v>
      </c>
      <c r="F75" s="73" t="s">
        <v>16</v>
      </c>
      <c r="G75" s="73" t="s">
        <v>1</v>
      </c>
      <c r="H75" s="74" t="s">
        <v>2</v>
      </c>
      <c r="I75" s="113"/>
      <c r="J75" s="231" t="s">
        <v>200</v>
      </c>
      <c r="K75" s="231" t="s">
        <v>430</v>
      </c>
    </row>
    <row r="76" spans="1:24" ht="15" x14ac:dyDescent="0.25">
      <c r="A76" s="239" t="s">
        <v>39</v>
      </c>
      <c r="B76" s="487">
        <f>'Comp by Inst Reg-counts'!B87</f>
        <v>8970</v>
      </c>
      <c r="C76" s="422">
        <f>'Comp by Inst Reg-counts'!C87/'Comp by Inst Reg-percent'!$B76</f>
        <v>0.42965440356744705</v>
      </c>
      <c r="D76" s="422">
        <f>'Comp by Inst Reg-counts'!D87/'Comp by Inst Reg-percent'!$B76</f>
        <v>0.25384615384615383</v>
      </c>
      <c r="E76" s="422">
        <f>'Comp by Inst Reg-counts'!E87/'Comp by Inst Reg-percent'!$B76</f>
        <v>0.18327759197324414</v>
      </c>
      <c r="F76" s="422">
        <f>'Comp by Inst Reg-counts'!F87/'Comp by Inst Reg-percent'!$B76</f>
        <v>0.13322185061315497</v>
      </c>
      <c r="G76" s="422">
        <f>'Comp by Inst Reg-counts'!G87/'Comp by Inst Reg-percent'!$B76</f>
        <v>0.55228539576365665</v>
      </c>
      <c r="H76" s="422">
        <f>'Comp by Inst Reg-counts'!H87/'Comp by Inst Reg-percent'!$B76</f>
        <v>0.44771460423634335</v>
      </c>
      <c r="I76" s="424"/>
      <c r="J76" s="422">
        <f>'Comp by Inst Reg-counts'!J87/'Comp by Inst Reg-percent'!$B76</f>
        <v>0.30356744704570793</v>
      </c>
      <c r="K76" s="500">
        <f>1-J76</f>
        <v>0.69643255295429207</v>
      </c>
      <c r="L76" s="353"/>
    </row>
    <row r="77" spans="1:24" ht="15" x14ac:dyDescent="0.25">
      <c r="A77" s="238" t="s">
        <v>182</v>
      </c>
      <c r="B77" s="487">
        <f>'Comp by Inst Reg-counts'!B88</f>
        <v>19172</v>
      </c>
      <c r="C77" s="422">
        <f>'Comp by Inst Reg-counts'!C88/'Comp by Inst Reg-percent'!$B77</f>
        <v>0.40209680784477364</v>
      </c>
      <c r="D77" s="422">
        <f>'Comp by Inst Reg-counts'!D88/'Comp by Inst Reg-percent'!$B77</f>
        <v>0.28463384101815148</v>
      </c>
      <c r="E77" s="422">
        <f>'Comp by Inst Reg-counts'!E88/'Comp by Inst Reg-percent'!$B77</f>
        <v>0.15981639891508451</v>
      </c>
      <c r="F77" s="422">
        <f>'Comp by Inst Reg-counts'!F88/'Comp by Inst Reg-percent'!$B77</f>
        <v>0.1534529522219904</v>
      </c>
      <c r="G77" s="422">
        <f>'Comp by Inst Reg-counts'!G88/'Comp by Inst Reg-percent'!$B77</f>
        <v>0.3750782390986856</v>
      </c>
      <c r="H77" s="422">
        <f>'Comp by Inst Reg-counts'!H88/'Comp by Inst Reg-percent'!$B77</f>
        <v>0.62492176090131446</v>
      </c>
      <c r="I77" s="425"/>
      <c r="J77" s="422">
        <f>'Comp by Inst Reg-counts'!J88/'Comp by Inst Reg-percent'!$B77</f>
        <v>0.51914249947840596</v>
      </c>
      <c r="K77" s="500">
        <f t="shared" ref="K77:K78" si="0">1-J77</f>
        <v>0.48085750052159404</v>
      </c>
      <c r="L77" s="353"/>
    </row>
    <row r="78" spans="1:24" ht="15" x14ac:dyDescent="0.25">
      <c r="A78" s="238" t="s">
        <v>40</v>
      </c>
      <c r="B78" s="487">
        <f>'Comp by Inst Reg-counts'!B89</f>
        <v>31536</v>
      </c>
      <c r="C78" s="422">
        <f>'Comp by Inst Reg-counts'!C89/'Comp by Inst Reg-percent'!$B78</f>
        <v>0.51290588533739223</v>
      </c>
      <c r="D78" s="422">
        <f>'Comp by Inst Reg-counts'!D89/'Comp by Inst Reg-percent'!$B78</f>
        <v>0.20918949771689499</v>
      </c>
      <c r="E78" s="422">
        <f>'Comp by Inst Reg-counts'!E89/'Comp by Inst Reg-percent'!$B78</f>
        <v>0.1220509893455099</v>
      </c>
      <c r="F78" s="422">
        <f>'Comp by Inst Reg-counts'!F89/'Comp by Inst Reg-percent'!$B78</f>
        <v>0.15585362760020294</v>
      </c>
      <c r="G78" s="422">
        <f>'Comp by Inst Reg-counts'!G89/'Comp by Inst Reg-percent'!$B78</f>
        <v>0.38143708777270419</v>
      </c>
      <c r="H78" s="422">
        <f>'Comp by Inst Reg-counts'!H89/'Comp by Inst Reg-percent'!$B78</f>
        <v>0.61856291222729576</v>
      </c>
      <c r="I78" s="272"/>
      <c r="J78" s="422">
        <f>'Comp by Inst Reg-counts'!J89/'Comp by Inst Reg-percent'!$B78</f>
        <v>0.48997970573313038</v>
      </c>
      <c r="K78" s="500">
        <f t="shared" si="0"/>
        <v>0.51002029426686968</v>
      </c>
      <c r="L78" s="353"/>
    </row>
    <row r="79" spans="1:24" ht="15" x14ac:dyDescent="0.25">
      <c r="A79" s="240" t="s">
        <v>176</v>
      </c>
      <c r="B79" s="487">
        <f>'Comp by Inst Reg-counts'!B90</f>
        <v>17306</v>
      </c>
      <c r="C79" s="422">
        <f>'Comp by Inst Reg-counts'!C90/'Comp by Inst Reg-percent'!$B79</f>
        <v>0.38732231595978273</v>
      </c>
      <c r="D79" s="422">
        <f>'Comp by Inst Reg-counts'!D90/'Comp by Inst Reg-percent'!$B79</f>
        <v>0.10609037328094302</v>
      </c>
      <c r="E79" s="422">
        <f>'Comp by Inst Reg-counts'!E90/'Comp by Inst Reg-percent'!$B79</f>
        <v>0.10377903617242575</v>
      </c>
      <c r="F79" s="422">
        <f>'Comp by Inst Reg-counts'!F90/'Comp by Inst Reg-percent'!$B79</f>
        <v>0.40280827458684848</v>
      </c>
      <c r="G79" s="422">
        <f>'Comp by Inst Reg-counts'!G90/'Comp by Inst Reg-percent'!$B79</f>
        <v>0.43175777187102737</v>
      </c>
      <c r="H79" s="422">
        <f>'Comp by Inst Reg-counts'!H90/'Comp by Inst Reg-percent'!$B79</f>
        <v>0.56824222812897263</v>
      </c>
      <c r="I79" s="272"/>
      <c r="J79" s="344" t="s">
        <v>180</v>
      </c>
      <c r="K79" s="344" t="s">
        <v>180</v>
      </c>
    </row>
    <row r="80" spans="1:24" x14ac:dyDescent="0.2">
      <c r="A80" s="172"/>
      <c r="B80" s="137"/>
      <c r="C80" s="172"/>
      <c r="D80" s="93"/>
      <c r="E80" s="93"/>
      <c r="H80" s="120"/>
      <c r="I80" s="113"/>
      <c r="J80" s="131"/>
      <c r="K80" s="92"/>
    </row>
    <row r="81" spans="1:11" x14ac:dyDescent="0.2">
      <c r="A81" s="113"/>
      <c r="B81" s="113"/>
      <c r="C81" s="113"/>
      <c r="D81" s="113"/>
      <c r="E81" s="113"/>
      <c r="F81" s="113"/>
      <c r="G81" s="113"/>
      <c r="H81" s="113"/>
      <c r="I81" s="113"/>
      <c r="J81" s="131"/>
      <c r="K81" s="92"/>
    </row>
    <row r="82" spans="1:11" x14ac:dyDescent="0.2">
      <c r="A82" s="113"/>
      <c r="B82" s="113"/>
      <c r="C82" s="113"/>
      <c r="D82" s="113"/>
      <c r="E82" s="113"/>
      <c r="F82" s="113"/>
      <c r="G82" s="113"/>
      <c r="H82" s="113"/>
      <c r="I82" s="92"/>
      <c r="J82" s="131"/>
      <c r="K82" s="92"/>
    </row>
    <row r="83" spans="1:11" x14ac:dyDescent="0.2">
      <c r="A83" s="113"/>
      <c r="B83" s="113"/>
      <c r="C83" s="113"/>
      <c r="D83" s="113"/>
      <c r="E83" s="113"/>
      <c r="F83" s="113"/>
      <c r="G83" s="113"/>
      <c r="H83" s="113"/>
      <c r="I83" s="140"/>
      <c r="J83" s="131"/>
      <c r="K83" s="92"/>
    </row>
    <row r="84" spans="1:11" x14ac:dyDescent="0.2">
      <c r="A84" s="113"/>
      <c r="B84" s="113"/>
      <c r="C84" s="113"/>
      <c r="D84" s="113"/>
      <c r="E84" s="113"/>
      <c r="F84" s="113"/>
      <c r="G84" s="113"/>
      <c r="H84" s="113"/>
      <c r="I84" s="140"/>
      <c r="J84" s="131"/>
      <c r="K84" s="131"/>
    </row>
    <row r="85" spans="1:11" x14ac:dyDescent="0.2">
      <c r="A85" s="113"/>
      <c r="B85" s="113"/>
      <c r="C85" s="113"/>
      <c r="D85" s="113"/>
      <c r="E85" s="113"/>
      <c r="F85" s="113"/>
      <c r="G85" s="113"/>
      <c r="H85" s="113"/>
      <c r="I85" s="71"/>
      <c r="J85" s="131"/>
    </row>
    <row r="86" spans="1:11" x14ac:dyDescent="0.2">
      <c r="A86" s="113"/>
      <c r="B86" s="113"/>
      <c r="C86" s="113"/>
      <c r="D86" s="113"/>
      <c r="E86" s="113"/>
      <c r="F86" s="113"/>
      <c r="G86" s="113"/>
      <c r="H86" s="113"/>
      <c r="I86" s="173"/>
    </row>
    <row r="87" spans="1:11" x14ac:dyDescent="0.2">
      <c r="A87" s="113"/>
      <c r="B87" s="113"/>
      <c r="C87" s="113"/>
      <c r="D87" s="113"/>
      <c r="E87" s="113"/>
      <c r="F87" s="113"/>
      <c r="G87" s="113"/>
      <c r="H87" s="113"/>
      <c r="I87" s="173"/>
    </row>
    <row r="88" spans="1:11" x14ac:dyDescent="0.2">
      <c r="A88" s="113"/>
      <c r="B88" s="113"/>
      <c r="C88" s="113"/>
      <c r="D88" s="113"/>
      <c r="E88" s="113"/>
      <c r="F88" s="113"/>
      <c r="G88" s="113"/>
      <c r="H88" s="113"/>
      <c r="I88" s="173"/>
    </row>
    <row r="89" spans="1:11" x14ac:dyDescent="0.2">
      <c r="A89" s="113"/>
      <c r="B89" s="113"/>
      <c r="C89" s="113"/>
      <c r="D89" s="113"/>
      <c r="E89" s="113"/>
      <c r="F89" s="113"/>
      <c r="G89" s="113"/>
      <c r="H89" s="113"/>
      <c r="I89" s="173"/>
    </row>
    <row r="90" spans="1:11" x14ac:dyDescent="0.2">
      <c r="A90" s="113"/>
      <c r="B90" s="113"/>
      <c r="C90" s="113"/>
      <c r="D90" s="113"/>
      <c r="E90" s="113"/>
      <c r="F90" s="113"/>
      <c r="G90" s="113"/>
      <c r="H90" s="113"/>
      <c r="I90" s="173"/>
    </row>
    <row r="91" spans="1:11" x14ac:dyDescent="0.2">
      <c r="A91" s="113"/>
      <c r="B91" s="113"/>
      <c r="C91" s="113"/>
      <c r="D91" s="113"/>
      <c r="E91" s="113"/>
      <c r="F91" s="113"/>
      <c r="G91" s="113"/>
      <c r="H91" s="113"/>
      <c r="I91" s="173"/>
    </row>
    <row r="92" spans="1:11" x14ac:dyDescent="0.2">
      <c r="A92" s="113"/>
      <c r="B92" s="113"/>
      <c r="C92" s="113"/>
      <c r="D92" s="113"/>
      <c r="E92" s="113"/>
      <c r="F92" s="113"/>
      <c r="G92" s="113"/>
      <c r="H92" s="113"/>
      <c r="I92" s="173"/>
    </row>
    <row r="93" spans="1:11" x14ac:dyDescent="0.2">
      <c r="A93" s="113"/>
      <c r="B93" s="113"/>
      <c r="C93" s="113"/>
      <c r="D93" s="113"/>
      <c r="E93" s="113"/>
      <c r="F93" s="113"/>
      <c r="G93" s="113"/>
      <c r="H93" s="113"/>
      <c r="I93" s="173"/>
      <c r="K93" s="174"/>
    </row>
    <row r="94" spans="1:11" x14ac:dyDescent="0.2">
      <c r="A94" s="113"/>
      <c r="B94" s="113"/>
      <c r="C94" s="113"/>
      <c r="D94" s="113"/>
      <c r="E94" s="113"/>
      <c r="F94" s="113"/>
      <c r="G94" s="113"/>
      <c r="H94" s="113"/>
      <c r="I94" s="173"/>
      <c r="J94" s="174"/>
    </row>
    <row r="96" spans="1:11" x14ac:dyDescent="0.2">
      <c r="A96" s="162" t="s">
        <v>252</v>
      </c>
    </row>
    <row r="97" spans="1:11" x14ac:dyDescent="0.2">
      <c r="A97" s="12" t="s">
        <v>213</v>
      </c>
    </row>
    <row r="98" spans="1:11" x14ac:dyDescent="0.2">
      <c r="A98" s="12" t="s">
        <v>259</v>
      </c>
      <c r="K98" s="14" t="s">
        <v>31</v>
      </c>
    </row>
  </sheetData>
  <mergeCells count="8">
    <mergeCell ref="A10:H11"/>
    <mergeCell ref="A72:H72"/>
    <mergeCell ref="A73:H73"/>
    <mergeCell ref="A1:K1"/>
    <mergeCell ref="A2:K2"/>
    <mergeCell ref="A3:K3"/>
    <mergeCell ref="A4:K8"/>
    <mergeCell ref="A71:K71"/>
  </mergeCells>
  <hyperlinks>
    <hyperlink ref="K98" location="Contents!A1" display="Back to Contents"/>
  </hyperlinks>
  <pageMargins left="0.25" right="0.25" top="0.75" bottom="0.75" header="0.3" footer="0.3"/>
  <pageSetup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4"/>
  <sheetViews>
    <sheetView workbookViewId="0">
      <selection activeCell="A2" sqref="A2:M2"/>
    </sheetView>
  </sheetViews>
  <sheetFormatPr defaultColWidth="9.140625" defaultRowHeight="15" x14ac:dyDescent="0.25"/>
  <cols>
    <col min="1" max="1" width="12.7109375" style="12" customWidth="1"/>
    <col min="2" max="3" width="9.140625" style="12"/>
    <col min="4" max="4" width="10" style="12" bestFit="1" customWidth="1"/>
    <col min="5" max="5" width="9.140625" style="12" customWidth="1"/>
    <col min="6" max="13" width="9.140625" style="12"/>
    <col min="14" max="14" width="12.7109375" style="12" customWidth="1"/>
    <col min="15" max="15" width="9.140625" style="12"/>
    <col min="16" max="16384" width="9.140625" style="201"/>
  </cols>
  <sheetData>
    <row r="1" spans="1:15" ht="15" customHeight="1" x14ac:dyDescent="0.25">
      <c r="A1" s="633" t="s">
        <v>21</v>
      </c>
      <c r="B1" s="633"/>
      <c r="C1" s="633"/>
      <c r="D1" s="633"/>
      <c r="E1" s="633"/>
      <c r="F1" s="633"/>
      <c r="G1" s="633"/>
      <c r="H1" s="633"/>
      <c r="I1" s="633"/>
      <c r="J1" s="633"/>
      <c r="K1" s="633"/>
      <c r="L1" s="633"/>
      <c r="M1" s="633"/>
    </row>
    <row r="2" spans="1:15" ht="15" customHeight="1" x14ac:dyDescent="0.25">
      <c r="A2" s="684"/>
      <c r="B2" s="684"/>
      <c r="C2" s="684"/>
      <c r="D2" s="684"/>
      <c r="E2" s="684"/>
      <c r="F2" s="684"/>
      <c r="G2" s="684"/>
      <c r="H2" s="684"/>
      <c r="I2" s="684"/>
      <c r="J2" s="684"/>
      <c r="K2" s="684"/>
      <c r="L2" s="684"/>
      <c r="M2" s="684"/>
      <c r="N2" s="92"/>
    </row>
    <row r="3" spans="1:15" ht="15" customHeight="1" x14ac:dyDescent="0.25">
      <c r="A3" s="559" t="s">
        <v>218</v>
      </c>
      <c r="B3" s="560"/>
      <c r="C3" s="560"/>
      <c r="D3" s="560"/>
      <c r="E3" s="560"/>
      <c r="F3" s="560"/>
      <c r="G3" s="560"/>
      <c r="H3" s="560"/>
      <c r="I3" s="560"/>
      <c r="J3" s="560"/>
      <c r="K3" s="560"/>
      <c r="L3" s="560"/>
      <c r="M3" s="561"/>
      <c r="N3" s="92"/>
      <c r="O3" s="131"/>
    </row>
    <row r="4" spans="1:15" ht="15" customHeight="1" x14ac:dyDescent="0.25">
      <c r="A4" s="685" t="s">
        <v>385</v>
      </c>
      <c r="B4" s="685"/>
      <c r="C4" s="685"/>
      <c r="D4" s="685"/>
      <c r="E4" s="685"/>
      <c r="F4" s="685"/>
      <c r="G4" s="685"/>
      <c r="H4" s="685"/>
      <c r="I4" s="685"/>
      <c r="J4" s="685"/>
      <c r="K4" s="685"/>
      <c r="L4" s="685"/>
      <c r="M4" s="685"/>
      <c r="N4" s="92"/>
      <c r="O4" s="131"/>
    </row>
    <row r="5" spans="1:15" ht="15" customHeight="1" x14ac:dyDescent="0.25">
      <c r="A5" s="685"/>
      <c r="B5" s="685"/>
      <c r="C5" s="685"/>
      <c r="D5" s="685"/>
      <c r="E5" s="685"/>
      <c r="F5" s="685"/>
      <c r="G5" s="685"/>
      <c r="H5" s="685"/>
      <c r="I5" s="685"/>
      <c r="J5" s="685"/>
      <c r="K5" s="685"/>
      <c r="L5" s="685"/>
      <c r="M5" s="685"/>
    </row>
    <row r="6" spans="1:15" ht="15" customHeight="1" x14ac:dyDescent="0.25">
      <c r="A6" s="685"/>
      <c r="B6" s="685"/>
      <c r="C6" s="685"/>
      <c r="D6" s="685"/>
      <c r="E6" s="685"/>
      <c r="F6" s="685"/>
      <c r="G6" s="685"/>
      <c r="H6" s="685"/>
      <c r="I6" s="685"/>
      <c r="J6" s="685"/>
      <c r="K6" s="685"/>
      <c r="L6" s="685"/>
      <c r="M6" s="685"/>
    </row>
    <row r="7" spans="1:15" ht="15" customHeight="1" x14ac:dyDescent="0.25">
      <c r="A7" s="685"/>
      <c r="B7" s="685"/>
      <c r="C7" s="685"/>
      <c r="D7" s="685"/>
      <c r="E7" s="685"/>
      <c r="F7" s="685"/>
      <c r="G7" s="685"/>
      <c r="H7" s="685"/>
      <c r="I7" s="685"/>
      <c r="J7" s="685"/>
      <c r="K7" s="685"/>
      <c r="L7" s="685"/>
      <c r="M7" s="685"/>
    </row>
    <row r="8" spans="1:15" ht="15" customHeight="1" x14ac:dyDescent="0.25">
      <c r="A8" s="685"/>
      <c r="B8" s="685"/>
      <c r="C8" s="685"/>
      <c r="D8" s="685"/>
      <c r="E8" s="685"/>
      <c r="F8" s="685"/>
      <c r="G8" s="685"/>
      <c r="H8" s="685"/>
      <c r="I8" s="685"/>
      <c r="J8" s="685"/>
      <c r="K8" s="685"/>
      <c r="L8" s="685"/>
      <c r="M8" s="685"/>
    </row>
    <row r="9" spans="1:15" ht="15" customHeight="1" x14ac:dyDescent="0.25">
      <c r="B9" s="131"/>
      <c r="C9" s="131"/>
      <c r="D9" s="131"/>
      <c r="E9" s="131"/>
      <c r="F9" s="131"/>
      <c r="G9" s="131"/>
    </row>
    <row r="10" spans="1:15" x14ac:dyDescent="0.25">
      <c r="A10" s="686" t="s">
        <v>400</v>
      </c>
      <c r="B10" s="686"/>
      <c r="C10" s="686"/>
      <c r="D10" s="686"/>
      <c r="E10" s="686"/>
      <c r="F10" s="686"/>
      <c r="G10" s="686"/>
      <c r="H10" s="686"/>
      <c r="I10" s="686"/>
      <c r="J10" s="686"/>
      <c r="K10" s="686"/>
      <c r="L10" s="686"/>
      <c r="M10" s="686"/>
    </row>
    <row r="11" spans="1:15" x14ac:dyDescent="0.25">
      <c r="F11" s="52"/>
    </row>
    <row r="12" spans="1:15" ht="26.25" x14ac:dyDescent="0.25">
      <c r="A12" s="54" t="s">
        <v>7</v>
      </c>
      <c r="B12" s="65" t="s">
        <v>260</v>
      </c>
      <c r="C12" s="55" t="s">
        <v>8</v>
      </c>
      <c r="D12" s="55" t="s">
        <v>10</v>
      </c>
      <c r="E12" s="55" t="s">
        <v>9</v>
      </c>
      <c r="F12" s="53"/>
    </row>
    <row r="13" spans="1:15" x14ac:dyDescent="0.25">
      <c r="A13" s="678" t="s">
        <v>11</v>
      </c>
      <c r="B13" s="681" t="s">
        <v>3</v>
      </c>
      <c r="C13" s="56" t="s">
        <v>12</v>
      </c>
      <c r="D13" s="180">
        <v>0.74314430244941421</v>
      </c>
      <c r="E13" s="331">
        <v>15024</v>
      </c>
      <c r="F13" s="50"/>
    </row>
    <row r="14" spans="1:15" x14ac:dyDescent="0.25">
      <c r="A14" s="679"/>
      <c r="B14" s="682"/>
      <c r="C14" s="56" t="s">
        <v>13</v>
      </c>
      <c r="D14" s="180">
        <v>0.64131328995587467</v>
      </c>
      <c r="E14" s="331">
        <v>13371</v>
      </c>
      <c r="F14" s="50"/>
    </row>
    <row r="15" spans="1:15" x14ac:dyDescent="0.25">
      <c r="A15" s="679"/>
      <c r="B15" s="683"/>
      <c r="C15" s="56"/>
      <c r="D15" s="180"/>
      <c r="E15" s="331"/>
      <c r="F15" s="50"/>
    </row>
    <row r="16" spans="1:15" ht="15" customHeight="1" x14ac:dyDescent="0.25">
      <c r="A16" s="679"/>
      <c r="B16" s="681" t="s">
        <v>5</v>
      </c>
      <c r="C16" s="56" t="s">
        <v>12</v>
      </c>
      <c r="D16" s="180">
        <v>0.58735191056232272</v>
      </c>
      <c r="E16" s="331">
        <v>11986</v>
      </c>
      <c r="F16" s="50"/>
    </row>
    <row r="17" spans="1:13" x14ac:dyDescent="0.25">
      <c r="A17" s="679"/>
      <c r="B17" s="682"/>
      <c r="C17" s="56" t="s">
        <v>13</v>
      </c>
      <c r="D17" s="180">
        <v>0.47233914612146727</v>
      </c>
      <c r="E17" s="331">
        <v>9978</v>
      </c>
      <c r="F17" s="50"/>
    </row>
    <row r="18" spans="1:13" x14ac:dyDescent="0.25">
      <c r="A18" s="679"/>
      <c r="B18" s="683"/>
      <c r="C18" s="56"/>
      <c r="D18" s="180"/>
      <c r="E18" s="331"/>
      <c r="F18" s="50"/>
    </row>
    <row r="19" spans="1:13" ht="15" customHeight="1" x14ac:dyDescent="0.25">
      <c r="A19" s="679"/>
      <c r="B19" s="681" t="s">
        <v>4</v>
      </c>
      <c r="C19" s="56" t="s">
        <v>12</v>
      </c>
      <c r="D19" s="180">
        <v>0.48476936466492604</v>
      </c>
      <c r="E19" s="331">
        <v>5745</v>
      </c>
      <c r="F19" s="50"/>
    </row>
    <row r="20" spans="1:13" x14ac:dyDescent="0.25">
      <c r="A20" s="679"/>
      <c r="B20" s="682"/>
      <c r="C20" s="56" t="s">
        <v>13</v>
      </c>
      <c r="D20" s="180">
        <v>0.36019952743502232</v>
      </c>
      <c r="E20" s="331">
        <v>3809</v>
      </c>
      <c r="F20" s="50"/>
    </row>
    <row r="21" spans="1:13" x14ac:dyDescent="0.25">
      <c r="A21" s="679"/>
      <c r="B21" s="683"/>
      <c r="C21" s="56"/>
      <c r="D21" s="180"/>
      <c r="E21" s="331"/>
      <c r="F21" s="50"/>
    </row>
    <row r="22" spans="1:13" x14ac:dyDescent="0.25">
      <c r="A22" s="679"/>
      <c r="B22" s="681" t="s">
        <v>16</v>
      </c>
      <c r="C22" s="56" t="s">
        <v>12</v>
      </c>
      <c r="D22" s="182">
        <v>0.76011701608971238</v>
      </c>
      <c r="E22" s="331">
        <v>4102</v>
      </c>
      <c r="F22" s="50"/>
    </row>
    <row r="23" spans="1:13" x14ac:dyDescent="0.25">
      <c r="A23" s="680"/>
      <c r="B23" s="683"/>
      <c r="C23" s="56" t="s">
        <v>13</v>
      </c>
      <c r="D23" s="171">
        <v>0.66257526632700325</v>
      </c>
      <c r="E23" s="331">
        <v>4318</v>
      </c>
      <c r="F23" s="50"/>
    </row>
    <row r="24" spans="1:13" ht="15" customHeight="1" x14ac:dyDescent="0.25">
      <c r="A24" s="687" t="s">
        <v>21</v>
      </c>
      <c r="B24" s="681" t="s">
        <v>3</v>
      </c>
      <c r="C24" s="56" t="s">
        <v>12</v>
      </c>
      <c r="D24" s="330">
        <v>0.6508545517963028</v>
      </c>
      <c r="E24" s="331">
        <v>2867</v>
      </c>
      <c r="F24" s="50"/>
    </row>
    <row r="25" spans="1:13" ht="15" customHeight="1" x14ac:dyDescent="0.25">
      <c r="A25" s="688"/>
      <c r="B25" s="682"/>
      <c r="C25" s="56" t="s">
        <v>13</v>
      </c>
      <c r="D25" s="330">
        <v>0.55652535328345798</v>
      </c>
      <c r="E25" s="331">
        <v>2406</v>
      </c>
    </row>
    <row r="26" spans="1:13" x14ac:dyDescent="0.25">
      <c r="A26" s="688"/>
      <c r="B26" s="683"/>
      <c r="C26" s="56"/>
      <c r="D26" s="330"/>
      <c r="E26" s="331"/>
    </row>
    <row r="27" spans="1:13" x14ac:dyDescent="0.25">
      <c r="A27" s="688"/>
      <c r="B27" s="681" t="s">
        <v>5</v>
      </c>
      <c r="C27" s="56" t="s">
        <v>12</v>
      </c>
      <c r="D27" s="330">
        <v>0.5733911785972523</v>
      </c>
      <c r="E27" s="331">
        <v>1383</v>
      </c>
    </row>
    <row r="28" spans="1:13" x14ac:dyDescent="0.25">
      <c r="A28" s="688"/>
      <c r="B28" s="682"/>
      <c r="C28" s="56" t="s">
        <v>13</v>
      </c>
      <c r="D28" s="330">
        <v>0.50095785440613028</v>
      </c>
      <c r="E28" s="331">
        <v>1044</v>
      </c>
      <c r="F28" s="183"/>
      <c r="G28" s="183"/>
      <c r="H28" s="183"/>
      <c r="I28" s="183"/>
      <c r="J28" s="183"/>
      <c r="K28" s="183"/>
      <c r="L28" s="183"/>
      <c r="M28" s="183"/>
    </row>
    <row r="29" spans="1:13" x14ac:dyDescent="0.25">
      <c r="A29" s="688"/>
      <c r="B29" s="683"/>
      <c r="C29" s="56"/>
      <c r="D29" s="330"/>
      <c r="E29" s="331"/>
      <c r="F29" s="690"/>
    </row>
    <row r="30" spans="1:13" ht="15" customHeight="1" x14ac:dyDescent="0.25">
      <c r="A30" s="688"/>
      <c r="B30" s="681" t="s">
        <v>4</v>
      </c>
      <c r="C30" s="56" t="s">
        <v>12</v>
      </c>
      <c r="D30" s="330">
        <v>0.53063063063063065</v>
      </c>
      <c r="E30" s="331">
        <v>1110</v>
      </c>
      <c r="F30" s="690"/>
    </row>
    <row r="31" spans="1:13" x14ac:dyDescent="0.25">
      <c r="A31" s="688"/>
      <c r="B31" s="682"/>
      <c r="C31" s="56" t="s">
        <v>13</v>
      </c>
      <c r="D31" s="330">
        <v>0.44424131627056673</v>
      </c>
      <c r="E31" s="331">
        <v>547</v>
      </c>
      <c r="F31" s="50"/>
    </row>
    <row r="32" spans="1:13" x14ac:dyDescent="0.25">
      <c r="A32" s="688"/>
      <c r="B32" s="683"/>
      <c r="C32" s="56"/>
      <c r="D32" s="330"/>
      <c r="E32" s="331"/>
      <c r="F32" s="50"/>
    </row>
    <row r="33" spans="1:14" ht="15" customHeight="1" x14ac:dyDescent="0.25">
      <c r="A33" s="688"/>
      <c r="B33" s="681" t="s">
        <v>16</v>
      </c>
      <c r="C33" s="56" t="s">
        <v>12</v>
      </c>
      <c r="D33" s="332">
        <v>0.74751929437706721</v>
      </c>
      <c r="E33" s="160">
        <v>907</v>
      </c>
      <c r="F33" s="50"/>
    </row>
    <row r="34" spans="1:14" x14ac:dyDescent="0.25">
      <c r="A34" s="689"/>
      <c r="B34" s="683"/>
      <c r="C34" s="56" t="s">
        <v>13</v>
      </c>
      <c r="D34" s="333">
        <v>0.66228070175438591</v>
      </c>
      <c r="E34" s="160">
        <v>912</v>
      </c>
      <c r="F34" s="50"/>
    </row>
    <row r="35" spans="1:14" x14ac:dyDescent="0.25">
      <c r="F35" s="50"/>
    </row>
    <row r="36" spans="1:14" x14ac:dyDescent="0.25">
      <c r="A36" s="12" t="s">
        <v>30</v>
      </c>
      <c r="F36" s="50"/>
    </row>
    <row r="37" spans="1:14" x14ac:dyDescent="0.25">
      <c r="F37" s="50"/>
    </row>
    <row r="38" spans="1:14" x14ac:dyDescent="0.25">
      <c r="F38" s="50"/>
    </row>
    <row r="39" spans="1:14" x14ac:dyDescent="0.25">
      <c r="F39" s="50"/>
    </row>
    <row r="40" spans="1:14" x14ac:dyDescent="0.25">
      <c r="F40" s="50"/>
    </row>
    <row r="41" spans="1:14" x14ac:dyDescent="0.25">
      <c r="A41" s="686" t="s">
        <v>399</v>
      </c>
      <c r="B41" s="686"/>
      <c r="C41" s="686"/>
      <c r="D41" s="686"/>
      <c r="E41" s="686"/>
      <c r="F41" s="686"/>
      <c r="G41" s="686"/>
      <c r="H41" s="686"/>
      <c r="I41" s="686"/>
      <c r="J41" s="686"/>
      <c r="K41" s="686"/>
      <c r="L41" s="686"/>
      <c r="M41" s="686"/>
      <c r="N41" s="13"/>
    </row>
    <row r="42" spans="1:14" x14ac:dyDescent="0.25">
      <c r="F42" s="50"/>
    </row>
    <row r="43" spans="1:14" ht="26.25" x14ac:dyDescent="0.25">
      <c r="A43" s="61" t="s">
        <v>7</v>
      </c>
      <c r="B43" s="65" t="s">
        <v>260</v>
      </c>
      <c r="C43" s="46" t="s">
        <v>8</v>
      </c>
      <c r="D43" s="51" t="s">
        <v>10</v>
      </c>
      <c r="E43" s="51" t="s">
        <v>9</v>
      </c>
      <c r="F43" s="50"/>
    </row>
    <row r="44" spans="1:14" x14ac:dyDescent="0.25">
      <c r="A44" s="687" t="s">
        <v>11</v>
      </c>
      <c r="B44" s="691" t="s">
        <v>3</v>
      </c>
      <c r="C44" s="184" t="s">
        <v>12</v>
      </c>
      <c r="D44" s="180">
        <v>0.40473807140473805</v>
      </c>
      <c r="E44" s="181">
        <v>11988</v>
      </c>
      <c r="F44" s="50"/>
    </row>
    <row r="45" spans="1:14" x14ac:dyDescent="0.25">
      <c r="A45" s="688"/>
      <c r="B45" s="692"/>
      <c r="C45" s="184" t="s">
        <v>13</v>
      </c>
      <c r="D45" s="180">
        <v>0.35261044176706829</v>
      </c>
      <c r="E45" s="181">
        <v>11205</v>
      </c>
      <c r="F45" s="50"/>
    </row>
    <row r="46" spans="1:14" x14ac:dyDescent="0.25">
      <c r="A46" s="688"/>
      <c r="B46" s="693"/>
      <c r="C46" s="184"/>
      <c r="D46" s="180"/>
      <c r="E46" s="181"/>
    </row>
    <row r="47" spans="1:14" x14ac:dyDescent="0.25">
      <c r="A47" s="688"/>
      <c r="B47" s="691" t="s">
        <v>5</v>
      </c>
      <c r="C47" s="184" t="s">
        <v>12</v>
      </c>
      <c r="D47" s="180">
        <v>0.35637240987794494</v>
      </c>
      <c r="E47" s="181">
        <v>14092</v>
      </c>
    </row>
    <row r="48" spans="1:14" x14ac:dyDescent="0.25">
      <c r="A48" s="688"/>
      <c r="B48" s="692"/>
      <c r="C48" s="184" t="s">
        <v>13</v>
      </c>
      <c r="D48" s="180">
        <v>0.31103934732727118</v>
      </c>
      <c r="E48" s="181">
        <v>11767</v>
      </c>
    </row>
    <row r="49" spans="1:5" x14ac:dyDescent="0.25">
      <c r="A49" s="688"/>
      <c r="B49" s="694"/>
      <c r="C49" s="184"/>
      <c r="D49" s="180"/>
      <c r="E49" s="181"/>
    </row>
    <row r="50" spans="1:5" ht="15" customHeight="1" x14ac:dyDescent="0.25">
      <c r="A50" s="688"/>
      <c r="B50" s="695" t="s">
        <v>4</v>
      </c>
      <c r="C50" s="185" t="s">
        <v>12</v>
      </c>
      <c r="D50" s="180">
        <v>0.21193287756370416</v>
      </c>
      <c r="E50" s="181">
        <v>4827</v>
      </c>
    </row>
    <row r="51" spans="1:5" ht="15" customHeight="1" x14ac:dyDescent="0.25">
      <c r="A51" s="688"/>
      <c r="B51" s="696"/>
      <c r="C51" s="186" t="s">
        <v>13</v>
      </c>
      <c r="D51" s="180">
        <v>0.17188219052001841</v>
      </c>
      <c r="E51" s="181">
        <v>4346</v>
      </c>
    </row>
    <row r="52" spans="1:5" x14ac:dyDescent="0.25">
      <c r="A52" s="688"/>
      <c r="B52" s="697"/>
      <c r="C52" s="56"/>
      <c r="D52" s="180"/>
      <c r="E52" s="181"/>
    </row>
    <row r="53" spans="1:5" x14ac:dyDescent="0.25">
      <c r="A53" s="688"/>
      <c r="B53" s="698" t="s">
        <v>16</v>
      </c>
      <c r="C53" s="56" t="s">
        <v>12</v>
      </c>
      <c r="D53" s="182">
        <v>0.41366102776891156</v>
      </c>
      <c r="E53" s="135">
        <v>3133</v>
      </c>
    </row>
    <row r="54" spans="1:5" x14ac:dyDescent="0.25">
      <c r="A54" s="689"/>
      <c r="B54" s="699"/>
      <c r="C54" s="56" t="s">
        <v>13</v>
      </c>
      <c r="D54" s="171">
        <v>0.34108040201005024</v>
      </c>
      <c r="E54" s="135">
        <v>3184</v>
      </c>
    </row>
    <row r="55" spans="1:5" x14ac:dyDescent="0.25">
      <c r="A55" s="687" t="s">
        <v>21</v>
      </c>
      <c r="B55" s="700" t="s">
        <v>3</v>
      </c>
      <c r="C55" s="187" t="s">
        <v>12</v>
      </c>
      <c r="D55" s="330">
        <v>0.41136168998001715</v>
      </c>
      <c r="E55" s="331">
        <v>3503</v>
      </c>
    </row>
    <row r="56" spans="1:5" x14ac:dyDescent="0.25">
      <c r="A56" s="688"/>
      <c r="B56" s="692"/>
      <c r="C56" s="184" t="s">
        <v>13</v>
      </c>
      <c r="D56" s="330">
        <v>0.34006309148264985</v>
      </c>
      <c r="E56" s="331">
        <v>3170</v>
      </c>
    </row>
    <row r="57" spans="1:5" x14ac:dyDescent="0.25">
      <c r="A57" s="688"/>
      <c r="B57" s="694"/>
      <c r="C57" s="184"/>
      <c r="D57" s="330"/>
      <c r="E57" s="331"/>
    </row>
    <row r="58" spans="1:5" x14ac:dyDescent="0.25">
      <c r="A58" s="688"/>
      <c r="B58" s="700" t="s">
        <v>5</v>
      </c>
      <c r="C58" s="184" t="s">
        <v>12</v>
      </c>
      <c r="D58" s="330">
        <v>0.34422233057045343</v>
      </c>
      <c r="E58" s="331">
        <v>2051</v>
      </c>
    </row>
    <row r="59" spans="1:5" x14ac:dyDescent="0.25">
      <c r="A59" s="688"/>
      <c r="B59" s="692"/>
      <c r="C59" s="184" t="s">
        <v>13</v>
      </c>
      <c r="D59" s="330">
        <v>0.28752759381898457</v>
      </c>
      <c r="E59" s="331">
        <v>1812</v>
      </c>
    </row>
    <row r="60" spans="1:5" x14ac:dyDescent="0.25">
      <c r="A60" s="688"/>
      <c r="B60" s="694"/>
      <c r="C60" s="184"/>
      <c r="D60" s="330"/>
      <c r="E60" s="331"/>
    </row>
    <row r="61" spans="1:5" ht="15" customHeight="1" x14ac:dyDescent="0.25">
      <c r="A61" s="688"/>
      <c r="B61" s="695" t="s">
        <v>4</v>
      </c>
      <c r="C61" s="186" t="s">
        <v>12</v>
      </c>
      <c r="D61" s="330">
        <v>0.20678191489361702</v>
      </c>
      <c r="E61" s="331">
        <v>1504</v>
      </c>
    </row>
    <row r="62" spans="1:5" ht="15" customHeight="1" x14ac:dyDescent="0.25">
      <c r="A62" s="688"/>
      <c r="B62" s="696"/>
      <c r="C62" s="86" t="s">
        <v>13</v>
      </c>
      <c r="D62" s="330">
        <v>0.15815602836879433</v>
      </c>
      <c r="E62" s="331">
        <v>1410</v>
      </c>
    </row>
    <row r="63" spans="1:5" x14ac:dyDescent="0.25">
      <c r="A63" s="688"/>
      <c r="B63" s="697"/>
      <c r="C63" s="114"/>
      <c r="D63" s="330"/>
      <c r="E63" s="331"/>
    </row>
    <row r="64" spans="1:5" x14ac:dyDescent="0.25">
      <c r="A64" s="688"/>
      <c r="B64" s="695" t="s">
        <v>16</v>
      </c>
      <c r="C64" s="56" t="s">
        <v>12</v>
      </c>
      <c r="D64" s="332">
        <v>0.41493775933609961</v>
      </c>
      <c r="E64" s="160">
        <v>723</v>
      </c>
    </row>
    <row r="65" spans="1:12" x14ac:dyDescent="0.25">
      <c r="A65" s="689"/>
      <c r="B65" s="701"/>
      <c r="C65" s="56" t="s">
        <v>13</v>
      </c>
      <c r="D65" s="333">
        <v>0.37553956834532376</v>
      </c>
      <c r="E65" s="160">
        <v>695</v>
      </c>
    </row>
    <row r="72" spans="1:12" x14ac:dyDescent="0.25">
      <c r="A72" s="12" t="s">
        <v>213</v>
      </c>
      <c r="L72" s="14" t="s">
        <v>31</v>
      </c>
    </row>
    <row r="73" spans="1:12" x14ac:dyDescent="0.25">
      <c r="A73" s="12" t="s">
        <v>249</v>
      </c>
    </row>
    <row r="74" spans="1:12" x14ac:dyDescent="0.25">
      <c r="A74" s="12" t="s">
        <v>248</v>
      </c>
    </row>
  </sheetData>
  <mergeCells count="27">
    <mergeCell ref="A55:A65"/>
    <mergeCell ref="B55:B57"/>
    <mergeCell ref="B58:B60"/>
    <mergeCell ref="B61:B63"/>
    <mergeCell ref="B64:B65"/>
    <mergeCell ref="A41:M41"/>
    <mergeCell ref="A44:A54"/>
    <mergeCell ref="B44:B46"/>
    <mergeCell ref="B47:B49"/>
    <mergeCell ref="B50:B52"/>
    <mergeCell ref="B53:B54"/>
    <mergeCell ref="A24:A34"/>
    <mergeCell ref="B24:B26"/>
    <mergeCell ref="B27:B29"/>
    <mergeCell ref="F29:F30"/>
    <mergeCell ref="B30:B32"/>
    <mergeCell ref="B33:B34"/>
    <mergeCell ref="A1:M1"/>
    <mergeCell ref="A2:M2"/>
    <mergeCell ref="A3:M3"/>
    <mergeCell ref="A4:M8"/>
    <mergeCell ref="A10:M10"/>
    <mergeCell ref="A13:A23"/>
    <mergeCell ref="B13:B15"/>
    <mergeCell ref="B16:B18"/>
    <mergeCell ref="B19:B21"/>
    <mergeCell ref="B22:B23"/>
  </mergeCells>
  <hyperlinks>
    <hyperlink ref="L72" location="Contents!A1" display="Back to Contents"/>
  </hyperlinks>
  <pageMargins left="0.7" right="0.7" top="0.75" bottom="0.75" header="0.3" footer="0.3"/>
  <pageSetup scale="6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9"/>
  <sheetViews>
    <sheetView zoomScaleNormal="100" zoomScaleSheetLayoutView="100" workbookViewId="0">
      <selection activeCell="H28" sqref="H28"/>
    </sheetView>
  </sheetViews>
  <sheetFormatPr defaultColWidth="9.140625" defaultRowHeight="14.25" x14ac:dyDescent="0.2"/>
  <cols>
    <col min="1" max="1" width="14.42578125" style="12" customWidth="1"/>
    <col min="2" max="2" width="18.85546875" style="12" customWidth="1"/>
    <col min="3" max="3" width="16.42578125" style="12" customWidth="1"/>
    <col min="4" max="5" width="12.7109375" style="12" customWidth="1"/>
    <col min="6" max="6" width="13.28515625" style="12" customWidth="1"/>
    <col min="7" max="7" width="12.140625" style="12" customWidth="1"/>
    <col min="8" max="8" width="13.85546875" style="12" customWidth="1"/>
    <col min="9" max="9" width="12.7109375" style="12" customWidth="1"/>
    <col min="10" max="10" width="14" style="12" customWidth="1"/>
    <col min="11" max="15" width="12.7109375" style="1" customWidth="1"/>
    <col min="16" max="20" width="9.140625" style="1"/>
    <col min="21" max="21" width="9.140625" style="1" customWidth="1"/>
    <col min="22" max="16384" width="9.140625" style="1"/>
  </cols>
  <sheetData>
    <row r="1" spans="1:12" ht="15" customHeight="1" x14ac:dyDescent="0.2">
      <c r="A1" s="559" t="s">
        <v>21</v>
      </c>
      <c r="B1" s="560"/>
      <c r="C1" s="560"/>
      <c r="D1" s="560"/>
      <c r="E1" s="560"/>
      <c r="F1" s="560"/>
      <c r="G1" s="560"/>
      <c r="H1" s="560"/>
      <c r="I1" s="560"/>
      <c r="J1" s="560"/>
      <c r="K1" s="561"/>
    </row>
    <row r="2" spans="1:12" ht="15" customHeight="1" x14ac:dyDescent="0.2">
      <c r="A2" s="735"/>
      <c r="B2" s="643"/>
      <c r="C2" s="643"/>
      <c r="D2" s="643"/>
      <c r="E2" s="643"/>
      <c r="F2" s="643"/>
      <c r="G2" s="643"/>
      <c r="H2" s="643"/>
      <c r="I2" s="643"/>
      <c r="J2" s="643"/>
      <c r="K2" s="736"/>
    </row>
    <row r="3" spans="1:12" s="90" customFormat="1" ht="15" customHeight="1" x14ac:dyDescent="0.2">
      <c r="A3" s="559" t="s">
        <v>235</v>
      </c>
      <c r="B3" s="560"/>
      <c r="C3" s="560"/>
      <c r="D3" s="560"/>
      <c r="E3" s="560"/>
      <c r="F3" s="560"/>
      <c r="G3" s="560"/>
      <c r="H3" s="560"/>
      <c r="I3" s="560"/>
      <c r="J3" s="560"/>
      <c r="K3" s="561"/>
    </row>
    <row r="4" spans="1:12" s="90" customFormat="1" ht="15" customHeight="1" x14ac:dyDescent="0.2">
      <c r="A4" s="587" t="s">
        <v>387</v>
      </c>
      <c r="B4" s="588"/>
      <c r="C4" s="588"/>
      <c r="D4" s="588"/>
      <c r="E4" s="588"/>
      <c r="F4" s="588"/>
      <c r="G4" s="588"/>
      <c r="H4" s="588"/>
      <c r="I4" s="588"/>
      <c r="J4" s="588"/>
      <c r="K4" s="589"/>
    </row>
    <row r="5" spans="1:12" s="90" customFormat="1" ht="15" customHeight="1" x14ac:dyDescent="0.2">
      <c r="A5" s="587"/>
      <c r="B5" s="588"/>
      <c r="C5" s="588"/>
      <c r="D5" s="588"/>
      <c r="E5" s="588"/>
      <c r="F5" s="588"/>
      <c r="G5" s="588"/>
      <c r="H5" s="588"/>
      <c r="I5" s="588"/>
      <c r="J5" s="588"/>
      <c r="K5" s="589"/>
    </row>
    <row r="6" spans="1:12" s="90" customFormat="1" ht="15" customHeight="1" x14ac:dyDescent="0.2">
      <c r="A6" s="587"/>
      <c r="B6" s="588"/>
      <c r="C6" s="588"/>
      <c r="D6" s="588"/>
      <c r="E6" s="588"/>
      <c r="F6" s="588"/>
      <c r="G6" s="588"/>
      <c r="H6" s="588"/>
      <c r="I6" s="588"/>
      <c r="J6" s="588"/>
      <c r="K6" s="589"/>
    </row>
    <row r="7" spans="1:12" s="90" customFormat="1" ht="15" customHeight="1" x14ac:dyDescent="0.2">
      <c r="A7" s="587"/>
      <c r="B7" s="588"/>
      <c r="C7" s="588"/>
      <c r="D7" s="588"/>
      <c r="E7" s="588"/>
      <c r="F7" s="588"/>
      <c r="G7" s="588"/>
      <c r="H7" s="588"/>
      <c r="I7" s="588"/>
      <c r="J7" s="588"/>
      <c r="K7" s="589"/>
    </row>
    <row r="8" spans="1:12" s="90" customFormat="1" ht="15" customHeight="1" x14ac:dyDescent="0.2">
      <c r="A8" s="590"/>
      <c r="B8" s="591"/>
      <c r="C8" s="591"/>
      <c r="D8" s="591"/>
      <c r="E8" s="591"/>
      <c r="F8" s="591"/>
      <c r="G8" s="591"/>
      <c r="H8" s="591"/>
      <c r="I8" s="591"/>
      <c r="J8" s="591"/>
      <c r="K8" s="592"/>
    </row>
    <row r="9" spans="1:12" s="90" customFormat="1" ht="15" customHeight="1" x14ac:dyDescent="0.2">
      <c r="A9" s="720" t="s">
        <v>282</v>
      </c>
      <c r="B9" s="721"/>
      <c r="C9" s="721"/>
      <c r="D9" s="721"/>
      <c r="E9" s="721"/>
      <c r="F9" s="721"/>
      <c r="G9" s="722"/>
      <c r="H9" s="92"/>
      <c r="I9" s="131"/>
      <c r="J9" s="131"/>
    </row>
    <row r="10" spans="1:12" s="90" customFormat="1" x14ac:dyDescent="0.2">
      <c r="A10" s="723"/>
      <c r="B10" s="724"/>
      <c r="C10" s="724"/>
      <c r="D10" s="724"/>
      <c r="E10" s="724"/>
      <c r="F10" s="724"/>
      <c r="G10" s="725"/>
      <c r="H10" s="92"/>
      <c r="I10" s="131"/>
      <c r="J10" s="131"/>
    </row>
    <row r="11" spans="1:12" s="90" customFormat="1" ht="15" customHeight="1" x14ac:dyDescent="0.2">
      <c r="A11" s="726" t="s">
        <v>214</v>
      </c>
      <c r="B11" s="727"/>
      <c r="C11" s="727"/>
      <c r="D11" s="727"/>
      <c r="E11" s="727"/>
      <c r="F11" s="727"/>
      <c r="G11" s="728"/>
      <c r="H11" s="92"/>
      <c r="I11" s="131"/>
      <c r="J11" s="131"/>
    </row>
    <row r="12" spans="1:12" s="90" customFormat="1" ht="15" customHeight="1" thickBot="1" x14ac:dyDescent="0.25">
      <c r="A12" s="729"/>
      <c r="B12" s="730"/>
      <c r="C12" s="730"/>
      <c r="D12" s="730"/>
      <c r="E12" s="730"/>
      <c r="F12" s="730"/>
      <c r="G12" s="731"/>
      <c r="H12" s="92"/>
      <c r="I12" s="131"/>
      <c r="J12" s="131"/>
    </row>
    <row r="13" spans="1:12" s="90" customFormat="1" ht="15" customHeight="1" x14ac:dyDescent="0.2">
      <c r="A13" s="445"/>
      <c r="B13" s="446">
        <v>2015</v>
      </c>
      <c r="C13" s="446">
        <v>2016</v>
      </c>
      <c r="D13" s="457">
        <v>2017</v>
      </c>
      <c r="E13" s="462">
        <v>2020</v>
      </c>
      <c r="F13" s="463">
        <v>2025</v>
      </c>
      <c r="G13" s="464">
        <v>2030</v>
      </c>
      <c r="H13" s="175"/>
      <c r="I13" s="151"/>
      <c r="J13" s="92"/>
      <c r="K13" s="131"/>
      <c r="L13" s="131"/>
    </row>
    <row r="14" spans="1:12" s="90" customFormat="1" ht="15" customHeight="1" x14ac:dyDescent="0.2">
      <c r="A14" s="448" t="s">
        <v>21</v>
      </c>
      <c r="B14" s="398">
        <v>0.48221479386303245</v>
      </c>
      <c r="C14" s="398">
        <v>0.51184069539254284</v>
      </c>
      <c r="D14" s="458">
        <v>0.5169523941996732</v>
      </c>
      <c r="E14" s="465">
        <f>E15/E16</f>
        <v>0.57175305288545974</v>
      </c>
      <c r="F14" s="354">
        <f>F15/F16</f>
        <v>0.60132781024797144</v>
      </c>
      <c r="G14" s="466">
        <f>G15/G16</f>
        <v>0.64075503887837792</v>
      </c>
      <c r="H14" s="175"/>
      <c r="I14" s="151"/>
      <c r="J14" s="92"/>
      <c r="K14" s="131"/>
      <c r="L14" s="131"/>
    </row>
    <row r="15" spans="1:12" s="90" customFormat="1" ht="15" customHeight="1" x14ac:dyDescent="0.2">
      <c r="A15" s="327" t="s">
        <v>289</v>
      </c>
      <c r="B15" s="399" t="s">
        <v>403</v>
      </c>
      <c r="C15" s="399" t="s">
        <v>312</v>
      </c>
      <c r="D15" s="459" t="s">
        <v>405</v>
      </c>
      <c r="E15" s="467" t="s">
        <v>314</v>
      </c>
      <c r="F15" s="328" t="s">
        <v>316</v>
      </c>
      <c r="G15" s="468" t="s">
        <v>318</v>
      </c>
      <c r="H15" s="175"/>
      <c r="I15" s="151"/>
      <c r="J15" s="92"/>
      <c r="K15" s="131"/>
      <c r="L15" s="131"/>
    </row>
    <row r="16" spans="1:12" s="90" customFormat="1" x14ac:dyDescent="0.2">
      <c r="A16" s="327" t="s">
        <v>290</v>
      </c>
      <c r="B16" s="400" t="s">
        <v>404</v>
      </c>
      <c r="C16" s="400" t="s">
        <v>313</v>
      </c>
      <c r="D16" s="460" t="s">
        <v>406</v>
      </c>
      <c r="E16" s="467" t="s">
        <v>315</v>
      </c>
      <c r="F16" s="328" t="s">
        <v>317</v>
      </c>
      <c r="G16" s="468" t="s">
        <v>319</v>
      </c>
      <c r="H16" s="175"/>
      <c r="I16" s="151"/>
      <c r="J16" s="92"/>
      <c r="K16" s="131"/>
      <c r="L16" s="131"/>
    </row>
    <row r="17" spans="1:12" s="90" customFormat="1" ht="15" thickBot="1" x14ac:dyDescent="0.25">
      <c r="A17" s="329" t="s">
        <v>281</v>
      </c>
      <c r="B17" s="447">
        <v>0.52701371778538941</v>
      </c>
      <c r="C17" s="447">
        <v>0.51921667974588326</v>
      </c>
      <c r="D17" s="461">
        <v>0.52342531247434199</v>
      </c>
      <c r="E17" s="469">
        <v>0.57999999999999996</v>
      </c>
      <c r="F17" s="470">
        <v>0.61</v>
      </c>
      <c r="G17" s="471">
        <v>0.65</v>
      </c>
      <c r="H17" s="175"/>
      <c r="I17" s="151"/>
      <c r="J17" s="92"/>
      <c r="K17" s="131"/>
      <c r="L17" s="131"/>
    </row>
    <row r="18" spans="1:12" x14ac:dyDescent="0.2">
      <c r="A18" s="131"/>
      <c r="B18" s="131"/>
      <c r="C18" s="131"/>
      <c r="D18" s="189"/>
      <c r="E18" s="131"/>
      <c r="F18" s="131"/>
      <c r="G18" s="131"/>
      <c r="H18" s="131"/>
      <c r="I18" s="131"/>
      <c r="J18" s="131"/>
    </row>
    <row r="19" spans="1:12" s="251" customFormat="1" x14ac:dyDescent="0.2">
      <c r="A19" s="559" t="s">
        <v>408</v>
      </c>
      <c r="B19" s="560"/>
      <c r="C19" s="560"/>
      <c r="D19" s="560"/>
      <c r="E19" s="560"/>
      <c r="F19" s="560"/>
      <c r="G19" s="560"/>
      <c r="H19" s="560"/>
      <c r="I19" s="560"/>
      <c r="J19" s="560"/>
      <c r="K19" s="561"/>
    </row>
    <row r="20" spans="1:12" ht="15" thickBot="1" x14ac:dyDescent="0.25">
      <c r="A20" s="126"/>
      <c r="B20" s="719" t="s">
        <v>228</v>
      </c>
      <c r="C20" s="719"/>
      <c r="D20" s="719"/>
      <c r="E20" s="719"/>
      <c r="F20" s="719"/>
      <c r="G20" s="719"/>
      <c r="H20" s="732" t="s">
        <v>276</v>
      </c>
      <c r="I20" s="733"/>
      <c r="J20" s="733"/>
      <c r="K20" s="734"/>
    </row>
    <row r="21" spans="1:12" ht="38.25" x14ac:dyDescent="0.2">
      <c r="A21" s="252"/>
      <c r="B21" s="253" t="s">
        <v>183</v>
      </c>
      <c r="C21" s="254" t="s">
        <v>227</v>
      </c>
      <c r="D21" s="501" t="s">
        <v>261</v>
      </c>
      <c r="E21" s="502" t="s">
        <v>262</v>
      </c>
      <c r="F21" s="503" t="s">
        <v>263</v>
      </c>
      <c r="G21" s="510" t="s">
        <v>230</v>
      </c>
      <c r="H21" s="516" t="s">
        <v>426</v>
      </c>
      <c r="I21" s="517" t="s">
        <v>226</v>
      </c>
      <c r="J21" s="513" t="s">
        <v>229</v>
      </c>
      <c r="K21" s="522" t="s">
        <v>431</v>
      </c>
    </row>
    <row r="22" spans="1:12" x14ac:dyDescent="0.2">
      <c r="A22" s="200" t="s">
        <v>21</v>
      </c>
      <c r="B22" s="255">
        <v>91949</v>
      </c>
      <c r="C22" s="256">
        <v>86271</v>
      </c>
      <c r="D22" s="504">
        <v>21964</v>
      </c>
      <c r="E22" s="505">
        <v>19477</v>
      </c>
      <c r="F22" s="506">
        <v>3170</v>
      </c>
      <c r="G22" s="511">
        <f>SUM(D22:F22)</f>
        <v>44611</v>
      </c>
      <c r="H22" s="518">
        <f>D22/C22</f>
        <v>0.25459308458230462</v>
      </c>
      <c r="I22" s="519">
        <f>E22/C22</f>
        <v>0.22576532090737328</v>
      </c>
      <c r="J22" s="514">
        <f>F22/C22</f>
        <v>3.6744676658436788E-2</v>
      </c>
      <c r="K22" s="523">
        <f>G22/C22</f>
        <v>0.51710308214811462</v>
      </c>
    </row>
    <row r="23" spans="1:12" ht="15" thickBot="1" x14ac:dyDescent="0.25">
      <c r="A23" s="196" t="s">
        <v>11</v>
      </c>
      <c r="B23" s="257">
        <v>334424</v>
      </c>
      <c r="C23" s="258">
        <v>316666</v>
      </c>
      <c r="D23" s="507">
        <v>80352</v>
      </c>
      <c r="E23" s="508">
        <v>74338</v>
      </c>
      <c r="F23" s="509">
        <v>11137</v>
      </c>
      <c r="G23" s="512">
        <f>SUM(D23:F23)</f>
        <v>165827</v>
      </c>
      <c r="H23" s="520">
        <f>D23/C23</f>
        <v>0.25374369209198333</v>
      </c>
      <c r="I23" s="521">
        <f>E23/C23</f>
        <v>0.23475207316225929</v>
      </c>
      <c r="J23" s="515">
        <f>F23/C23</f>
        <v>3.5169547725363633E-2</v>
      </c>
      <c r="K23" s="524">
        <f>G23/C23</f>
        <v>0.52366531297960628</v>
      </c>
    </row>
    <row r="24" spans="1:12" x14ac:dyDescent="0.2">
      <c r="A24" s="173"/>
      <c r="B24" s="173"/>
      <c r="C24" s="173"/>
      <c r="D24" s="173"/>
      <c r="F24" s="190"/>
      <c r="G24" s="190"/>
      <c r="I24" s="131"/>
      <c r="J24" s="131"/>
    </row>
    <row r="25" spans="1:12" x14ac:dyDescent="0.2">
      <c r="A25" s="173"/>
      <c r="B25" s="173"/>
      <c r="C25" s="173"/>
      <c r="D25" s="173"/>
      <c r="F25" s="190"/>
      <c r="G25" s="190"/>
      <c r="I25" s="131"/>
      <c r="J25" s="131"/>
    </row>
    <row r="26" spans="1:12" x14ac:dyDescent="0.2">
      <c r="A26" s="173"/>
      <c r="B26" s="173"/>
      <c r="C26" s="173"/>
      <c r="D26" s="173"/>
      <c r="F26" s="190"/>
      <c r="G26" s="190"/>
      <c r="I26" s="131"/>
      <c r="J26" s="131"/>
    </row>
    <row r="27" spans="1:12" x14ac:dyDescent="0.2">
      <c r="A27" s="173"/>
      <c r="B27" s="173"/>
      <c r="C27" s="173"/>
      <c r="D27" s="173"/>
      <c r="F27" s="190"/>
      <c r="G27" s="190"/>
      <c r="I27" s="131"/>
      <c r="J27" s="131"/>
    </row>
    <row r="28" spans="1:12" x14ac:dyDescent="0.2">
      <c r="A28" s="173"/>
      <c r="B28" s="173"/>
      <c r="C28" s="173"/>
      <c r="D28" s="173"/>
      <c r="F28" s="190"/>
      <c r="G28" s="190"/>
      <c r="I28" s="131"/>
      <c r="J28" s="131"/>
    </row>
    <row r="29" spans="1:12" x14ac:dyDescent="0.2">
      <c r="A29" s="173"/>
      <c r="B29" s="173"/>
      <c r="C29" s="173"/>
      <c r="D29" s="173"/>
      <c r="F29" s="190"/>
      <c r="G29" s="190"/>
      <c r="I29" s="131"/>
      <c r="J29" s="131"/>
    </row>
    <row r="30" spans="1:12" x14ac:dyDescent="0.2">
      <c r="A30" s="173"/>
      <c r="B30" s="173"/>
      <c r="C30" s="173"/>
      <c r="D30" s="173"/>
      <c r="F30" s="190"/>
      <c r="G30" s="190"/>
      <c r="I30" s="131"/>
      <c r="J30" s="131"/>
    </row>
    <row r="31" spans="1:12" x14ac:dyDescent="0.2">
      <c r="A31" s="173"/>
      <c r="B31" s="173"/>
      <c r="C31" s="173"/>
      <c r="D31" s="173"/>
      <c r="F31" s="190"/>
      <c r="G31" s="190"/>
      <c r="I31" s="131"/>
      <c r="J31" s="131"/>
    </row>
    <row r="32" spans="1:12" x14ac:dyDescent="0.2">
      <c r="A32" s="173"/>
      <c r="B32" s="173"/>
      <c r="C32" s="173"/>
      <c r="D32" s="173"/>
      <c r="F32" s="190"/>
      <c r="G32" s="190"/>
      <c r="I32" s="131"/>
      <c r="J32" s="131"/>
    </row>
    <row r="33" spans="1:14" x14ac:dyDescent="0.2">
      <c r="A33" s="173"/>
      <c r="B33" s="173"/>
      <c r="C33" s="173"/>
      <c r="D33" s="173"/>
      <c r="F33" s="190"/>
      <c r="G33" s="190"/>
      <c r="I33" s="131"/>
      <c r="J33" s="131"/>
    </row>
    <row r="34" spans="1:14" x14ac:dyDescent="0.2">
      <c r="A34" s="173"/>
      <c r="B34" s="173"/>
      <c r="C34" s="173"/>
      <c r="D34" s="173"/>
      <c r="F34" s="190"/>
      <c r="G34" s="190"/>
      <c r="I34" s="131"/>
      <c r="J34" s="131"/>
    </row>
    <row r="35" spans="1:14" x14ac:dyDescent="0.2">
      <c r="A35" s="173"/>
      <c r="B35" s="173"/>
      <c r="C35" s="173"/>
      <c r="D35" s="173"/>
      <c r="F35" s="190"/>
      <c r="G35" s="190"/>
      <c r="I35" s="131"/>
      <c r="J35" s="131"/>
    </row>
    <row r="36" spans="1:14" x14ac:dyDescent="0.2">
      <c r="A36" s="173"/>
      <c r="B36" s="173"/>
      <c r="C36" s="173"/>
      <c r="D36" s="173"/>
      <c r="F36" s="190"/>
      <c r="G36" s="190"/>
      <c r="I36" s="131"/>
      <c r="J36" s="131"/>
    </row>
    <row r="37" spans="1:14" x14ac:dyDescent="0.2">
      <c r="A37" s="173"/>
      <c r="B37" s="173"/>
      <c r="C37" s="173"/>
      <c r="D37" s="173"/>
      <c r="F37" s="190"/>
      <c r="G37" s="190"/>
      <c r="I37" s="131"/>
      <c r="J37" s="131"/>
    </row>
    <row r="38" spans="1:14" x14ac:dyDescent="0.2">
      <c r="A38" s="173"/>
      <c r="B38" s="173"/>
      <c r="C38" s="173"/>
      <c r="D38" s="173"/>
      <c r="F38" s="190"/>
      <c r="G38" s="190"/>
      <c r="I38" s="131"/>
      <c r="J38" s="131"/>
      <c r="K38" s="188"/>
      <c r="M38" s="90"/>
      <c r="N38" s="90"/>
    </row>
    <row r="39" spans="1:14" x14ac:dyDescent="0.2">
      <c r="A39" s="173"/>
      <c r="B39" s="173"/>
      <c r="C39" s="173"/>
      <c r="D39" s="173"/>
      <c r="F39" s="190"/>
      <c r="G39" s="190"/>
      <c r="I39" s="131"/>
      <c r="J39" s="131"/>
      <c r="K39" s="188"/>
      <c r="M39" s="90"/>
      <c r="N39" s="90"/>
    </row>
    <row r="40" spans="1:14" x14ac:dyDescent="0.2">
      <c r="A40" s="134"/>
      <c r="B40" s="134"/>
      <c r="C40" s="173"/>
      <c r="D40" s="173"/>
      <c r="E40" s="173"/>
      <c r="I40" s="131"/>
      <c r="J40" s="131"/>
      <c r="K40" s="188"/>
      <c r="M40" s="90"/>
      <c r="N40" s="90"/>
    </row>
    <row r="41" spans="1:14" x14ac:dyDescent="0.2">
      <c r="A41" s="241" t="s">
        <v>402</v>
      </c>
      <c r="B41" s="176"/>
      <c r="C41" s="177"/>
      <c r="D41" s="177"/>
      <c r="E41" s="177"/>
      <c r="F41" s="259"/>
      <c r="G41" s="260"/>
      <c r="I41" s="131"/>
      <c r="J41" s="131"/>
      <c r="K41" s="188"/>
      <c r="M41" s="90"/>
      <c r="N41" s="90"/>
    </row>
    <row r="42" spans="1:14" ht="16.5" customHeight="1" x14ac:dyDescent="0.2">
      <c r="A42" s="261"/>
      <c r="B42" s="702" t="s">
        <v>190</v>
      </c>
      <c r="C42" s="703"/>
      <c r="D42" s="703"/>
      <c r="E42" s="703"/>
      <c r="F42" s="703"/>
      <c r="G42" s="704"/>
      <c r="I42" s="131"/>
      <c r="J42" s="131"/>
      <c r="K42" s="188"/>
      <c r="M42" s="90"/>
      <c r="N42" s="90"/>
    </row>
    <row r="43" spans="1:14" ht="25.5" x14ac:dyDescent="0.2">
      <c r="A43" s="126"/>
      <c r="B43" s="235" t="s">
        <v>232</v>
      </c>
      <c r="C43" s="236" t="s">
        <v>3</v>
      </c>
      <c r="D43" s="236" t="s">
        <v>5</v>
      </c>
      <c r="E43" s="236" t="s">
        <v>4</v>
      </c>
      <c r="F43" s="236" t="s">
        <v>16</v>
      </c>
      <c r="G43" s="236" t="s">
        <v>64</v>
      </c>
      <c r="I43" s="131"/>
      <c r="J43" s="131"/>
      <c r="K43" s="188"/>
    </row>
    <row r="44" spans="1:14" ht="15" x14ac:dyDescent="0.25">
      <c r="A44" s="191" t="s">
        <v>21</v>
      </c>
      <c r="B44" s="334">
        <v>91949</v>
      </c>
      <c r="C44" s="135">
        <v>17588</v>
      </c>
      <c r="D44" s="135">
        <v>14493</v>
      </c>
      <c r="E44" s="135">
        <v>7229</v>
      </c>
      <c r="F44" s="135">
        <v>5288</v>
      </c>
      <c r="G44" s="135">
        <f>SUM(C44:F44)</f>
        <v>44598</v>
      </c>
      <c r="H44" s="120"/>
      <c r="I44" s="151"/>
      <c r="J44" s="151"/>
      <c r="K44" s="188"/>
    </row>
    <row r="45" spans="1:14" s="12" customFormat="1" ht="15" customHeight="1" x14ac:dyDescent="0.2">
      <c r="A45" s="193" t="s">
        <v>11</v>
      </c>
      <c r="B45" s="192">
        <v>334424</v>
      </c>
      <c r="C45" s="135">
        <v>55924</v>
      </c>
      <c r="D45" s="135">
        <v>75972</v>
      </c>
      <c r="E45" s="135">
        <v>19502</v>
      </c>
      <c r="F45" s="135">
        <v>14353</v>
      </c>
      <c r="G45" s="135">
        <f>SUM(C45:F45)</f>
        <v>165751</v>
      </c>
      <c r="I45" s="93"/>
      <c r="J45" s="93"/>
    </row>
    <row r="46" spans="1:14" s="12" customFormat="1" ht="15" customHeight="1" x14ac:dyDescent="0.2">
      <c r="A46" s="134"/>
      <c r="B46" s="175"/>
      <c r="C46" s="134"/>
      <c r="D46" s="134"/>
      <c r="E46" s="134"/>
      <c r="F46" s="134"/>
      <c r="I46" s="93"/>
      <c r="J46" s="93"/>
    </row>
    <row r="47" spans="1:14" ht="17.25" customHeight="1" x14ac:dyDescent="0.2">
      <c r="A47" s="705" t="s">
        <v>401</v>
      </c>
      <c r="B47" s="706"/>
      <c r="C47" s="706"/>
      <c r="D47" s="706"/>
      <c r="E47" s="706"/>
      <c r="F47" s="706"/>
      <c r="G47" s="706"/>
      <c r="H47" s="707"/>
    </row>
    <row r="48" spans="1:14" ht="17.25" customHeight="1" x14ac:dyDescent="0.2">
      <c r="A48" s="708" t="s">
        <v>370</v>
      </c>
      <c r="B48" s="709"/>
      <c r="C48" s="709"/>
      <c r="D48" s="709"/>
      <c r="E48" s="709"/>
      <c r="F48" s="709"/>
      <c r="G48" s="709"/>
      <c r="H48" s="710"/>
    </row>
    <row r="49" spans="1:10" ht="25.5" x14ac:dyDescent="0.2">
      <c r="A49" s="711" t="s">
        <v>66</v>
      </c>
      <c r="B49" s="711" t="s">
        <v>56</v>
      </c>
      <c r="C49" s="713" t="s">
        <v>231</v>
      </c>
      <c r="D49" s="713" t="s">
        <v>70</v>
      </c>
      <c r="E49" s="716" t="s">
        <v>71</v>
      </c>
      <c r="F49" s="717"/>
      <c r="G49" s="718"/>
      <c r="H49" s="472" t="s">
        <v>207</v>
      </c>
    </row>
    <row r="50" spans="1:10" x14ac:dyDescent="0.2">
      <c r="A50" s="711"/>
      <c r="B50" s="711"/>
      <c r="C50" s="713"/>
      <c r="D50" s="713"/>
      <c r="E50" s="715" t="s">
        <v>204</v>
      </c>
      <c r="F50" s="715" t="s">
        <v>39</v>
      </c>
      <c r="G50" s="715" t="s">
        <v>205</v>
      </c>
      <c r="H50" s="711" t="s">
        <v>206</v>
      </c>
    </row>
    <row r="51" spans="1:10" ht="27" customHeight="1" x14ac:dyDescent="0.2">
      <c r="A51" s="712"/>
      <c r="B51" s="712"/>
      <c r="C51" s="714"/>
      <c r="D51" s="714"/>
      <c r="E51" s="712"/>
      <c r="F51" s="712"/>
      <c r="G51" s="712"/>
      <c r="H51" s="712"/>
    </row>
    <row r="52" spans="1:10" ht="27" customHeight="1" x14ac:dyDescent="0.2">
      <c r="A52" s="336" t="s">
        <v>21</v>
      </c>
      <c r="B52" s="266" t="s">
        <v>57</v>
      </c>
      <c r="C52" s="20">
        <v>89472</v>
      </c>
      <c r="D52" s="20">
        <v>0</v>
      </c>
      <c r="E52" s="20">
        <v>1056</v>
      </c>
      <c r="F52" s="20">
        <v>553</v>
      </c>
      <c r="G52" s="20">
        <v>1894</v>
      </c>
      <c r="H52" s="335">
        <v>2.1</v>
      </c>
    </row>
    <row r="53" spans="1:10" ht="15" customHeight="1" x14ac:dyDescent="0.2">
      <c r="A53" s="549"/>
      <c r="B53" s="266" t="s">
        <v>58</v>
      </c>
      <c r="C53" s="20">
        <v>74117</v>
      </c>
      <c r="D53" s="20">
        <v>74117</v>
      </c>
      <c r="E53" s="20">
        <v>9500</v>
      </c>
      <c r="F53" s="20">
        <v>1606</v>
      </c>
      <c r="G53" s="20">
        <v>9711</v>
      </c>
      <c r="H53" s="335">
        <v>13.1</v>
      </c>
    </row>
    <row r="54" spans="1:10" ht="15" customHeight="1" x14ac:dyDescent="0.2">
      <c r="A54" s="18"/>
      <c r="B54" s="266" t="s">
        <v>59</v>
      </c>
      <c r="C54" s="20">
        <v>53900</v>
      </c>
      <c r="D54" s="20">
        <v>53900</v>
      </c>
      <c r="E54" s="20">
        <v>1454</v>
      </c>
      <c r="F54" s="20">
        <v>191</v>
      </c>
      <c r="G54" s="20">
        <v>34320</v>
      </c>
      <c r="H54" s="335">
        <v>63.7</v>
      </c>
    </row>
    <row r="55" spans="1:10" s="12" customFormat="1" ht="15" customHeight="1" x14ac:dyDescent="0.2">
      <c r="A55" s="19"/>
      <c r="B55" s="266" t="s">
        <v>60</v>
      </c>
      <c r="C55" s="20">
        <v>217489</v>
      </c>
      <c r="D55" s="20">
        <v>128017</v>
      </c>
      <c r="E55" s="20">
        <v>12010</v>
      </c>
      <c r="F55" s="20">
        <v>2350</v>
      </c>
      <c r="G55" s="20">
        <v>45925</v>
      </c>
      <c r="H55" s="335">
        <v>21.1</v>
      </c>
    </row>
    <row r="56" spans="1:10" s="12" customFormat="1" ht="16.5" customHeight="1" x14ac:dyDescent="0.2">
      <c r="J56" s="384" t="s">
        <v>386</v>
      </c>
    </row>
    <row r="57" spans="1:10" x14ac:dyDescent="0.2">
      <c r="A57" s="650"/>
      <c r="B57" s="651"/>
      <c r="C57" s="651"/>
      <c r="D57" s="651"/>
      <c r="E57" s="651"/>
      <c r="F57" s="651"/>
      <c r="G57" s="651"/>
      <c r="H57" s="651"/>
      <c r="I57" s="651"/>
      <c r="J57" s="651"/>
    </row>
    <row r="58" spans="1:10" ht="38.25" customHeight="1" x14ac:dyDescent="0.2">
      <c r="A58" s="76" t="s">
        <v>427</v>
      </c>
      <c r="B58" s="76"/>
      <c r="C58" s="76"/>
      <c r="D58" s="76"/>
      <c r="E58" s="76"/>
      <c r="F58" s="76"/>
      <c r="G58" s="76"/>
      <c r="H58" s="76"/>
    </row>
    <row r="59" spans="1:10" x14ac:dyDescent="0.2">
      <c r="A59" s="748" t="s">
        <v>72</v>
      </c>
      <c r="B59" s="748"/>
      <c r="C59" s="748"/>
      <c r="D59" s="748"/>
      <c r="E59" s="748"/>
      <c r="F59" s="748"/>
      <c r="G59" s="748"/>
      <c r="H59" s="748"/>
    </row>
    <row r="60" spans="1:10" ht="51" x14ac:dyDescent="0.2">
      <c r="A60" s="26" t="s">
        <v>73</v>
      </c>
      <c r="B60" s="81" t="s">
        <v>74</v>
      </c>
      <c r="C60" s="79" t="s">
        <v>69</v>
      </c>
      <c r="D60" s="27" t="s">
        <v>71</v>
      </c>
      <c r="E60" s="28"/>
      <c r="F60" s="29"/>
      <c r="G60" s="742" t="s">
        <v>208</v>
      </c>
      <c r="H60" s="738" t="s">
        <v>371</v>
      </c>
    </row>
    <row r="61" spans="1:10" x14ac:dyDescent="0.2">
      <c r="A61" s="30"/>
      <c r="B61" s="82"/>
      <c r="C61" s="84"/>
      <c r="D61" s="738" t="s">
        <v>204</v>
      </c>
      <c r="E61" s="740" t="s">
        <v>39</v>
      </c>
      <c r="F61" s="738" t="s">
        <v>205</v>
      </c>
      <c r="G61" s="743"/>
      <c r="H61" s="745"/>
    </row>
    <row r="62" spans="1:10" x14ac:dyDescent="0.2">
      <c r="A62" s="30"/>
      <c r="B62" s="83"/>
      <c r="C62" s="80"/>
      <c r="D62" s="739"/>
      <c r="E62" s="741"/>
      <c r="F62" s="739"/>
      <c r="G62" s="744"/>
      <c r="H62" s="739"/>
    </row>
    <row r="63" spans="1:10" x14ac:dyDescent="0.2">
      <c r="A63" s="337" t="s">
        <v>21</v>
      </c>
      <c r="B63" s="34" t="s">
        <v>60</v>
      </c>
      <c r="C63" s="35">
        <v>217489</v>
      </c>
      <c r="D63" s="35">
        <f>SUM(D64:D127,D133:D199,D205:D232)</f>
        <v>12010</v>
      </c>
      <c r="E63" s="35">
        <f>SUM(E64:E127,E133:E199,E205:E232)</f>
        <v>2350</v>
      </c>
      <c r="F63" s="35">
        <f>SUM(F64:F127,F133:F199,F205:F232)</f>
        <v>45925</v>
      </c>
      <c r="G63" s="359">
        <f>F63/C63</f>
        <v>0.21116010464897075</v>
      </c>
      <c r="H63" s="35">
        <f>SUM(H64:H127,H133:H199,H205:H232)</f>
        <v>4834</v>
      </c>
    </row>
    <row r="64" spans="1:10" x14ac:dyDescent="0.2">
      <c r="A64" s="550"/>
      <c r="B64" s="357" t="s">
        <v>75</v>
      </c>
      <c r="C64" s="358"/>
      <c r="D64" s="32">
        <v>0</v>
      </c>
      <c r="E64" s="32">
        <v>0</v>
      </c>
      <c r="F64" s="32">
        <v>406</v>
      </c>
      <c r="G64" s="31"/>
      <c r="H64" s="32">
        <v>7</v>
      </c>
      <c r="I64" s="120"/>
    </row>
    <row r="65" spans="1:8" x14ac:dyDescent="0.2">
      <c r="A65" s="34"/>
      <c r="B65" s="357" t="s">
        <v>76</v>
      </c>
      <c r="C65" s="358"/>
      <c r="D65" s="32">
        <v>3</v>
      </c>
      <c r="E65" s="32">
        <v>0</v>
      </c>
      <c r="F65" s="32">
        <v>179</v>
      </c>
      <c r="G65" s="31"/>
      <c r="H65" s="32">
        <v>16</v>
      </c>
    </row>
    <row r="66" spans="1:8" x14ac:dyDescent="0.2">
      <c r="A66" s="194"/>
      <c r="B66" s="357" t="s">
        <v>77</v>
      </c>
      <c r="C66" s="358"/>
      <c r="D66" s="32">
        <v>0</v>
      </c>
      <c r="E66" s="32">
        <v>0</v>
      </c>
      <c r="F66" s="32">
        <v>394</v>
      </c>
      <c r="G66" s="31"/>
      <c r="H66" s="32">
        <v>5</v>
      </c>
    </row>
    <row r="67" spans="1:8" x14ac:dyDescent="0.2">
      <c r="A67" s="34"/>
      <c r="B67" s="357" t="s">
        <v>78</v>
      </c>
      <c r="C67" s="358"/>
      <c r="D67" s="32">
        <v>0</v>
      </c>
      <c r="E67" s="32">
        <v>0</v>
      </c>
      <c r="F67" s="32">
        <v>1448</v>
      </c>
      <c r="G67" s="31"/>
      <c r="H67" s="32">
        <v>24</v>
      </c>
    </row>
    <row r="68" spans="1:8" x14ac:dyDescent="0.2">
      <c r="A68" s="34"/>
      <c r="B68" s="357" t="s">
        <v>79</v>
      </c>
      <c r="C68" s="358"/>
      <c r="D68" s="32">
        <v>0</v>
      </c>
      <c r="E68" s="32">
        <v>0</v>
      </c>
      <c r="F68" s="32">
        <v>32</v>
      </c>
      <c r="G68" s="31"/>
      <c r="H68" s="32">
        <v>4</v>
      </c>
    </row>
    <row r="69" spans="1:8" x14ac:dyDescent="0.2">
      <c r="A69" s="34"/>
      <c r="B69" s="357" t="s">
        <v>80</v>
      </c>
      <c r="C69" s="358"/>
      <c r="D69" s="32">
        <v>0</v>
      </c>
      <c r="E69" s="32">
        <v>0</v>
      </c>
      <c r="F69" s="32">
        <v>459</v>
      </c>
      <c r="G69" s="31"/>
      <c r="H69" s="32">
        <v>30</v>
      </c>
    </row>
    <row r="70" spans="1:8" x14ac:dyDescent="0.2">
      <c r="A70" s="34"/>
      <c r="B70" s="357" t="s">
        <v>81</v>
      </c>
      <c r="C70" s="358"/>
      <c r="D70" s="32">
        <v>0</v>
      </c>
      <c r="E70" s="32">
        <v>0</v>
      </c>
      <c r="F70" s="32">
        <v>108</v>
      </c>
      <c r="G70" s="31"/>
      <c r="H70" s="32">
        <v>2</v>
      </c>
    </row>
    <row r="71" spans="1:8" x14ac:dyDescent="0.2">
      <c r="A71" s="34"/>
      <c r="B71" s="357" t="s">
        <v>82</v>
      </c>
      <c r="C71" s="358"/>
      <c r="D71" s="32">
        <v>0</v>
      </c>
      <c r="E71" s="32">
        <v>0</v>
      </c>
      <c r="F71" s="32">
        <v>208</v>
      </c>
      <c r="G71" s="31"/>
      <c r="H71" s="32">
        <v>5</v>
      </c>
    </row>
    <row r="72" spans="1:8" x14ac:dyDescent="0.2">
      <c r="A72" s="34"/>
      <c r="B72" s="357" t="s">
        <v>320</v>
      </c>
      <c r="C72" s="358"/>
      <c r="D72" s="32">
        <v>0</v>
      </c>
      <c r="E72" s="32">
        <v>0</v>
      </c>
      <c r="F72" s="32">
        <v>30</v>
      </c>
      <c r="G72" s="31"/>
      <c r="H72" s="32">
        <v>3</v>
      </c>
    </row>
    <row r="73" spans="1:8" x14ac:dyDescent="0.2">
      <c r="A73" s="34"/>
      <c r="B73" s="357" t="s">
        <v>83</v>
      </c>
      <c r="C73" s="358"/>
      <c r="D73" s="32">
        <v>1</v>
      </c>
      <c r="E73" s="32">
        <v>0</v>
      </c>
      <c r="F73" s="32">
        <v>103</v>
      </c>
      <c r="G73" s="31"/>
      <c r="H73" s="32">
        <v>5</v>
      </c>
    </row>
    <row r="74" spans="1:8" x14ac:dyDescent="0.2">
      <c r="A74" s="34"/>
      <c r="B74" s="357" t="s">
        <v>321</v>
      </c>
      <c r="C74" s="358"/>
      <c r="D74" s="32">
        <v>0</v>
      </c>
      <c r="E74" s="32">
        <v>0</v>
      </c>
      <c r="F74" s="32">
        <v>32</v>
      </c>
      <c r="G74" s="31"/>
      <c r="H74" s="32">
        <v>0</v>
      </c>
    </row>
    <row r="75" spans="1:8" x14ac:dyDescent="0.2">
      <c r="A75" s="34"/>
      <c r="B75" s="357" t="s">
        <v>322</v>
      </c>
      <c r="C75" s="358"/>
      <c r="D75" s="32">
        <v>1</v>
      </c>
      <c r="E75" s="32">
        <v>0</v>
      </c>
      <c r="F75" s="32">
        <v>41</v>
      </c>
      <c r="G75" s="31"/>
      <c r="H75" s="32">
        <v>1</v>
      </c>
    </row>
    <row r="76" spans="1:8" x14ac:dyDescent="0.2">
      <c r="A76" s="34"/>
      <c r="B76" s="357" t="s">
        <v>84</v>
      </c>
      <c r="C76" s="358"/>
      <c r="D76" s="32">
        <v>0</v>
      </c>
      <c r="E76" s="32">
        <v>0</v>
      </c>
      <c r="F76" s="32">
        <v>63</v>
      </c>
      <c r="G76" s="31"/>
      <c r="H76" s="32">
        <v>15</v>
      </c>
    </row>
    <row r="77" spans="1:8" x14ac:dyDescent="0.2">
      <c r="A77" s="34"/>
      <c r="B77" s="357" t="s">
        <v>85</v>
      </c>
      <c r="C77" s="358"/>
      <c r="D77" s="32">
        <v>1</v>
      </c>
      <c r="E77" s="32">
        <v>0</v>
      </c>
      <c r="F77" s="32">
        <v>40</v>
      </c>
      <c r="G77" s="31"/>
      <c r="H77" s="32">
        <v>4</v>
      </c>
    </row>
    <row r="78" spans="1:8" x14ac:dyDescent="0.2">
      <c r="A78" s="34"/>
      <c r="B78" s="357" t="s">
        <v>86</v>
      </c>
      <c r="C78" s="358"/>
      <c r="D78" s="32">
        <v>0</v>
      </c>
      <c r="E78" s="32">
        <v>0</v>
      </c>
      <c r="F78" s="32">
        <v>64</v>
      </c>
      <c r="G78" s="31"/>
      <c r="H78" s="32">
        <v>4</v>
      </c>
    </row>
    <row r="79" spans="1:8" x14ac:dyDescent="0.2">
      <c r="A79" s="34"/>
      <c r="B79" s="357" t="s">
        <v>87</v>
      </c>
      <c r="C79" s="358"/>
      <c r="D79" s="32">
        <v>0</v>
      </c>
      <c r="E79" s="32">
        <v>0</v>
      </c>
      <c r="F79" s="32">
        <v>79</v>
      </c>
      <c r="G79" s="31"/>
      <c r="H79" s="32">
        <v>6</v>
      </c>
    </row>
    <row r="80" spans="1:8" x14ac:dyDescent="0.2">
      <c r="A80" s="34"/>
      <c r="B80" s="357" t="s">
        <v>88</v>
      </c>
      <c r="C80" s="358"/>
      <c r="D80" s="32">
        <v>9</v>
      </c>
      <c r="E80" s="32">
        <v>0</v>
      </c>
      <c r="F80" s="32">
        <v>457</v>
      </c>
      <c r="G80" s="31"/>
      <c r="H80" s="32">
        <v>49</v>
      </c>
    </row>
    <row r="81" spans="1:8" x14ac:dyDescent="0.2">
      <c r="A81" s="34"/>
      <c r="B81" s="357" t="s">
        <v>291</v>
      </c>
      <c r="C81" s="358"/>
      <c r="D81" s="32">
        <v>0</v>
      </c>
      <c r="E81" s="32">
        <v>0</v>
      </c>
      <c r="F81" s="32">
        <v>14</v>
      </c>
      <c r="G81" s="31"/>
      <c r="H81" s="32">
        <v>1</v>
      </c>
    </row>
    <row r="82" spans="1:8" x14ac:dyDescent="0.2">
      <c r="A82" s="34"/>
      <c r="B82" s="357" t="s">
        <v>89</v>
      </c>
      <c r="C82" s="358"/>
      <c r="D82" s="32">
        <v>0</v>
      </c>
      <c r="E82" s="32">
        <v>12</v>
      </c>
      <c r="F82" s="32">
        <v>17</v>
      </c>
      <c r="G82" s="31"/>
      <c r="H82" s="32">
        <v>6</v>
      </c>
    </row>
    <row r="83" spans="1:8" x14ac:dyDescent="0.2">
      <c r="A83" s="34"/>
      <c r="B83" s="357" t="s">
        <v>310</v>
      </c>
      <c r="C83" s="358"/>
      <c r="D83" s="32">
        <v>0</v>
      </c>
      <c r="E83" s="32">
        <v>0</v>
      </c>
      <c r="F83" s="32">
        <v>10</v>
      </c>
      <c r="G83" s="31"/>
      <c r="H83" s="32">
        <v>0</v>
      </c>
    </row>
    <row r="84" spans="1:8" x14ac:dyDescent="0.2">
      <c r="A84" s="34"/>
      <c r="B84" s="357" t="s">
        <v>90</v>
      </c>
      <c r="C84" s="358"/>
      <c r="D84" s="32">
        <v>0</v>
      </c>
      <c r="E84" s="32">
        <v>0</v>
      </c>
      <c r="F84" s="32">
        <v>435</v>
      </c>
      <c r="G84" s="31"/>
      <c r="H84" s="32">
        <v>4</v>
      </c>
    </row>
    <row r="85" spans="1:8" x14ac:dyDescent="0.2">
      <c r="A85" s="194"/>
      <c r="B85" s="357" t="s">
        <v>91</v>
      </c>
      <c r="C85" s="358"/>
      <c r="D85" s="32">
        <v>0</v>
      </c>
      <c r="E85" s="32">
        <v>0</v>
      </c>
      <c r="F85" s="32">
        <v>168</v>
      </c>
      <c r="G85" s="31"/>
      <c r="H85" s="32">
        <v>1</v>
      </c>
    </row>
    <row r="86" spans="1:8" x14ac:dyDescent="0.2">
      <c r="A86" s="34"/>
      <c r="B86" s="357" t="s">
        <v>92</v>
      </c>
      <c r="C86" s="358"/>
      <c r="D86" s="32">
        <v>0</v>
      </c>
      <c r="E86" s="32">
        <v>0</v>
      </c>
      <c r="F86" s="32">
        <v>584</v>
      </c>
      <c r="G86" s="31"/>
      <c r="H86" s="32">
        <v>92</v>
      </c>
    </row>
    <row r="87" spans="1:8" x14ac:dyDescent="0.2">
      <c r="A87" s="34"/>
      <c r="B87" s="357" t="s">
        <v>52</v>
      </c>
      <c r="C87" s="358"/>
      <c r="D87" s="32">
        <v>0</v>
      </c>
      <c r="E87" s="32">
        <v>1</v>
      </c>
      <c r="F87" s="32">
        <v>26</v>
      </c>
      <c r="G87" s="31"/>
      <c r="H87" s="32">
        <v>0</v>
      </c>
    </row>
    <row r="88" spans="1:8" x14ac:dyDescent="0.2">
      <c r="A88" s="34"/>
      <c r="B88" s="357" t="s">
        <v>93</v>
      </c>
      <c r="C88" s="358"/>
      <c r="D88" s="32">
        <v>0</v>
      </c>
      <c r="E88" s="32">
        <v>0</v>
      </c>
      <c r="F88" s="32">
        <v>927</v>
      </c>
      <c r="G88" s="31"/>
      <c r="H88" s="32">
        <v>56</v>
      </c>
    </row>
    <row r="89" spans="1:8" x14ac:dyDescent="0.2">
      <c r="A89" s="34"/>
      <c r="B89" s="357" t="s">
        <v>309</v>
      </c>
      <c r="C89" s="358"/>
      <c r="D89" s="32">
        <v>0</v>
      </c>
      <c r="E89" s="32">
        <v>0</v>
      </c>
      <c r="F89" s="32">
        <v>26</v>
      </c>
      <c r="G89" s="31"/>
      <c r="H89" s="32">
        <v>2</v>
      </c>
    </row>
    <row r="90" spans="1:8" x14ac:dyDescent="0.2">
      <c r="A90" s="34"/>
      <c r="B90" s="357" t="s">
        <v>94</v>
      </c>
      <c r="C90" s="358"/>
      <c r="D90" s="32">
        <v>3</v>
      </c>
      <c r="E90" s="32">
        <v>0</v>
      </c>
      <c r="F90" s="32">
        <v>95</v>
      </c>
      <c r="G90" s="31"/>
      <c r="H90" s="32">
        <v>55</v>
      </c>
    </row>
    <row r="91" spans="1:8" x14ac:dyDescent="0.2">
      <c r="A91" s="34"/>
      <c r="B91" s="357" t="s">
        <v>95</v>
      </c>
      <c r="C91" s="358"/>
      <c r="D91" s="32">
        <v>0</v>
      </c>
      <c r="E91" s="32">
        <v>0</v>
      </c>
      <c r="F91" s="32">
        <v>120</v>
      </c>
      <c r="G91" s="31"/>
      <c r="H91" s="32">
        <v>0</v>
      </c>
    </row>
    <row r="92" spans="1:8" x14ac:dyDescent="0.2">
      <c r="A92" s="34"/>
      <c r="B92" s="357" t="s">
        <v>96</v>
      </c>
      <c r="C92" s="358"/>
      <c r="D92" s="32">
        <v>0</v>
      </c>
      <c r="E92" s="32">
        <v>0</v>
      </c>
      <c r="F92" s="32">
        <v>175</v>
      </c>
      <c r="G92" s="31"/>
      <c r="H92" s="32">
        <v>2</v>
      </c>
    </row>
    <row r="93" spans="1:8" x14ac:dyDescent="0.2">
      <c r="A93" s="34"/>
      <c r="B93" s="357" t="s">
        <v>53</v>
      </c>
      <c r="C93" s="358"/>
      <c r="D93" s="32">
        <v>0</v>
      </c>
      <c r="E93" s="32">
        <v>0</v>
      </c>
      <c r="F93" s="32">
        <v>45</v>
      </c>
      <c r="G93" s="31"/>
      <c r="H93" s="32">
        <v>0</v>
      </c>
    </row>
    <row r="94" spans="1:8" x14ac:dyDescent="0.2">
      <c r="A94" s="34"/>
      <c r="B94" s="357" t="s">
        <v>97</v>
      </c>
      <c r="C94" s="358"/>
      <c r="D94" s="32">
        <v>0</v>
      </c>
      <c r="E94" s="32">
        <v>0</v>
      </c>
      <c r="F94" s="32">
        <v>1268</v>
      </c>
      <c r="G94" s="31"/>
      <c r="H94" s="32">
        <v>46</v>
      </c>
    </row>
    <row r="95" spans="1:8" x14ac:dyDescent="0.2">
      <c r="A95" s="34"/>
      <c r="B95" s="357" t="s">
        <v>98</v>
      </c>
      <c r="C95" s="358"/>
      <c r="D95" s="32">
        <v>0</v>
      </c>
      <c r="E95" s="32">
        <v>0</v>
      </c>
      <c r="F95" s="32">
        <v>16</v>
      </c>
      <c r="G95" s="31"/>
      <c r="H95" s="32">
        <v>5</v>
      </c>
    </row>
    <row r="96" spans="1:8" x14ac:dyDescent="0.2">
      <c r="A96" s="34"/>
      <c r="B96" s="357" t="s">
        <v>99</v>
      </c>
      <c r="C96" s="358"/>
      <c r="D96" s="32">
        <v>0</v>
      </c>
      <c r="E96" s="32">
        <v>0</v>
      </c>
      <c r="F96" s="32">
        <v>54</v>
      </c>
      <c r="G96" s="31"/>
      <c r="H96" s="32">
        <v>12</v>
      </c>
    </row>
    <row r="97" spans="1:8" x14ac:dyDescent="0.2">
      <c r="A97" s="34"/>
      <c r="B97" s="357" t="s">
        <v>100</v>
      </c>
      <c r="C97" s="358"/>
      <c r="D97" s="32">
        <v>10</v>
      </c>
      <c r="E97" s="32">
        <v>0</v>
      </c>
      <c r="F97" s="32">
        <v>1624</v>
      </c>
      <c r="G97" s="31"/>
      <c r="H97" s="32">
        <v>251</v>
      </c>
    </row>
    <row r="98" spans="1:8" x14ac:dyDescent="0.2">
      <c r="A98" s="34"/>
      <c r="B98" s="357" t="s">
        <v>323</v>
      </c>
      <c r="C98" s="358"/>
      <c r="D98" s="32">
        <v>0</v>
      </c>
      <c r="E98" s="32">
        <v>0</v>
      </c>
      <c r="F98" s="32">
        <v>13</v>
      </c>
      <c r="G98" s="31"/>
      <c r="H98" s="32">
        <v>4</v>
      </c>
    </row>
    <row r="99" spans="1:8" x14ac:dyDescent="0.2">
      <c r="A99" s="34"/>
      <c r="B99" s="357" t="s">
        <v>101</v>
      </c>
      <c r="C99" s="358"/>
      <c r="D99" s="32">
        <v>0</v>
      </c>
      <c r="E99" s="32">
        <v>0</v>
      </c>
      <c r="F99" s="32">
        <v>89</v>
      </c>
      <c r="G99" s="31"/>
      <c r="H99" s="32">
        <v>10</v>
      </c>
    </row>
    <row r="100" spans="1:8" x14ac:dyDescent="0.2">
      <c r="A100" s="34"/>
      <c r="B100" s="357" t="s">
        <v>102</v>
      </c>
      <c r="C100" s="358"/>
      <c r="D100" s="32">
        <v>0</v>
      </c>
      <c r="E100" s="32">
        <v>0</v>
      </c>
      <c r="F100" s="32">
        <v>9</v>
      </c>
      <c r="G100" s="31"/>
      <c r="H100" s="32">
        <v>4</v>
      </c>
    </row>
    <row r="101" spans="1:8" x14ac:dyDescent="0.2">
      <c r="A101" s="34"/>
      <c r="B101" s="357" t="s">
        <v>49</v>
      </c>
      <c r="C101" s="358"/>
      <c r="D101" s="32">
        <v>0</v>
      </c>
      <c r="E101" s="32">
        <v>0</v>
      </c>
      <c r="F101" s="32">
        <v>191</v>
      </c>
      <c r="G101" s="31"/>
      <c r="H101" s="32">
        <v>17</v>
      </c>
    </row>
    <row r="102" spans="1:8" x14ac:dyDescent="0.2">
      <c r="A102" s="34"/>
      <c r="B102" s="357" t="s">
        <v>50</v>
      </c>
      <c r="C102" s="358"/>
      <c r="D102" s="32">
        <v>0</v>
      </c>
      <c r="E102" s="32">
        <v>0</v>
      </c>
      <c r="F102" s="32">
        <v>31</v>
      </c>
      <c r="G102" s="31"/>
      <c r="H102" s="32">
        <v>4</v>
      </c>
    </row>
    <row r="103" spans="1:8" x14ac:dyDescent="0.2">
      <c r="A103" s="34"/>
      <c r="B103" s="357" t="s">
        <v>324</v>
      </c>
      <c r="C103" s="358"/>
      <c r="D103" s="32">
        <v>0</v>
      </c>
      <c r="E103" s="32">
        <v>0</v>
      </c>
      <c r="F103" s="32">
        <v>3</v>
      </c>
      <c r="G103" s="31"/>
      <c r="H103" s="32">
        <v>1</v>
      </c>
    </row>
    <row r="104" spans="1:8" x14ac:dyDescent="0.2">
      <c r="A104" s="34"/>
      <c r="B104" s="357" t="s">
        <v>103</v>
      </c>
      <c r="C104" s="358"/>
      <c r="D104" s="32">
        <v>0</v>
      </c>
      <c r="E104" s="32">
        <v>0</v>
      </c>
      <c r="F104" s="32">
        <v>4732</v>
      </c>
      <c r="G104" s="31"/>
      <c r="H104" s="32">
        <v>165</v>
      </c>
    </row>
    <row r="105" spans="1:8" x14ac:dyDescent="0.2">
      <c r="A105" s="34"/>
      <c r="B105" s="357" t="s">
        <v>104</v>
      </c>
      <c r="C105" s="358"/>
      <c r="D105" s="32">
        <v>0</v>
      </c>
      <c r="E105" s="32">
        <v>0</v>
      </c>
      <c r="F105" s="32">
        <v>1205</v>
      </c>
      <c r="G105" s="31"/>
      <c r="H105" s="32">
        <v>251</v>
      </c>
    </row>
    <row r="106" spans="1:8" x14ac:dyDescent="0.2">
      <c r="A106" s="34"/>
      <c r="B106" s="357" t="s">
        <v>283</v>
      </c>
      <c r="C106" s="358"/>
      <c r="D106" s="32">
        <v>0</v>
      </c>
      <c r="E106" s="32">
        <v>0</v>
      </c>
      <c r="F106" s="32">
        <v>3</v>
      </c>
      <c r="G106" s="31"/>
      <c r="H106" s="32">
        <v>2</v>
      </c>
    </row>
    <row r="107" spans="1:8" x14ac:dyDescent="0.2">
      <c r="A107" s="34"/>
      <c r="B107" s="357" t="s">
        <v>105</v>
      </c>
      <c r="C107" s="358"/>
      <c r="D107" s="32">
        <v>0</v>
      </c>
      <c r="E107" s="32">
        <v>1</v>
      </c>
      <c r="F107" s="32">
        <v>1268</v>
      </c>
      <c r="G107" s="31"/>
      <c r="H107" s="32">
        <v>43</v>
      </c>
    </row>
    <row r="108" spans="1:8" x14ac:dyDescent="0.2">
      <c r="A108" s="194"/>
      <c r="B108" s="357" t="s">
        <v>325</v>
      </c>
      <c r="C108" s="358"/>
      <c r="D108" s="32">
        <v>12</v>
      </c>
      <c r="E108" s="32">
        <v>0</v>
      </c>
      <c r="F108" s="32">
        <v>51</v>
      </c>
      <c r="G108" s="31"/>
      <c r="H108" s="32">
        <v>12</v>
      </c>
    </row>
    <row r="109" spans="1:8" x14ac:dyDescent="0.2">
      <c r="A109" s="34"/>
      <c r="B109" s="357" t="s">
        <v>326</v>
      </c>
      <c r="C109" s="358"/>
      <c r="D109" s="32">
        <v>0</v>
      </c>
      <c r="E109" s="32">
        <v>1</v>
      </c>
      <c r="F109" s="32">
        <v>19</v>
      </c>
      <c r="G109" s="31"/>
      <c r="H109" s="32">
        <v>1</v>
      </c>
    </row>
    <row r="110" spans="1:8" x14ac:dyDescent="0.2">
      <c r="A110" s="34"/>
      <c r="B110" s="357" t="s">
        <v>327</v>
      </c>
      <c r="C110" s="358"/>
      <c r="D110" s="32">
        <v>0</v>
      </c>
      <c r="E110" s="32">
        <v>0</v>
      </c>
      <c r="F110" s="32">
        <v>99</v>
      </c>
      <c r="G110" s="31"/>
      <c r="H110" s="32">
        <v>2</v>
      </c>
    </row>
    <row r="111" spans="1:8" x14ac:dyDescent="0.2">
      <c r="A111" s="34"/>
      <c r="B111" s="357" t="s">
        <v>106</v>
      </c>
      <c r="C111" s="358"/>
      <c r="D111" s="32">
        <v>0</v>
      </c>
      <c r="E111" s="32">
        <v>0</v>
      </c>
      <c r="F111" s="32">
        <v>1592</v>
      </c>
      <c r="G111" s="31"/>
      <c r="H111" s="32">
        <v>127</v>
      </c>
    </row>
    <row r="112" spans="1:8" x14ac:dyDescent="0.2">
      <c r="A112" s="34"/>
      <c r="B112" s="357" t="s">
        <v>107</v>
      </c>
      <c r="C112" s="358"/>
      <c r="D112" s="32">
        <v>0</v>
      </c>
      <c r="E112" s="32">
        <v>0</v>
      </c>
      <c r="F112" s="32">
        <v>252</v>
      </c>
      <c r="G112" s="31"/>
      <c r="H112" s="32">
        <v>35</v>
      </c>
    </row>
    <row r="113" spans="1:10" x14ac:dyDescent="0.2">
      <c r="A113" s="34"/>
      <c r="B113" s="357" t="s">
        <v>108</v>
      </c>
      <c r="C113" s="358"/>
      <c r="D113" s="32">
        <v>0</v>
      </c>
      <c r="E113" s="32">
        <v>0</v>
      </c>
      <c r="F113" s="32">
        <v>3425</v>
      </c>
      <c r="G113" s="31"/>
      <c r="H113" s="32">
        <v>164</v>
      </c>
    </row>
    <row r="114" spans="1:10" x14ac:dyDescent="0.2">
      <c r="A114" s="34"/>
      <c r="B114" s="357" t="s">
        <v>109</v>
      </c>
      <c r="C114" s="358"/>
      <c r="D114" s="32">
        <v>0</v>
      </c>
      <c r="E114" s="32">
        <v>0</v>
      </c>
      <c r="F114" s="32">
        <v>270</v>
      </c>
      <c r="G114" s="31"/>
      <c r="H114" s="32">
        <v>62</v>
      </c>
    </row>
    <row r="115" spans="1:10" x14ac:dyDescent="0.2">
      <c r="A115" s="34"/>
      <c r="B115" s="357" t="s">
        <v>110</v>
      </c>
      <c r="C115" s="358"/>
      <c r="D115" s="32">
        <v>0</v>
      </c>
      <c r="E115" s="32">
        <v>0</v>
      </c>
      <c r="F115" s="32">
        <v>1590</v>
      </c>
      <c r="G115" s="31"/>
      <c r="H115" s="32">
        <v>433</v>
      </c>
    </row>
    <row r="116" spans="1:10" x14ac:dyDescent="0.2">
      <c r="A116" s="34"/>
      <c r="B116" s="357" t="s">
        <v>54</v>
      </c>
      <c r="C116" s="358"/>
      <c r="D116" s="32">
        <v>0</v>
      </c>
      <c r="E116" s="32">
        <v>0</v>
      </c>
      <c r="F116" s="32">
        <v>104</v>
      </c>
      <c r="G116" s="31"/>
      <c r="H116" s="32">
        <v>0</v>
      </c>
    </row>
    <row r="117" spans="1:10" x14ac:dyDescent="0.2">
      <c r="A117" s="34"/>
      <c r="B117" s="357" t="s">
        <v>328</v>
      </c>
      <c r="C117" s="358"/>
      <c r="D117" s="32">
        <v>0</v>
      </c>
      <c r="E117" s="32">
        <v>0</v>
      </c>
      <c r="F117" s="32">
        <v>3</v>
      </c>
      <c r="G117" s="31"/>
      <c r="H117" s="32">
        <v>1</v>
      </c>
    </row>
    <row r="118" spans="1:10" x14ac:dyDescent="0.2">
      <c r="A118" s="34"/>
      <c r="B118" s="357" t="s">
        <v>329</v>
      </c>
      <c r="C118" s="358"/>
      <c r="D118" s="32">
        <v>0</v>
      </c>
      <c r="E118" s="32">
        <v>0</v>
      </c>
      <c r="F118" s="32">
        <v>13</v>
      </c>
      <c r="G118" s="31"/>
      <c r="H118" s="32">
        <v>2</v>
      </c>
    </row>
    <row r="119" spans="1:10" x14ac:dyDescent="0.2">
      <c r="A119" s="34"/>
      <c r="B119" s="357" t="s">
        <v>292</v>
      </c>
      <c r="C119" s="358"/>
      <c r="D119" s="32">
        <v>0</v>
      </c>
      <c r="E119" s="32">
        <v>0</v>
      </c>
      <c r="F119" s="32">
        <v>6</v>
      </c>
      <c r="G119" s="31"/>
      <c r="H119" s="32">
        <v>1</v>
      </c>
    </row>
    <row r="120" spans="1:10" x14ac:dyDescent="0.2">
      <c r="A120" s="34"/>
      <c r="B120" s="357" t="s">
        <v>111</v>
      </c>
      <c r="C120" s="358"/>
      <c r="D120" s="32">
        <v>0</v>
      </c>
      <c r="E120" s="32">
        <v>0</v>
      </c>
      <c r="F120" s="32">
        <v>4718</v>
      </c>
      <c r="G120" s="31"/>
      <c r="H120" s="32">
        <v>885</v>
      </c>
    </row>
    <row r="121" spans="1:10" x14ac:dyDescent="0.2">
      <c r="A121" s="34"/>
      <c r="B121" s="357" t="s">
        <v>112</v>
      </c>
      <c r="C121" s="358"/>
      <c r="D121" s="32">
        <v>0</v>
      </c>
      <c r="E121" s="32">
        <v>0</v>
      </c>
      <c r="F121" s="32">
        <v>4506</v>
      </c>
      <c r="G121" s="31"/>
      <c r="H121" s="32">
        <v>84</v>
      </c>
    </row>
    <row r="122" spans="1:10" x14ac:dyDescent="0.2">
      <c r="A122" s="34"/>
      <c r="B122" s="357" t="s">
        <v>113</v>
      </c>
      <c r="C122" s="358"/>
      <c r="D122" s="32">
        <v>0</v>
      </c>
      <c r="E122" s="32">
        <v>0</v>
      </c>
      <c r="F122" s="32">
        <v>3148</v>
      </c>
      <c r="G122" s="31"/>
      <c r="H122" s="32">
        <v>605</v>
      </c>
    </row>
    <row r="123" spans="1:10" x14ac:dyDescent="0.2">
      <c r="A123" s="34"/>
      <c r="B123" s="357" t="s">
        <v>114</v>
      </c>
      <c r="C123" s="358"/>
      <c r="D123" s="32">
        <v>0</v>
      </c>
      <c r="E123" s="32">
        <v>0</v>
      </c>
      <c r="F123" s="32">
        <v>30</v>
      </c>
      <c r="G123" s="31"/>
      <c r="H123" s="32">
        <v>2</v>
      </c>
    </row>
    <row r="124" spans="1:10" x14ac:dyDescent="0.2">
      <c r="A124" s="34"/>
      <c r="B124" s="357" t="s">
        <v>51</v>
      </c>
      <c r="C124" s="358"/>
      <c r="D124" s="32">
        <v>0</v>
      </c>
      <c r="E124" s="32">
        <v>0</v>
      </c>
      <c r="F124" s="32">
        <v>282</v>
      </c>
      <c r="G124" s="31"/>
      <c r="H124" s="32">
        <v>20</v>
      </c>
    </row>
    <row r="125" spans="1:10" x14ac:dyDescent="0.2">
      <c r="A125" s="34"/>
      <c r="B125" s="357" t="s">
        <v>115</v>
      </c>
      <c r="C125" s="358"/>
      <c r="D125" s="32">
        <v>0</v>
      </c>
      <c r="E125" s="32">
        <v>0</v>
      </c>
      <c r="F125" s="32">
        <v>300</v>
      </c>
      <c r="G125" s="31"/>
      <c r="H125" s="32">
        <v>54</v>
      </c>
    </row>
    <row r="126" spans="1:10" x14ac:dyDescent="0.2">
      <c r="A126" s="34"/>
      <c r="B126" s="357" t="s">
        <v>116</v>
      </c>
      <c r="C126" s="358"/>
      <c r="D126" s="32">
        <v>0</v>
      </c>
      <c r="E126" s="32">
        <v>0</v>
      </c>
      <c r="F126" s="32">
        <v>42</v>
      </c>
      <c r="G126" s="31"/>
      <c r="H126" s="32">
        <v>8</v>
      </c>
    </row>
    <row r="127" spans="1:10" x14ac:dyDescent="0.2">
      <c r="A127" s="34"/>
      <c r="B127" s="357" t="s">
        <v>159</v>
      </c>
      <c r="C127" s="358"/>
      <c r="D127" s="32">
        <v>0</v>
      </c>
      <c r="E127" s="32">
        <v>0</v>
      </c>
      <c r="F127" s="32">
        <v>14</v>
      </c>
      <c r="G127" s="31"/>
      <c r="H127" s="32">
        <v>5</v>
      </c>
      <c r="J127" s="384" t="s">
        <v>386</v>
      </c>
    </row>
    <row r="128" spans="1:10" ht="16.5" customHeight="1" x14ac:dyDescent="0.2">
      <c r="A128" s="76" t="s">
        <v>427</v>
      </c>
      <c r="B128" s="76"/>
      <c r="C128" s="76"/>
      <c r="D128" s="76"/>
      <c r="E128" s="76"/>
      <c r="F128" s="76"/>
      <c r="G128" s="76"/>
      <c r="H128" s="76"/>
    </row>
    <row r="129" spans="1:8" x14ac:dyDescent="0.2">
      <c r="A129" s="748" t="s">
        <v>72</v>
      </c>
      <c r="B129" s="748"/>
      <c r="C129" s="748"/>
      <c r="D129" s="748"/>
      <c r="E129" s="748"/>
      <c r="F129" s="748"/>
      <c r="G129" s="748"/>
      <c r="H129" s="748"/>
    </row>
    <row r="130" spans="1:8" ht="51" x14ac:dyDescent="0.2">
      <c r="A130" s="26" t="s">
        <v>73</v>
      </c>
      <c r="B130" s="378" t="s">
        <v>74</v>
      </c>
      <c r="C130" s="376" t="s">
        <v>69</v>
      </c>
      <c r="D130" s="27" t="s">
        <v>71</v>
      </c>
      <c r="E130" s="28"/>
      <c r="F130" s="29"/>
      <c r="G130" s="742" t="s">
        <v>208</v>
      </c>
      <c r="H130" s="738" t="s">
        <v>371</v>
      </c>
    </row>
    <row r="131" spans="1:8" x14ac:dyDescent="0.2">
      <c r="A131" s="30"/>
      <c r="B131" s="379"/>
      <c r="C131" s="381"/>
      <c r="D131" s="738" t="s">
        <v>204</v>
      </c>
      <c r="E131" s="740" t="s">
        <v>39</v>
      </c>
      <c r="F131" s="738" t="s">
        <v>205</v>
      </c>
      <c r="G131" s="743"/>
      <c r="H131" s="745"/>
    </row>
    <row r="132" spans="1:8" x14ac:dyDescent="0.2">
      <c r="A132" s="30"/>
      <c r="B132" s="380"/>
      <c r="C132" s="377"/>
      <c r="D132" s="739"/>
      <c r="E132" s="741"/>
      <c r="F132" s="739"/>
      <c r="G132" s="744"/>
      <c r="H132" s="739"/>
    </row>
    <row r="133" spans="1:8" x14ac:dyDescent="0.2">
      <c r="A133" s="34"/>
      <c r="B133" s="357" t="s">
        <v>117</v>
      </c>
      <c r="C133" s="358"/>
      <c r="D133" s="32">
        <v>0</v>
      </c>
      <c r="E133" s="32">
        <v>0</v>
      </c>
      <c r="F133" s="32">
        <v>161</v>
      </c>
      <c r="G133" s="31"/>
      <c r="H133" s="32">
        <v>6</v>
      </c>
    </row>
    <row r="134" spans="1:8" x14ac:dyDescent="0.2">
      <c r="A134" s="34"/>
      <c r="B134" s="357" t="s">
        <v>55</v>
      </c>
      <c r="C134" s="358"/>
      <c r="D134" s="32">
        <v>0</v>
      </c>
      <c r="E134" s="32">
        <v>0</v>
      </c>
      <c r="F134" s="32">
        <v>40</v>
      </c>
      <c r="G134" s="31"/>
      <c r="H134" s="32">
        <v>5</v>
      </c>
    </row>
    <row r="135" spans="1:8" x14ac:dyDescent="0.2">
      <c r="A135" s="34"/>
      <c r="B135" s="397" t="s">
        <v>306</v>
      </c>
      <c r="C135" s="358"/>
      <c r="D135" s="32">
        <v>0</v>
      </c>
      <c r="E135" s="32">
        <v>0</v>
      </c>
      <c r="F135" s="32">
        <v>200</v>
      </c>
      <c r="G135" s="31"/>
      <c r="H135" s="32">
        <v>101</v>
      </c>
    </row>
    <row r="136" spans="1:8" x14ac:dyDescent="0.2">
      <c r="A136" s="34"/>
      <c r="B136" s="357" t="s">
        <v>118</v>
      </c>
      <c r="C136" s="358"/>
      <c r="D136" s="32">
        <v>0</v>
      </c>
      <c r="E136" s="32">
        <v>1</v>
      </c>
      <c r="F136" s="32">
        <v>77</v>
      </c>
      <c r="G136" s="31"/>
      <c r="H136" s="32">
        <v>3</v>
      </c>
    </row>
    <row r="137" spans="1:8" x14ac:dyDescent="0.2">
      <c r="A137" s="34"/>
      <c r="B137" s="357" t="s">
        <v>119</v>
      </c>
      <c r="C137" s="358"/>
      <c r="D137" s="32">
        <v>0</v>
      </c>
      <c r="E137" s="32">
        <v>0</v>
      </c>
      <c r="F137" s="32">
        <v>430</v>
      </c>
      <c r="G137" s="31"/>
      <c r="H137" s="32">
        <v>31</v>
      </c>
    </row>
    <row r="138" spans="1:8" x14ac:dyDescent="0.2">
      <c r="A138" s="34"/>
      <c r="B138" s="357" t="s">
        <v>120</v>
      </c>
      <c r="C138" s="358"/>
      <c r="D138" s="32">
        <v>0</v>
      </c>
      <c r="E138" s="32">
        <v>0</v>
      </c>
      <c r="F138" s="32">
        <v>6930</v>
      </c>
      <c r="G138" s="31"/>
      <c r="H138" s="32">
        <v>938</v>
      </c>
    </row>
    <row r="139" spans="1:8" x14ac:dyDescent="0.2">
      <c r="A139" s="34"/>
      <c r="B139" s="357" t="s">
        <v>293</v>
      </c>
      <c r="C139" s="358"/>
      <c r="D139" s="32">
        <v>0</v>
      </c>
      <c r="E139" s="32">
        <v>0</v>
      </c>
      <c r="F139" s="32">
        <v>3</v>
      </c>
      <c r="G139" s="31"/>
      <c r="H139" s="32">
        <v>0</v>
      </c>
    </row>
    <row r="140" spans="1:8" x14ac:dyDescent="0.2">
      <c r="A140" s="34"/>
      <c r="B140" s="357" t="s">
        <v>307</v>
      </c>
      <c r="C140" s="358"/>
      <c r="D140" s="32">
        <v>0</v>
      </c>
      <c r="E140" s="32">
        <v>0</v>
      </c>
      <c r="F140" s="32">
        <v>8</v>
      </c>
      <c r="G140" s="31"/>
      <c r="H140" s="32">
        <v>1</v>
      </c>
    </row>
    <row r="141" spans="1:8" x14ac:dyDescent="0.2">
      <c r="A141" s="34"/>
      <c r="B141" s="357" t="s">
        <v>330</v>
      </c>
      <c r="C141" s="358"/>
      <c r="D141" s="32">
        <v>0</v>
      </c>
      <c r="E141" s="32">
        <v>0</v>
      </c>
      <c r="F141" s="32">
        <v>15</v>
      </c>
      <c r="G141" s="31"/>
      <c r="H141" s="32">
        <v>2</v>
      </c>
    </row>
    <row r="142" spans="1:8" x14ac:dyDescent="0.2">
      <c r="A142" s="34"/>
      <c r="B142" s="357" t="s">
        <v>294</v>
      </c>
      <c r="C142" s="358"/>
      <c r="D142" s="32">
        <v>0</v>
      </c>
      <c r="E142" s="32">
        <v>0</v>
      </c>
      <c r="F142" s="32">
        <v>22</v>
      </c>
      <c r="G142" s="31"/>
      <c r="H142" s="32">
        <v>3</v>
      </c>
    </row>
    <row r="143" spans="1:8" x14ac:dyDescent="0.2">
      <c r="A143" s="34"/>
      <c r="B143" s="357" t="s">
        <v>331</v>
      </c>
      <c r="C143" s="358"/>
      <c r="D143" s="32">
        <v>0</v>
      </c>
      <c r="E143" s="32">
        <v>0</v>
      </c>
      <c r="F143" s="32">
        <v>6</v>
      </c>
      <c r="G143" s="31"/>
      <c r="H143" s="32">
        <v>1</v>
      </c>
    </row>
    <row r="144" spans="1:8" x14ac:dyDescent="0.2">
      <c r="A144" s="34"/>
      <c r="B144" s="357" t="s">
        <v>295</v>
      </c>
      <c r="C144" s="358"/>
      <c r="D144" s="32">
        <v>0</v>
      </c>
      <c r="E144" s="32">
        <v>0</v>
      </c>
      <c r="F144" s="32">
        <v>47</v>
      </c>
      <c r="G144" s="31"/>
      <c r="H144" s="32">
        <v>7</v>
      </c>
    </row>
    <row r="145" spans="1:8" x14ac:dyDescent="0.2">
      <c r="A145" s="34"/>
      <c r="B145" s="357" t="s">
        <v>121</v>
      </c>
      <c r="C145" s="358"/>
      <c r="D145" s="32">
        <v>0</v>
      </c>
      <c r="E145" s="32">
        <v>0</v>
      </c>
      <c r="F145" s="32">
        <v>19</v>
      </c>
      <c r="G145" s="31"/>
      <c r="H145" s="32">
        <v>0</v>
      </c>
    </row>
    <row r="146" spans="1:8" x14ac:dyDescent="0.2">
      <c r="A146" s="34"/>
      <c r="B146" s="357" t="s">
        <v>122</v>
      </c>
      <c r="C146" s="358"/>
      <c r="D146" s="32">
        <v>0</v>
      </c>
      <c r="E146" s="32">
        <v>0</v>
      </c>
      <c r="F146" s="32">
        <v>171</v>
      </c>
      <c r="G146" s="31"/>
      <c r="H146" s="32">
        <v>17</v>
      </c>
    </row>
    <row r="147" spans="1:8" x14ac:dyDescent="0.2">
      <c r="A147" s="34"/>
      <c r="B147" s="357" t="s">
        <v>332</v>
      </c>
      <c r="C147" s="358"/>
      <c r="D147" s="32">
        <v>1</v>
      </c>
      <c r="E147" s="32">
        <v>0</v>
      </c>
      <c r="F147" s="32">
        <v>41</v>
      </c>
      <c r="G147" s="31"/>
      <c r="H147" s="32">
        <v>2</v>
      </c>
    </row>
    <row r="148" spans="1:8" x14ac:dyDescent="0.2">
      <c r="A148" s="194"/>
      <c r="B148" s="357" t="s">
        <v>44</v>
      </c>
      <c r="C148" s="358"/>
      <c r="D148" s="32">
        <v>10</v>
      </c>
      <c r="E148" s="32">
        <v>0</v>
      </c>
      <c r="F148" s="32">
        <v>0</v>
      </c>
      <c r="G148" s="31"/>
      <c r="H148" s="32">
        <v>0</v>
      </c>
    </row>
    <row r="149" spans="1:8" x14ac:dyDescent="0.2">
      <c r="A149" s="34"/>
      <c r="B149" s="357" t="s">
        <v>333</v>
      </c>
      <c r="C149" s="358"/>
      <c r="D149" s="32">
        <v>2</v>
      </c>
      <c r="E149" s="32">
        <v>0</v>
      </c>
      <c r="F149" s="32">
        <v>0</v>
      </c>
      <c r="G149" s="31"/>
      <c r="H149" s="32">
        <v>0</v>
      </c>
    </row>
    <row r="150" spans="1:8" x14ac:dyDescent="0.2">
      <c r="A150" s="34"/>
      <c r="B150" s="357" t="s">
        <v>123</v>
      </c>
      <c r="C150" s="358"/>
      <c r="D150" s="32">
        <v>10</v>
      </c>
      <c r="E150" s="32">
        <v>2</v>
      </c>
      <c r="F150" s="32">
        <v>0</v>
      </c>
      <c r="G150" s="31"/>
      <c r="H150" s="32">
        <v>0</v>
      </c>
    </row>
    <row r="151" spans="1:8" x14ac:dyDescent="0.2">
      <c r="A151" s="34"/>
      <c r="B151" s="357" t="s">
        <v>302</v>
      </c>
      <c r="C151" s="358"/>
      <c r="D151" s="32">
        <v>2</v>
      </c>
      <c r="E151" s="32">
        <v>1</v>
      </c>
      <c r="F151" s="32">
        <v>0</v>
      </c>
      <c r="G151" s="31"/>
      <c r="H151" s="32">
        <v>0</v>
      </c>
    </row>
    <row r="152" spans="1:8" x14ac:dyDescent="0.2">
      <c r="A152" s="34"/>
      <c r="B152" s="357" t="s">
        <v>334</v>
      </c>
      <c r="C152" s="358"/>
      <c r="D152" s="32">
        <v>5</v>
      </c>
      <c r="E152" s="32">
        <v>2</v>
      </c>
      <c r="F152" s="32">
        <v>0</v>
      </c>
      <c r="G152" s="31"/>
      <c r="H152" s="32">
        <v>0</v>
      </c>
    </row>
    <row r="153" spans="1:8" x14ac:dyDescent="0.2">
      <c r="A153" s="34"/>
      <c r="B153" s="357" t="s">
        <v>124</v>
      </c>
      <c r="C153" s="358"/>
      <c r="D153" s="32">
        <v>7</v>
      </c>
      <c r="E153" s="32">
        <v>2</v>
      </c>
      <c r="F153" s="32">
        <v>0</v>
      </c>
      <c r="G153" s="31"/>
      <c r="H153" s="32">
        <v>0</v>
      </c>
    </row>
    <row r="154" spans="1:8" x14ac:dyDescent="0.2">
      <c r="A154" s="34"/>
      <c r="B154" s="357" t="s">
        <v>125</v>
      </c>
      <c r="C154" s="358"/>
      <c r="D154" s="32">
        <v>6</v>
      </c>
      <c r="E154" s="32">
        <v>2</v>
      </c>
      <c r="F154" s="32">
        <v>0</v>
      </c>
      <c r="G154" s="31"/>
      <c r="H154" s="32">
        <v>0</v>
      </c>
    </row>
    <row r="155" spans="1:8" x14ac:dyDescent="0.2">
      <c r="A155" s="34"/>
      <c r="B155" s="357" t="s">
        <v>126</v>
      </c>
      <c r="C155" s="358"/>
      <c r="D155" s="32">
        <v>62</v>
      </c>
      <c r="E155" s="32">
        <v>5</v>
      </c>
      <c r="F155" s="32">
        <v>0</v>
      </c>
      <c r="G155" s="31"/>
      <c r="H155" s="32">
        <v>0</v>
      </c>
    </row>
    <row r="156" spans="1:8" x14ac:dyDescent="0.2">
      <c r="A156" s="34"/>
      <c r="B156" s="357" t="s">
        <v>395</v>
      </c>
      <c r="C156" s="358"/>
      <c r="D156" s="32">
        <v>96</v>
      </c>
      <c r="E156" s="32">
        <v>13</v>
      </c>
      <c r="F156" s="32">
        <v>0</v>
      </c>
      <c r="G156" s="31"/>
      <c r="H156" s="32">
        <v>0</v>
      </c>
    </row>
    <row r="157" spans="1:8" x14ac:dyDescent="0.2">
      <c r="A157" s="34"/>
      <c r="B157" s="357" t="s">
        <v>127</v>
      </c>
      <c r="C157" s="358"/>
      <c r="D157" s="32">
        <v>18</v>
      </c>
      <c r="E157" s="32">
        <v>2</v>
      </c>
      <c r="F157" s="32">
        <v>0</v>
      </c>
      <c r="G157" s="31"/>
      <c r="H157" s="32">
        <v>0</v>
      </c>
    </row>
    <row r="158" spans="1:8" x14ac:dyDescent="0.2">
      <c r="A158" s="194"/>
      <c r="B158" s="357" t="s">
        <v>128</v>
      </c>
      <c r="C158" s="358"/>
      <c r="D158" s="32">
        <v>19</v>
      </c>
      <c r="E158" s="32">
        <v>3</v>
      </c>
      <c r="F158" s="32">
        <v>0</v>
      </c>
      <c r="G158" s="31"/>
      <c r="H158" s="32">
        <v>0</v>
      </c>
    </row>
    <row r="159" spans="1:8" x14ac:dyDescent="0.2">
      <c r="A159" s="34"/>
      <c r="B159" s="397" t="s">
        <v>129</v>
      </c>
      <c r="C159" s="358"/>
      <c r="D159" s="32">
        <v>13</v>
      </c>
      <c r="E159" s="32">
        <v>5</v>
      </c>
      <c r="F159" s="32">
        <v>0</v>
      </c>
      <c r="G159" s="31"/>
      <c r="H159" s="32">
        <v>0</v>
      </c>
    </row>
    <row r="160" spans="1:8" x14ac:dyDescent="0.2">
      <c r="A160" s="34"/>
      <c r="B160" s="357" t="s">
        <v>335</v>
      </c>
      <c r="C160" s="358"/>
      <c r="D160" s="32">
        <v>2</v>
      </c>
      <c r="E160" s="32">
        <v>1</v>
      </c>
      <c r="F160" s="32">
        <v>0</v>
      </c>
      <c r="G160" s="31"/>
      <c r="H160" s="32">
        <v>0</v>
      </c>
    </row>
    <row r="161" spans="1:8" x14ac:dyDescent="0.2">
      <c r="A161" s="194"/>
      <c r="B161" s="357" t="s">
        <v>130</v>
      </c>
      <c r="C161" s="358"/>
      <c r="D161" s="32">
        <v>1522</v>
      </c>
      <c r="E161" s="32">
        <v>136</v>
      </c>
      <c r="F161" s="32">
        <v>0</v>
      </c>
      <c r="G161" s="31"/>
      <c r="H161" s="32">
        <v>0</v>
      </c>
    </row>
    <row r="162" spans="1:8" x14ac:dyDescent="0.2">
      <c r="A162" s="34"/>
      <c r="B162" s="357" t="s">
        <v>296</v>
      </c>
      <c r="C162" s="358"/>
      <c r="D162" s="32">
        <v>423</v>
      </c>
      <c r="E162" s="32">
        <v>57</v>
      </c>
      <c r="F162" s="32">
        <v>0</v>
      </c>
      <c r="G162" s="31"/>
      <c r="H162" s="32">
        <v>0</v>
      </c>
    </row>
    <row r="163" spans="1:8" x14ac:dyDescent="0.2">
      <c r="A163" s="34"/>
      <c r="B163" s="357" t="s">
        <v>131</v>
      </c>
      <c r="C163" s="358"/>
      <c r="D163" s="32">
        <v>204</v>
      </c>
      <c r="E163" s="32">
        <v>187</v>
      </c>
      <c r="F163" s="32">
        <v>0</v>
      </c>
      <c r="G163" s="31"/>
      <c r="H163" s="32">
        <v>0</v>
      </c>
    </row>
    <row r="164" spans="1:8" x14ac:dyDescent="0.2">
      <c r="A164" s="34"/>
      <c r="B164" s="357" t="s">
        <v>160</v>
      </c>
      <c r="C164" s="358"/>
      <c r="D164" s="32">
        <v>634</v>
      </c>
      <c r="E164" s="32">
        <v>204</v>
      </c>
      <c r="F164" s="32">
        <v>0</v>
      </c>
      <c r="G164" s="31"/>
      <c r="H164" s="32">
        <v>0</v>
      </c>
    </row>
    <row r="165" spans="1:8" x14ac:dyDescent="0.2">
      <c r="A165" s="34"/>
      <c r="B165" s="357" t="s">
        <v>132</v>
      </c>
      <c r="C165" s="358"/>
      <c r="D165" s="32">
        <v>400</v>
      </c>
      <c r="E165" s="32">
        <v>147</v>
      </c>
      <c r="F165" s="32">
        <v>0</v>
      </c>
      <c r="G165" s="31"/>
      <c r="H165" s="32">
        <v>0</v>
      </c>
    </row>
    <row r="166" spans="1:8" x14ac:dyDescent="0.2">
      <c r="A166" s="34"/>
      <c r="B166" s="357" t="s">
        <v>304</v>
      </c>
      <c r="C166" s="358"/>
      <c r="D166" s="32">
        <v>533</v>
      </c>
      <c r="E166" s="32">
        <v>58</v>
      </c>
      <c r="F166" s="32">
        <v>0</v>
      </c>
      <c r="G166" s="31"/>
      <c r="H166" s="32">
        <v>0</v>
      </c>
    </row>
    <row r="167" spans="1:8" x14ac:dyDescent="0.2">
      <c r="A167" s="34"/>
      <c r="B167" s="357" t="s">
        <v>133</v>
      </c>
      <c r="C167" s="358"/>
      <c r="D167" s="32">
        <v>519</v>
      </c>
      <c r="E167" s="32">
        <v>57</v>
      </c>
      <c r="F167" s="32">
        <v>0</v>
      </c>
      <c r="G167" s="31"/>
      <c r="H167" s="32">
        <v>0</v>
      </c>
    </row>
    <row r="168" spans="1:8" x14ac:dyDescent="0.2">
      <c r="A168" s="34"/>
      <c r="B168" s="357" t="s">
        <v>305</v>
      </c>
      <c r="C168" s="358"/>
      <c r="D168" s="32">
        <v>1106</v>
      </c>
      <c r="E168" s="32">
        <v>44</v>
      </c>
      <c r="F168" s="32">
        <v>0</v>
      </c>
      <c r="G168" s="31"/>
      <c r="H168" s="32">
        <v>0</v>
      </c>
    </row>
    <row r="169" spans="1:8" x14ac:dyDescent="0.2">
      <c r="A169" s="34"/>
      <c r="B169" s="357" t="s">
        <v>336</v>
      </c>
      <c r="C169" s="358"/>
      <c r="D169" s="32">
        <v>7</v>
      </c>
      <c r="E169" s="32">
        <v>1</v>
      </c>
      <c r="F169" s="32">
        <v>0</v>
      </c>
      <c r="G169" s="31"/>
      <c r="H169" s="32">
        <v>0</v>
      </c>
    </row>
    <row r="170" spans="1:8" x14ac:dyDescent="0.2">
      <c r="A170" s="34"/>
      <c r="B170" s="357" t="s">
        <v>134</v>
      </c>
      <c r="C170" s="358"/>
      <c r="D170" s="32">
        <v>3</v>
      </c>
      <c r="E170" s="32">
        <v>1</v>
      </c>
      <c r="F170" s="32">
        <v>0</v>
      </c>
      <c r="G170" s="31"/>
      <c r="H170" s="32">
        <v>0</v>
      </c>
    </row>
    <row r="171" spans="1:8" x14ac:dyDescent="0.2">
      <c r="A171" s="34"/>
      <c r="B171" s="357" t="s">
        <v>337</v>
      </c>
      <c r="C171" s="358"/>
      <c r="D171" s="32">
        <v>1</v>
      </c>
      <c r="E171" s="32">
        <v>2</v>
      </c>
      <c r="F171" s="32">
        <v>0</v>
      </c>
      <c r="G171" s="31"/>
      <c r="H171" s="32">
        <v>0</v>
      </c>
    </row>
    <row r="172" spans="1:8" x14ac:dyDescent="0.2">
      <c r="A172" s="194"/>
      <c r="B172" s="357" t="s">
        <v>338</v>
      </c>
      <c r="C172" s="358"/>
      <c r="D172" s="32">
        <v>1</v>
      </c>
      <c r="E172" s="32">
        <v>1</v>
      </c>
      <c r="F172" s="32">
        <v>0</v>
      </c>
      <c r="G172" s="31"/>
      <c r="H172" s="32">
        <v>0</v>
      </c>
    </row>
    <row r="173" spans="1:8" x14ac:dyDescent="0.2">
      <c r="A173" s="34"/>
      <c r="B173" s="357" t="s">
        <v>161</v>
      </c>
      <c r="C173" s="358"/>
      <c r="D173" s="32">
        <v>379</v>
      </c>
      <c r="E173" s="32">
        <v>175</v>
      </c>
      <c r="F173" s="32">
        <v>0</v>
      </c>
      <c r="G173" s="31"/>
      <c r="H173" s="32">
        <v>0</v>
      </c>
    </row>
    <row r="174" spans="1:8" x14ac:dyDescent="0.2">
      <c r="A174" s="34"/>
      <c r="B174" s="357" t="s">
        <v>135</v>
      </c>
      <c r="C174" s="358"/>
      <c r="D174" s="32">
        <v>196</v>
      </c>
      <c r="E174" s="32">
        <v>144</v>
      </c>
      <c r="F174" s="32">
        <v>0</v>
      </c>
      <c r="G174" s="31"/>
      <c r="H174" s="32">
        <v>0</v>
      </c>
    </row>
    <row r="175" spans="1:8" x14ac:dyDescent="0.2">
      <c r="A175" s="34"/>
      <c r="B175" s="357" t="s">
        <v>136</v>
      </c>
      <c r="C175" s="358"/>
      <c r="D175" s="32">
        <v>18</v>
      </c>
      <c r="E175" s="32">
        <v>3</v>
      </c>
      <c r="F175" s="32">
        <v>0</v>
      </c>
      <c r="G175" s="31"/>
      <c r="H175" s="32">
        <v>0</v>
      </c>
    </row>
    <row r="176" spans="1:8" x14ac:dyDescent="0.2">
      <c r="A176" s="34"/>
      <c r="B176" s="357" t="s">
        <v>137</v>
      </c>
      <c r="C176" s="358"/>
      <c r="D176" s="32">
        <v>26</v>
      </c>
      <c r="E176" s="32">
        <v>2</v>
      </c>
      <c r="F176" s="32">
        <v>0</v>
      </c>
      <c r="G176" s="31"/>
      <c r="H176" s="32">
        <v>0</v>
      </c>
    </row>
    <row r="177" spans="1:8" x14ac:dyDescent="0.2">
      <c r="A177" s="194"/>
      <c r="B177" s="357" t="s">
        <v>339</v>
      </c>
      <c r="C177" s="358"/>
      <c r="D177" s="32">
        <v>7</v>
      </c>
      <c r="E177" s="32">
        <v>0</v>
      </c>
      <c r="F177" s="32">
        <v>0</v>
      </c>
      <c r="G177" s="31"/>
      <c r="H177" s="32">
        <v>0</v>
      </c>
    </row>
    <row r="178" spans="1:8" x14ac:dyDescent="0.2">
      <c r="A178" s="34"/>
      <c r="B178" s="357" t="s">
        <v>138</v>
      </c>
      <c r="C178" s="358"/>
      <c r="D178" s="32">
        <v>19</v>
      </c>
      <c r="E178" s="32">
        <v>32</v>
      </c>
      <c r="F178" s="32">
        <v>0</v>
      </c>
      <c r="G178" s="31"/>
      <c r="H178" s="32">
        <v>0</v>
      </c>
    </row>
    <row r="179" spans="1:8" x14ac:dyDescent="0.2">
      <c r="A179" s="194"/>
      <c r="B179" s="357" t="s">
        <v>297</v>
      </c>
      <c r="C179" s="358"/>
      <c r="D179" s="32">
        <v>3</v>
      </c>
      <c r="E179" s="32">
        <v>1</v>
      </c>
      <c r="F179" s="32">
        <v>0</v>
      </c>
      <c r="G179" s="31"/>
      <c r="H179" s="32">
        <v>0</v>
      </c>
    </row>
    <row r="180" spans="1:8" x14ac:dyDescent="0.2">
      <c r="A180" s="194"/>
      <c r="B180" s="357" t="s">
        <v>340</v>
      </c>
      <c r="C180" s="358"/>
      <c r="D180" s="32">
        <v>1</v>
      </c>
      <c r="E180" s="32">
        <v>0</v>
      </c>
      <c r="F180" s="32">
        <v>0</v>
      </c>
      <c r="G180" s="31"/>
      <c r="H180" s="32">
        <v>0</v>
      </c>
    </row>
    <row r="181" spans="1:8" x14ac:dyDescent="0.2">
      <c r="A181" s="34"/>
      <c r="B181" s="357" t="s">
        <v>341</v>
      </c>
      <c r="C181" s="358"/>
      <c r="D181" s="32">
        <v>2</v>
      </c>
      <c r="E181" s="32">
        <v>2</v>
      </c>
      <c r="F181" s="32">
        <v>0</v>
      </c>
      <c r="G181" s="31"/>
      <c r="H181" s="32">
        <v>0</v>
      </c>
    </row>
    <row r="182" spans="1:8" x14ac:dyDescent="0.2">
      <c r="A182" s="34"/>
      <c r="B182" s="357" t="s">
        <v>342</v>
      </c>
      <c r="C182" s="358"/>
      <c r="D182" s="32">
        <v>12</v>
      </c>
      <c r="E182" s="32">
        <v>0</v>
      </c>
      <c r="F182" s="32">
        <v>0</v>
      </c>
      <c r="G182" s="31"/>
      <c r="H182" s="32">
        <v>0</v>
      </c>
    </row>
    <row r="183" spans="1:8" x14ac:dyDescent="0.2">
      <c r="A183" s="34"/>
      <c r="B183" s="357" t="s">
        <v>343</v>
      </c>
      <c r="C183" s="358"/>
      <c r="D183" s="32">
        <v>2</v>
      </c>
      <c r="E183" s="32">
        <v>1</v>
      </c>
      <c r="F183" s="32">
        <v>0</v>
      </c>
      <c r="G183" s="31"/>
      <c r="H183" s="32">
        <v>0</v>
      </c>
    </row>
    <row r="184" spans="1:8" x14ac:dyDescent="0.2">
      <c r="A184" s="34"/>
      <c r="B184" s="357" t="s">
        <v>344</v>
      </c>
      <c r="C184" s="358"/>
      <c r="D184" s="32">
        <v>1</v>
      </c>
      <c r="E184" s="32">
        <v>0</v>
      </c>
      <c r="F184" s="32">
        <v>0</v>
      </c>
      <c r="G184" s="31"/>
      <c r="H184" s="32">
        <v>0</v>
      </c>
    </row>
    <row r="185" spans="1:8" x14ac:dyDescent="0.2">
      <c r="A185" s="194"/>
      <c r="B185" s="397" t="s">
        <v>298</v>
      </c>
      <c r="C185" s="358"/>
      <c r="D185" s="32">
        <v>9</v>
      </c>
      <c r="E185" s="32">
        <v>0</v>
      </c>
      <c r="F185" s="32">
        <v>0</v>
      </c>
      <c r="G185" s="31"/>
      <c r="H185" s="32">
        <v>0</v>
      </c>
    </row>
    <row r="186" spans="1:8" x14ac:dyDescent="0.2">
      <c r="A186" s="194"/>
      <c r="B186" s="397" t="s">
        <v>345</v>
      </c>
      <c r="C186" s="358"/>
      <c r="D186" s="32">
        <v>4</v>
      </c>
      <c r="E186" s="32">
        <v>0</v>
      </c>
      <c r="F186" s="32">
        <v>0</v>
      </c>
      <c r="G186" s="31"/>
      <c r="H186" s="32">
        <v>0</v>
      </c>
    </row>
    <row r="187" spans="1:8" x14ac:dyDescent="0.2">
      <c r="A187" s="194"/>
      <c r="B187" s="357" t="s">
        <v>346</v>
      </c>
      <c r="C187" s="358"/>
      <c r="D187" s="32">
        <v>3</v>
      </c>
      <c r="E187" s="32">
        <v>0</v>
      </c>
      <c r="F187" s="32">
        <v>0</v>
      </c>
      <c r="G187" s="31"/>
      <c r="H187" s="32">
        <v>0</v>
      </c>
    </row>
    <row r="188" spans="1:8" x14ac:dyDescent="0.2">
      <c r="A188" s="34"/>
      <c r="B188" s="357" t="s">
        <v>139</v>
      </c>
      <c r="C188" s="358"/>
      <c r="D188" s="32">
        <v>42</v>
      </c>
      <c r="E188" s="32">
        <v>14</v>
      </c>
      <c r="F188" s="32">
        <v>0</v>
      </c>
      <c r="G188" s="31"/>
      <c r="H188" s="32">
        <v>0</v>
      </c>
    </row>
    <row r="189" spans="1:8" ht="14.25" customHeight="1" x14ac:dyDescent="0.2">
      <c r="A189" s="34"/>
      <c r="B189" s="357" t="s">
        <v>140</v>
      </c>
      <c r="C189" s="358"/>
      <c r="D189" s="32">
        <v>7</v>
      </c>
      <c r="E189" s="32">
        <v>0</v>
      </c>
      <c r="F189" s="32">
        <v>0</v>
      </c>
      <c r="G189" s="31"/>
      <c r="H189" s="32">
        <v>0</v>
      </c>
    </row>
    <row r="190" spans="1:8" x14ac:dyDescent="0.2">
      <c r="A190" s="34"/>
      <c r="B190" s="357" t="s">
        <v>141</v>
      </c>
      <c r="C190" s="358"/>
      <c r="D190" s="32">
        <v>633</v>
      </c>
      <c r="E190" s="32">
        <v>270</v>
      </c>
      <c r="F190" s="32">
        <v>0</v>
      </c>
      <c r="G190" s="31"/>
      <c r="H190" s="32">
        <v>0</v>
      </c>
    </row>
    <row r="191" spans="1:8" ht="14.25" customHeight="1" x14ac:dyDescent="0.2">
      <c r="A191" s="34"/>
      <c r="B191" s="357" t="s">
        <v>142</v>
      </c>
      <c r="C191" s="358"/>
      <c r="D191" s="32">
        <v>650</v>
      </c>
      <c r="E191" s="32">
        <v>107</v>
      </c>
      <c r="F191" s="32">
        <v>0</v>
      </c>
      <c r="G191" s="31"/>
      <c r="H191" s="32">
        <v>0</v>
      </c>
    </row>
    <row r="192" spans="1:8" ht="14.25" customHeight="1" x14ac:dyDescent="0.2">
      <c r="A192" s="34"/>
      <c r="B192" s="357" t="s">
        <v>347</v>
      </c>
      <c r="C192" s="358"/>
      <c r="D192" s="32">
        <v>14</v>
      </c>
      <c r="E192" s="32">
        <v>6</v>
      </c>
      <c r="F192" s="32">
        <v>0</v>
      </c>
      <c r="G192" s="31"/>
      <c r="H192" s="32">
        <v>0</v>
      </c>
    </row>
    <row r="193" spans="1:10" ht="14.25" customHeight="1" x14ac:dyDescent="0.2">
      <c r="A193" s="34"/>
      <c r="B193" s="357" t="s">
        <v>143</v>
      </c>
      <c r="C193" s="358"/>
      <c r="D193" s="32">
        <v>1</v>
      </c>
      <c r="E193" s="32">
        <v>5</v>
      </c>
      <c r="F193" s="32">
        <v>0</v>
      </c>
      <c r="G193" s="31"/>
      <c r="H193" s="32">
        <v>0</v>
      </c>
    </row>
    <row r="194" spans="1:10" ht="14.25" customHeight="1" x14ac:dyDescent="0.2">
      <c r="A194" s="34"/>
      <c r="B194" s="357" t="s">
        <v>348</v>
      </c>
      <c r="C194" s="358"/>
      <c r="D194" s="32">
        <v>8</v>
      </c>
      <c r="E194" s="32">
        <v>2</v>
      </c>
      <c r="F194" s="32">
        <v>0</v>
      </c>
      <c r="G194" s="31"/>
      <c r="H194" s="32">
        <v>0</v>
      </c>
    </row>
    <row r="195" spans="1:10" ht="14.25" customHeight="1" x14ac:dyDescent="0.2">
      <c r="A195" s="34"/>
      <c r="B195" s="357" t="s">
        <v>144</v>
      </c>
      <c r="C195" s="358"/>
      <c r="D195" s="32">
        <v>165</v>
      </c>
      <c r="E195" s="32">
        <v>26</v>
      </c>
      <c r="F195" s="32">
        <v>0</v>
      </c>
      <c r="G195" s="31"/>
      <c r="H195" s="32">
        <v>0</v>
      </c>
    </row>
    <row r="196" spans="1:10" ht="14.25" customHeight="1" x14ac:dyDescent="0.2">
      <c r="A196" s="34"/>
      <c r="B196" s="357" t="s">
        <v>145</v>
      </c>
      <c r="C196" s="358"/>
      <c r="D196" s="32">
        <v>26</v>
      </c>
      <c r="E196" s="32">
        <v>26</v>
      </c>
      <c r="F196" s="32">
        <v>0</v>
      </c>
      <c r="G196" s="31"/>
      <c r="H196" s="32">
        <v>0</v>
      </c>
    </row>
    <row r="197" spans="1:10" ht="14.25" customHeight="1" x14ac:dyDescent="0.2">
      <c r="A197" s="34"/>
      <c r="B197" s="357" t="s">
        <v>299</v>
      </c>
      <c r="C197" s="358"/>
      <c r="D197" s="32">
        <v>13</v>
      </c>
      <c r="E197" s="32">
        <v>0</v>
      </c>
      <c r="F197" s="32">
        <v>0</v>
      </c>
      <c r="G197" s="31"/>
      <c r="H197" s="32">
        <v>0</v>
      </c>
    </row>
    <row r="198" spans="1:10" ht="14.25" customHeight="1" x14ac:dyDescent="0.2">
      <c r="A198" s="34"/>
      <c r="B198" s="357" t="s">
        <v>349</v>
      </c>
      <c r="C198" s="358"/>
      <c r="D198" s="32">
        <v>3</v>
      </c>
      <c r="E198" s="32">
        <v>2</v>
      </c>
      <c r="F198" s="32">
        <v>0</v>
      </c>
      <c r="G198" s="31"/>
      <c r="H198" s="32">
        <v>0</v>
      </c>
    </row>
    <row r="199" spans="1:10" ht="14.25" customHeight="1" x14ac:dyDescent="0.2">
      <c r="A199" s="34"/>
      <c r="B199" s="357" t="s">
        <v>350</v>
      </c>
      <c r="C199" s="358"/>
      <c r="D199" s="32">
        <v>2</v>
      </c>
      <c r="E199" s="32">
        <v>3</v>
      </c>
      <c r="F199" s="32">
        <v>0</v>
      </c>
      <c r="G199" s="31"/>
      <c r="H199" s="32">
        <v>0</v>
      </c>
      <c r="J199" s="384" t="s">
        <v>386</v>
      </c>
    </row>
    <row r="200" spans="1:10" ht="38.25" customHeight="1" x14ac:dyDescent="0.2">
      <c r="A200" s="76" t="s">
        <v>428</v>
      </c>
      <c r="B200" s="76"/>
      <c r="C200" s="76"/>
      <c r="D200" s="76"/>
      <c r="E200" s="76"/>
      <c r="F200" s="76"/>
      <c r="G200" s="76"/>
      <c r="H200" s="76"/>
    </row>
    <row r="201" spans="1:10" ht="14.25" customHeight="1" x14ac:dyDescent="0.2">
      <c r="A201" s="748" t="s">
        <v>72</v>
      </c>
      <c r="B201" s="748"/>
      <c r="C201" s="748"/>
      <c r="D201" s="748"/>
      <c r="E201" s="748"/>
      <c r="F201" s="748"/>
      <c r="G201" s="748"/>
      <c r="H201" s="748"/>
    </row>
    <row r="202" spans="1:10" ht="51" customHeight="1" x14ac:dyDescent="0.2">
      <c r="A202" s="26" t="s">
        <v>73</v>
      </c>
      <c r="B202" s="378" t="s">
        <v>74</v>
      </c>
      <c r="C202" s="376" t="s">
        <v>69</v>
      </c>
      <c r="D202" s="27" t="s">
        <v>71</v>
      </c>
      <c r="E202" s="28"/>
      <c r="F202" s="29"/>
      <c r="G202" s="742" t="s">
        <v>208</v>
      </c>
      <c r="H202" s="738" t="s">
        <v>371</v>
      </c>
    </row>
    <row r="203" spans="1:10" ht="14.25" customHeight="1" x14ac:dyDescent="0.2">
      <c r="A203" s="30"/>
      <c r="B203" s="379"/>
      <c r="C203" s="381"/>
      <c r="D203" s="738" t="s">
        <v>204</v>
      </c>
      <c r="E203" s="740" t="s">
        <v>39</v>
      </c>
      <c r="F203" s="738" t="s">
        <v>205</v>
      </c>
      <c r="G203" s="743"/>
      <c r="H203" s="745"/>
    </row>
    <row r="204" spans="1:10" ht="14.25" customHeight="1" x14ac:dyDescent="0.2">
      <c r="A204" s="30"/>
      <c r="B204" s="380"/>
      <c r="C204" s="377"/>
      <c r="D204" s="739"/>
      <c r="E204" s="741"/>
      <c r="F204" s="739"/>
      <c r="G204" s="744"/>
      <c r="H204" s="739"/>
    </row>
    <row r="205" spans="1:10" ht="14.25" customHeight="1" x14ac:dyDescent="0.2">
      <c r="A205" s="34"/>
      <c r="B205" s="357" t="s">
        <v>146</v>
      </c>
      <c r="C205" s="358"/>
      <c r="D205" s="32">
        <v>19</v>
      </c>
      <c r="E205" s="32">
        <v>2</v>
      </c>
      <c r="F205" s="32">
        <v>0</v>
      </c>
      <c r="G205" s="31"/>
      <c r="H205" s="32">
        <v>0</v>
      </c>
    </row>
    <row r="206" spans="1:10" ht="14.25" customHeight="1" x14ac:dyDescent="0.2">
      <c r="A206" s="34"/>
      <c r="B206" s="357" t="s">
        <v>46</v>
      </c>
      <c r="C206" s="358"/>
      <c r="D206" s="32">
        <v>2</v>
      </c>
      <c r="E206" s="32">
        <v>1</v>
      </c>
      <c r="F206" s="32">
        <v>0</v>
      </c>
      <c r="G206" s="31"/>
      <c r="H206" s="32">
        <v>0</v>
      </c>
    </row>
    <row r="207" spans="1:10" ht="14.25" customHeight="1" x14ac:dyDescent="0.2">
      <c r="A207" s="34"/>
      <c r="B207" s="357" t="s">
        <v>47</v>
      </c>
      <c r="C207" s="358"/>
      <c r="D207" s="32">
        <v>3</v>
      </c>
      <c r="E207" s="32">
        <v>1</v>
      </c>
      <c r="F207" s="32">
        <v>0</v>
      </c>
      <c r="G207" s="31"/>
      <c r="H207" s="32">
        <v>0</v>
      </c>
    </row>
    <row r="208" spans="1:10" ht="14.25" customHeight="1" x14ac:dyDescent="0.2">
      <c r="A208" s="34"/>
      <c r="B208" s="357" t="s">
        <v>166</v>
      </c>
      <c r="C208" s="358"/>
      <c r="D208" s="32">
        <v>16</v>
      </c>
      <c r="E208" s="32">
        <v>0</v>
      </c>
      <c r="F208" s="32">
        <v>0</v>
      </c>
      <c r="G208" s="31"/>
      <c r="H208" s="32">
        <v>0</v>
      </c>
    </row>
    <row r="209" spans="1:10" ht="14.25" customHeight="1" x14ac:dyDescent="0.2">
      <c r="A209" s="34"/>
      <c r="B209" s="357" t="s">
        <v>356</v>
      </c>
      <c r="C209" s="358"/>
      <c r="D209" s="32">
        <v>1</v>
      </c>
      <c r="E209" s="32">
        <v>1</v>
      </c>
      <c r="F209" s="32">
        <v>0</v>
      </c>
      <c r="G209" s="31"/>
      <c r="H209" s="32">
        <v>0</v>
      </c>
    </row>
    <row r="210" spans="1:10" ht="14.25" customHeight="1" x14ac:dyDescent="0.2">
      <c r="A210" s="34"/>
      <c r="B210" s="357" t="s">
        <v>147</v>
      </c>
      <c r="C210" s="358"/>
      <c r="D210" s="32">
        <v>765</v>
      </c>
      <c r="E210" s="32">
        <v>88</v>
      </c>
      <c r="F210" s="32">
        <v>0</v>
      </c>
      <c r="G210" s="31"/>
      <c r="H210" s="32">
        <v>0</v>
      </c>
    </row>
    <row r="211" spans="1:10" ht="14.25" customHeight="1" x14ac:dyDescent="0.2">
      <c r="A211" s="34"/>
      <c r="B211" s="357" t="s">
        <v>148</v>
      </c>
      <c r="C211" s="358"/>
      <c r="D211" s="32">
        <v>565</v>
      </c>
      <c r="E211" s="32">
        <v>86</v>
      </c>
      <c r="F211" s="32">
        <v>0</v>
      </c>
      <c r="G211" s="31"/>
      <c r="H211" s="32">
        <v>0</v>
      </c>
    </row>
    <row r="212" spans="1:10" ht="14.25" customHeight="1" x14ac:dyDescent="0.2">
      <c r="A212" s="34"/>
      <c r="B212" s="357" t="s">
        <v>149</v>
      </c>
      <c r="C212" s="358"/>
      <c r="D212" s="32">
        <v>536</v>
      </c>
      <c r="E212" s="32">
        <v>86</v>
      </c>
      <c r="F212" s="32">
        <v>0</v>
      </c>
      <c r="G212" s="31"/>
      <c r="H212" s="32">
        <v>0</v>
      </c>
    </row>
    <row r="213" spans="1:10" ht="14.25" customHeight="1" x14ac:dyDescent="0.2">
      <c r="A213" s="34"/>
      <c r="B213" s="357" t="s">
        <v>284</v>
      </c>
      <c r="C213" s="358"/>
      <c r="D213" s="32">
        <v>828</v>
      </c>
      <c r="E213" s="32">
        <v>14</v>
      </c>
      <c r="F213" s="32">
        <v>0</v>
      </c>
      <c r="G213" s="31"/>
      <c r="H213" s="32">
        <v>0</v>
      </c>
    </row>
    <row r="214" spans="1:10" ht="14.25" customHeight="1" x14ac:dyDescent="0.2">
      <c r="A214" s="34"/>
      <c r="B214" s="397" t="s">
        <v>150</v>
      </c>
      <c r="C214" s="358"/>
      <c r="D214" s="32">
        <v>402</v>
      </c>
      <c r="E214" s="32">
        <v>18</v>
      </c>
      <c r="F214" s="32">
        <v>0</v>
      </c>
      <c r="G214" s="31"/>
      <c r="H214" s="32">
        <v>0</v>
      </c>
      <c r="J214" s="384"/>
    </row>
    <row r="215" spans="1:10" ht="14.25" customHeight="1" x14ac:dyDescent="0.2">
      <c r="A215" s="34"/>
      <c r="B215" s="357" t="s">
        <v>300</v>
      </c>
      <c r="C215" s="358"/>
      <c r="D215" s="32">
        <v>9</v>
      </c>
      <c r="E215" s="32">
        <v>1</v>
      </c>
      <c r="F215" s="32">
        <v>0</v>
      </c>
      <c r="G215" s="31"/>
      <c r="H215" s="32">
        <v>0</v>
      </c>
    </row>
    <row r="216" spans="1:10" ht="14.25" customHeight="1" x14ac:dyDescent="0.2">
      <c r="A216" s="34"/>
      <c r="B216" s="357" t="s">
        <v>351</v>
      </c>
      <c r="C216" s="358"/>
      <c r="D216" s="32">
        <v>5</v>
      </c>
      <c r="E216" s="32">
        <v>3</v>
      </c>
      <c r="F216" s="32">
        <v>0</v>
      </c>
      <c r="G216" s="31"/>
      <c r="H216" s="32">
        <v>0</v>
      </c>
    </row>
    <row r="217" spans="1:10" ht="14.25" customHeight="1" x14ac:dyDescent="0.2">
      <c r="A217" s="34"/>
      <c r="B217" s="357" t="s">
        <v>48</v>
      </c>
      <c r="C217" s="358"/>
      <c r="D217" s="32">
        <v>1</v>
      </c>
      <c r="E217" s="32">
        <v>0</v>
      </c>
      <c r="F217" s="32">
        <v>0</v>
      </c>
      <c r="G217" s="31"/>
      <c r="H217" s="32">
        <v>0</v>
      </c>
    </row>
    <row r="218" spans="1:10" ht="14.25" customHeight="1" x14ac:dyDescent="0.2">
      <c r="A218" s="34"/>
      <c r="B218" s="357" t="s">
        <v>301</v>
      </c>
      <c r="C218" s="358"/>
      <c r="D218" s="32">
        <v>2</v>
      </c>
      <c r="E218" s="32">
        <v>0</v>
      </c>
      <c r="F218" s="32">
        <v>0</v>
      </c>
      <c r="G218" s="31"/>
      <c r="H218" s="32">
        <v>0</v>
      </c>
    </row>
    <row r="219" spans="1:10" ht="14.25" customHeight="1" x14ac:dyDescent="0.2">
      <c r="A219" s="34"/>
      <c r="B219" s="357" t="s">
        <v>352</v>
      </c>
      <c r="C219" s="358"/>
      <c r="D219" s="32">
        <v>2</v>
      </c>
      <c r="E219" s="32">
        <v>4</v>
      </c>
      <c r="F219" s="32">
        <v>0</v>
      </c>
      <c r="G219" s="31"/>
      <c r="H219" s="32">
        <v>0</v>
      </c>
    </row>
    <row r="220" spans="1:10" ht="14.25" customHeight="1" x14ac:dyDescent="0.2">
      <c r="A220" s="34"/>
      <c r="B220" s="357" t="s">
        <v>303</v>
      </c>
      <c r="C220" s="358"/>
      <c r="D220" s="32">
        <v>2</v>
      </c>
      <c r="E220" s="32">
        <v>0</v>
      </c>
      <c r="F220" s="32">
        <v>0</v>
      </c>
      <c r="G220" s="31"/>
      <c r="H220" s="32">
        <v>0</v>
      </c>
    </row>
    <row r="221" spans="1:10" ht="14.25" customHeight="1" x14ac:dyDescent="0.2">
      <c r="A221" s="34"/>
      <c r="B221" s="357" t="s">
        <v>151</v>
      </c>
      <c r="C221" s="358"/>
      <c r="D221" s="32">
        <v>163</v>
      </c>
      <c r="E221" s="32">
        <v>48</v>
      </c>
      <c r="F221" s="32">
        <v>0</v>
      </c>
      <c r="G221" s="31"/>
      <c r="H221" s="32">
        <v>0</v>
      </c>
    </row>
    <row r="222" spans="1:10" ht="14.25" customHeight="1" x14ac:dyDescent="0.2">
      <c r="A222" s="34"/>
      <c r="B222" s="357" t="s">
        <v>152</v>
      </c>
      <c r="C222" s="358"/>
      <c r="D222" s="32">
        <v>12</v>
      </c>
      <c r="E222" s="32">
        <v>2</v>
      </c>
      <c r="F222" s="32">
        <v>0</v>
      </c>
      <c r="G222" s="31"/>
      <c r="H222" s="32">
        <v>0</v>
      </c>
    </row>
    <row r="223" spans="1:10" ht="14.25" customHeight="1" x14ac:dyDescent="0.2">
      <c r="A223" s="34"/>
      <c r="B223" s="357" t="s">
        <v>153</v>
      </c>
      <c r="C223" s="358"/>
      <c r="D223" s="32">
        <v>242</v>
      </c>
      <c r="E223" s="32">
        <v>65</v>
      </c>
      <c r="F223" s="32">
        <v>0</v>
      </c>
      <c r="G223" s="31"/>
      <c r="H223" s="32">
        <v>0</v>
      </c>
    </row>
    <row r="224" spans="1:10" ht="14.25" customHeight="1" x14ac:dyDescent="0.2">
      <c r="A224" s="34"/>
      <c r="B224" s="397" t="s">
        <v>154</v>
      </c>
      <c r="C224" s="358"/>
      <c r="D224" s="32">
        <v>98</v>
      </c>
      <c r="E224" s="32">
        <v>24</v>
      </c>
      <c r="F224" s="32">
        <v>0</v>
      </c>
      <c r="G224" s="31"/>
      <c r="H224" s="32">
        <v>0</v>
      </c>
    </row>
    <row r="225" spans="1:10" ht="14.25" customHeight="1" x14ac:dyDescent="0.2">
      <c r="A225" s="34"/>
      <c r="B225" s="357" t="s">
        <v>155</v>
      </c>
      <c r="C225" s="358"/>
      <c r="D225" s="32">
        <v>12</v>
      </c>
      <c r="E225" s="32">
        <v>6</v>
      </c>
      <c r="F225" s="32">
        <v>0</v>
      </c>
      <c r="G225" s="31"/>
      <c r="H225" s="32">
        <v>0</v>
      </c>
    </row>
    <row r="226" spans="1:10" ht="14.25" customHeight="1" x14ac:dyDescent="0.2">
      <c r="A226" s="34"/>
      <c r="B226" s="357" t="s">
        <v>353</v>
      </c>
      <c r="C226" s="358"/>
      <c r="D226" s="32">
        <v>2</v>
      </c>
      <c r="E226" s="32">
        <v>1</v>
      </c>
      <c r="F226" s="32">
        <v>0</v>
      </c>
      <c r="G226" s="31"/>
      <c r="H226" s="32">
        <v>0</v>
      </c>
    </row>
    <row r="227" spans="1:10" ht="14.25" customHeight="1" x14ac:dyDescent="0.2">
      <c r="A227" s="34"/>
      <c r="B227" s="357" t="s">
        <v>156</v>
      </c>
      <c r="C227" s="358"/>
      <c r="D227" s="32">
        <v>411</v>
      </c>
      <c r="E227" s="32">
        <v>116</v>
      </c>
      <c r="F227" s="32">
        <v>0</v>
      </c>
      <c r="G227" s="31"/>
      <c r="H227" s="32">
        <v>0</v>
      </c>
    </row>
    <row r="228" spans="1:10" ht="14.25" customHeight="1" x14ac:dyDescent="0.2">
      <c r="A228" s="34"/>
      <c r="B228" s="357" t="s">
        <v>157</v>
      </c>
      <c r="C228" s="358"/>
      <c r="D228" s="32">
        <v>16</v>
      </c>
      <c r="E228" s="32">
        <v>9</v>
      </c>
      <c r="F228" s="32">
        <v>0</v>
      </c>
      <c r="G228" s="31"/>
      <c r="H228" s="32">
        <v>0</v>
      </c>
    </row>
    <row r="229" spans="1:10" ht="14.25" customHeight="1" x14ac:dyDescent="0.2">
      <c r="A229" s="34"/>
      <c r="B229" s="357" t="s">
        <v>354</v>
      </c>
      <c r="C229" s="358"/>
      <c r="D229" s="32">
        <v>4</v>
      </c>
      <c r="E229" s="32">
        <v>0</v>
      </c>
      <c r="F229" s="32">
        <v>0</v>
      </c>
      <c r="G229" s="31"/>
      <c r="H229" s="32">
        <v>0</v>
      </c>
    </row>
    <row r="230" spans="1:10" ht="14.25" customHeight="1" x14ac:dyDescent="0.2">
      <c r="A230" s="34"/>
      <c r="B230" s="357" t="s">
        <v>45</v>
      </c>
      <c r="C230" s="358"/>
      <c r="D230" s="32">
        <v>0</v>
      </c>
      <c r="E230" s="32">
        <v>1</v>
      </c>
      <c r="F230" s="32">
        <v>0</v>
      </c>
      <c r="G230" s="31"/>
      <c r="H230" s="32">
        <v>0</v>
      </c>
    </row>
    <row r="231" spans="1:10" ht="14.25" customHeight="1" x14ac:dyDescent="0.2">
      <c r="A231" s="34"/>
      <c r="B231" s="357" t="s">
        <v>393</v>
      </c>
      <c r="C231" s="358"/>
      <c r="D231" s="32">
        <v>0</v>
      </c>
      <c r="E231" s="32">
        <v>2</v>
      </c>
      <c r="F231" s="32">
        <v>0</v>
      </c>
      <c r="G231" s="31"/>
      <c r="H231" s="32">
        <v>0</v>
      </c>
    </row>
    <row r="232" spans="1:10" ht="14.25" customHeight="1" x14ac:dyDescent="0.2">
      <c r="A232" s="34"/>
      <c r="B232" s="357" t="s">
        <v>394</v>
      </c>
      <c r="C232" s="358"/>
      <c r="D232" s="32">
        <v>0</v>
      </c>
      <c r="E232" s="32">
        <v>1</v>
      </c>
      <c r="F232" s="32">
        <v>0</v>
      </c>
      <c r="G232" s="31"/>
      <c r="H232" s="32">
        <v>0</v>
      </c>
    </row>
    <row r="233" spans="1:10" ht="14.25" customHeight="1" x14ac:dyDescent="0.2">
      <c r="A233" s="34"/>
      <c r="B233" s="357"/>
      <c r="C233" s="358"/>
      <c r="D233" s="32"/>
      <c r="E233" s="32"/>
      <c r="F233" s="32"/>
      <c r="G233" s="31"/>
      <c r="H233" s="33"/>
    </row>
    <row r="234" spans="1:10" ht="14.25" customHeight="1" x14ac:dyDescent="0.2">
      <c r="A234" s="366"/>
      <c r="B234" s="367"/>
      <c r="C234" s="367"/>
      <c r="D234" s="368"/>
      <c r="E234" s="368"/>
      <c r="F234" s="368"/>
      <c r="G234" s="369"/>
      <c r="H234" s="370"/>
    </row>
    <row r="235" spans="1:10" ht="14.25" customHeight="1" x14ac:dyDescent="0.2">
      <c r="A235" s="746" t="s">
        <v>367</v>
      </c>
      <c r="B235" s="746"/>
      <c r="C235" s="746"/>
      <c r="D235" s="746"/>
      <c r="E235" s="746"/>
      <c r="F235" s="746"/>
      <c r="G235" s="746"/>
      <c r="H235" s="746"/>
      <c r="I235" s="746"/>
    </row>
    <row r="236" spans="1:10" ht="27.75" customHeight="1" x14ac:dyDescent="0.2">
      <c r="A236" s="747" t="s">
        <v>368</v>
      </c>
      <c r="B236" s="747"/>
      <c r="C236" s="747"/>
      <c r="D236" s="747"/>
      <c r="E236" s="747"/>
      <c r="F236" s="747"/>
      <c r="G236" s="747"/>
      <c r="H236" s="747"/>
      <c r="I236" s="747"/>
    </row>
    <row r="237" spans="1:10" x14ac:dyDescent="0.2">
      <c r="A237" s="737" t="s">
        <v>429</v>
      </c>
      <c r="B237" s="737"/>
      <c r="C237" s="737"/>
      <c r="D237" s="737"/>
      <c r="E237" s="737"/>
      <c r="F237" s="737"/>
      <c r="G237" s="737"/>
      <c r="H237" s="737"/>
      <c r="I237" s="737"/>
    </row>
    <row r="238" spans="1:10" x14ac:dyDescent="0.2">
      <c r="A238" s="737" t="s">
        <v>369</v>
      </c>
      <c r="B238" s="737"/>
      <c r="C238" s="737"/>
      <c r="D238" s="737"/>
      <c r="E238" s="737"/>
      <c r="F238" s="737"/>
      <c r="G238" s="737"/>
      <c r="H238" s="737"/>
      <c r="I238" s="737"/>
    </row>
    <row r="239" spans="1:10" x14ac:dyDescent="0.2">
      <c r="A239" s="202" t="s">
        <v>158</v>
      </c>
      <c r="J239" s="14" t="s">
        <v>31</v>
      </c>
    </row>
  </sheetData>
  <mergeCells count="45">
    <mergeCell ref="A201:H201"/>
    <mergeCell ref="G202:G204"/>
    <mergeCell ref="H202:H204"/>
    <mergeCell ref="D203:D204"/>
    <mergeCell ref="E203:E204"/>
    <mergeCell ref="A129:H129"/>
    <mergeCell ref="G130:G132"/>
    <mergeCell ref="H130:H132"/>
    <mergeCell ref="D131:D132"/>
    <mergeCell ref="E131:E132"/>
    <mergeCell ref="F131:F132"/>
    <mergeCell ref="A1:K1"/>
    <mergeCell ref="A2:K2"/>
    <mergeCell ref="A3:K3"/>
    <mergeCell ref="A4:K8"/>
    <mergeCell ref="A238:I238"/>
    <mergeCell ref="D61:D62"/>
    <mergeCell ref="E61:E62"/>
    <mergeCell ref="F61:F62"/>
    <mergeCell ref="G60:G62"/>
    <mergeCell ref="H60:H62"/>
    <mergeCell ref="F203:F204"/>
    <mergeCell ref="A57:J57"/>
    <mergeCell ref="A235:I235"/>
    <mergeCell ref="A236:I236"/>
    <mergeCell ref="A237:I237"/>
    <mergeCell ref="A59:H59"/>
    <mergeCell ref="B20:G20"/>
    <mergeCell ref="A9:G10"/>
    <mergeCell ref="A11:G11"/>
    <mergeCell ref="A12:G12"/>
    <mergeCell ref="H20:K20"/>
    <mergeCell ref="A19:K19"/>
    <mergeCell ref="B42:G42"/>
    <mergeCell ref="A47:H47"/>
    <mergeCell ref="A48:H48"/>
    <mergeCell ref="A49:A51"/>
    <mergeCell ref="B49:B51"/>
    <mergeCell ref="C49:C51"/>
    <mergeCell ref="E50:E51"/>
    <mergeCell ref="F50:F51"/>
    <mergeCell ref="G50:G51"/>
    <mergeCell ref="H50:H51"/>
    <mergeCell ref="D49:D51"/>
    <mergeCell ref="E49:G49"/>
  </mergeCells>
  <hyperlinks>
    <hyperlink ref="J239" location="Contents!A1" display="Back to Contents"/>
  </hyperlinks>
  <pageMargins left="0.25" right="0.25" top="0.75" bottom="0.75" header="0.3" footer="0.3"/>
  <pageSetup scale="66" fitToHeight="0" orientation="portrait" r:id="rId1"/>
  <rowBreaks count="1" manualBreakCount="1">
    <brk id="57" max="10" man="1"/>
  </rowBreaks>
  <ignoredErrors>
    <ignoredError sqref="G63" formula="1"/>
    <ignoredError sqref="B15:G1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Contents</vt:lpstr>
      <vt:lpstr>Map</vt:lpstr>
      <vt:lpstr>Occ. Growth</vt:lpstr>
      <vt:lpstr>Pop. Proj.</vt:lpstr>
      <vt:lpstr>Attainment</vt:lpstr>
      <vt:lpstr>Comp by Inst Reg-counts</vt:lpstr>
      <vt:lpstr>Comp by Inst Reg-percent</vt:lpstr>
      <vt:lpstr>6-Year Grad Rates</vt:lpstr>
      <vt:lpstr>HS to Coll. </vt:lpstr>
      <vt:lpstr>HS to Coll - College Readiness</vt:lpstr>
      <vt:lpstr>Enrollment-Region of Residence</vt:lpstr>
      <vt:lpstr>Enrollment at Inst in Region</vt:lpstr>
      <vt:lpstr>Enrollment In&amp;Out</vt:lpstr>
      <vt:lpstr>'6-Year Grad Rates'!Print_Area</vt:lpstr>
      <vt:lpstr>Attainment!Print_Area</vt:lpstr>
      <vt:lpstr>'Comp by Inst Reg-counts'!Print_Area</vt:lpstr>
      <vt:lpstr>'Comp by Inst Reg-percent'!Print_Area</vt:lpstr>
      <vt:lpstr>Contents!Print_Area</vt:lpstr>
      <vt:lpstr>'Enrollment at Inst in Region'!Print_Area</vt:lpstr>
      <vt:lpstr>'Enrollment In&amp;Out'!Print_Area</vt:lpstr>
      <vt:lpstr>'Enrollment-Region of Residence'!Print_Area</vt:lpstr>
      <vt:lpstr>'HS to Coll - College Readiness'!Print_Area</vt:lpstr>
      <vt:lpstr>'HS to Coll. '!Print_Area</vt:lpstr>
      <vt:lpstr>Map!Print_Area</vt:lpstr>
      <vt:lpstr>'Occ. Growth'!Print_Area</vt:lpstr>
      <vt:lpstr>'Pop. Proj.'!Print_Area</vt:lpstr>
    </vt:vector>
  </TitlesOfParts>
  <Manager/>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Regional Context Data Workbook - Metroplex</dc:title>
  <dc:subject>Regional Data </dc:subject>
  <dc:creator>Strategic Planning and Funding</dc:creator>
  <cp:keywords>regions, metroplex</cp:keywords>
  <cp:lastModifiedBy>Moore, Chelsea</cp:lastModifiedBy>
  <dcterms:created xsi:type="dcterms:W3CDTF">2006-09-16T00:00:00Z</dcterms:created>
  <dcterms:modified xsi:type="dcterms:W3CDTF">2019-06-28T18:42:05Z</dcterms:modified>
</cp:coreProperties>
</file>