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Perform\DATAFILE\Web_Backup\web_development\salsa\thed\Reports\Perfomance\regions\2019\"/>
    </mc:Choice>
  </mc:AlternateContent>
  <bookViews>
    <workbookView xWindow="0" yWindow="0" windowWidth="28800" windowHeight="11835" tabRatio="891"/>
  </bookViews>
  <sheets>
    <sheet name="Contents" sheetId="1" r:id="rId1"/>
    <sheet name="Map" sheetId="10" r:id="rId2"/>
    <sheet name="Occ. Growth" sheetId="7" r:id="rId3"/>
    <sheet name="Pop. Proj." sheetId="4" r:id="rId4"/>
    <sheet name="Attainment" sheetId="22" r:id="rId5"/>
    <sheet name="Comp by Inst Reg-counts" sheetId="17" r:id="rId6"/>
    <sheet name="Comp by Inst Reg-percent" sheetId="16" r:id="rId7"/>
    <sheet name="6-Year Grad Rates" sheetId="25" r:id="rId8"/>
    <sheet name="HS to Coll."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 r:id="rId15"/>
    <externalReference r:id="rId16"/>
  </externalReferences>
  <definedNames>
    <definedName name="_TYPE_">#REF!</definedName>
    <definedName name="AsDeg5">#REF!</definedName>
    <definedName name="Associate_Degree1">#REF!</definedName>
    <definedName name="Associate_Degree9">#REF!</definedName>
    <definedName name="AssociateDegree1">#REF!</definedName>
    <definedName name="AssociateDegree2">#REF!</definedName>
    <definedName name="AssociateDegree3">#REF!</definedName>
    <definedName name="AssociateDegree4">#REF!</definedName>
    <definedName name="AssociateDegree9">#REF!</definedName>
    <definedName name="Bac5_">#REF!</definedName>
    <definedName name="Bachelor_s__or_Higher1">#REF!</definedName>
    <definedName name="Bachelor_s_or_Higher2">#REF!</definedName>
    <definedName name="Bachelor_s_or_Higher3">#REF!</definedName>
    <definedName name="Bachelor_s_or_Higher4">#REF!</definedName>
    <definedName name="Bachelor_s_or_Higher9">#REF!</definedName>
    <definedName name="Bachelor_sorHigher2">#REF!</definedName>
    <definedName name="BachelorsorHigher1">#REF!</definedName>
    <definedName name="black" localSheetId="7">#REF!</definedName>
    <definedName name="black">#REF!</definedName>
    <definedName name="black_comp">#REF!</definedName>
    <definedName name="black10">#REF!</definedName>
    <definedName name="black6">#REF!</definedName>
    <definedName name="black7">#REF!</definedName>
    <definedName name="black8">#REF!</definedName>
    <definedName name="black9">#REF!</definedName>
    <definedName name="Both_2">#REF!</definedName>
    <definedName name="Both4">#REF!</definedName>
    <definedName name="Both5">#REF!</definedName>
    <definedName name="BothBachelor_sorHigher___Associate_____2">#REF!</definedName>
    <definedName name="BothBachelor_sorHigher___Associate_____3">#REF!</definedName>
    <definedName name="BothBachelorsorHigher___Associate_____1">#REF!</definedName>
    <definedName name="Cert5">#REF!</definedName>
    <definedName name="Certicate1">#REF!</definedName>
    <definedName name="Certicate2">#REF!</definedName>
    <definedName name="Certicate3">#REF!</definedName>
    <definedName name="Certicate4">#REF!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DEGREESBYFICE">#REF!</definedName>
    <definedName name="Earned_Both_Bachelor_s_or_Higher___Associate_____9">#REF!</definedName>
    <definedName name="Earned_Both_Bachelors_or_Higher___Associate____1">#REF!</definedName>
    <definedName name="ENROLLINREGION">#REF!</definedName>
    <definedName name="EnrollInRegion_Private_xls">#REF!</definedName>
    <definedName name="female">#REF!</definedName>
    <definedName name="female_comp">#REF!</definedName>
    <definedName name="female10">#REF!</definedName>
    <definedName name="female6">#REF!</definedName>
    <definedName name="female7">#REF!</definedName>
    <definedName name="female8">#REF!</definedName>
    <definedName name="female9">#REF!</definedName>
    <definedName name="h">#REF!</definedName>
    <definedName name="hispanic">#REF!</definedName>
    <definedName name="hispanic_comp">#REF!</definedName>
    <definedName name="hispanic10">#REF!</definedName>
    <definedName name="hispanic6">#REF!</definedName>
    <definedName name="hispanic7">#REF!</definedName>
    <definedName name="hispanic8">#REF!</definedName>
    <definedName name="hispanic9">#REF!</definedName>
    <definedName name="iname">#REF!</definedName>
    <definedName name="inst_comp">#REF!</definedName>
    <definedName name="InstiName">#REF!</definedName>
    <definedName name="InstiName7">#REF!</definedName>
    <definedName name="instlegalname">#REF!</definedName>
    <definedName name="instname">#REF!</definedName>
    <definedName name="instname_enroll_In">#REF!</definedName>
    <definedName name="instname_pvt">#REF!</definedName>
    <definedName name="instname1">#REF!</definedName>
    <definedName name="instname10">#REF!</definedName>
    <definedName name="instname2">#REF!</definedName>
    <definedName name="instname6">#REF!</definedName>
    <definedName name="instname7">#REF!</definedName>
    <definedName name="instname8">#REF!</definedName>
    <definedName name="instname9">#REF!</definedName>
    <definedName name="instregion">#REF!</definedName>
    <definedName name="instregion_2">'Enrollment In&amp;Out'!$K$12:$K$20</definedName>
    <definedName name="instregion_pvt_cen">#REF!</definedName>
    <definedName name="instregion_pvt_gulf">#REF!</definedName>
    <definedName name="instregion_pvt_met">#REF!</definedName>
    <definedName name="instregion_pvt_nw">#REF!</definedName>
    <definedName name="instregion_pvt_se">#REF!</definedName>
    <definedName name="instregion_pvt_ue">#REF!</definedName>
    <definedName name="instregion_pvt_wtx">#REF!</definedName>
    <definedName name="l">#REF!</definedName>
    <definedName name="male">#REF!</definedName>
    <definedName name="male_comp">#REF!</definedName>
    <definedName name="male10">#REF!</definedName>
    <definedName name="male6">#REF!</definedName>
    <definedName name="male7">#REF!</definedName>
    <definedName name="male8">#REF!</definedName>
    <definedName name="male9">#REF!</definedName>
    <definedName name="other">#REF!</definedName>
    <definedName name="other_comp">#REF!</definedName>
    <definedName name="other10">#REF!</definedName>
    <definedName name="other6">#REF!</definedName>
    <definedName name="other7">#REF!</definedName>
    <definedName name="other8">#REF!</definedName>
    <definedName name="other9">#REF!</definedName>
    <definedName name="PellTotal">#REF!</definedName>
    <definedName name="PellTotal6">#REF!</definedName>
    <definedName name="_xlnm.Print_Area" localSheetId="4">Attainment!$A$1:$G$53</definedName>
    <definedName name="_xlnm.Print_Area" localSheetId="5">'Comp by Inst Reg-counts'!$A$1:$N$72</definedName>
    <definedName name="_xlnm.Print_Area" localSheetId="6">'Comp by Inst Reg-percent'!$A$1:$K$69</definedName>
    <definedName name="_xlnm.Print_Area" localSheetId="0">Contents!$A$1:$H$31</definedName>
    <definedName name="_xlnm.Print_Area" localSheetId="11">'Enrollment at Inst in Region'!$A$1:$M$45</definedName>
    <definedName name="_xlnm.Print_Area" localSheetId="12">'Enrollment In&amp;Out'!$A$1:$G$57</definedName>
    <definedName name="_xlnm.Print_Area" localSheetId="10">'Enrollment-Region of Residence'!$A$1:$M$35</definedName>
    <definedName name="_xlnm.Print_Area" localSheetId="9">'HS to Coll - College Readiness'!$A$1:$I$75</definedName>
    <definedName name="_xlnm.Print_Area" localSheetId="8">'HS to Coll.'!$A$1:$K$204</definedName>
    <definedName name="_xlnm.Print_Area" localSheetId="1">Map!$A$1:$H$44</definedName>
    <definedName name="_xlnm.Print_Area" localSheetId="2">'Occ. Growth'!$A$1:$G$24</definedName>
    <definedName name="_xlnm.Print_Area" localSheetId="3">'Pop. Proj.'!$A$1:$K$47</definedName>
    <definedName name="School1">#REF!</definedName>
    <definedName name="School2">#REF!</definedName>
    <definedName name="School3">#REF!</definedName>
    <definedName name="School4">#REF!</definedName>
    <definedName name="School5">#REF!</definedName>
    <definedName name="School9">'[1]Reg College summary'!$B$1161:$B$1268</definedName>
    <definedName name="total" localSheetId="7">#REF!</definedName>
    <definedName name="total">#REF!</definedName>
    <definedName name="total_2">'Enrollment In&amp;Out'!$N$12:$N$20</definedName>
    <definedName name="total_comp">#REF!</definedName>
    <definedName name="total_enroll_In">#REF!</definedName>
    <definedName name="total_pvt">#REF!</definedName>
    <definedName name="total_pvt_cen">#REF!</definedName>
    <definedName name="total_pvt_gulf">#REF!</definedName>
    <definedName name="total_pvt_met">#REF!</definedName>
    <definedName name="total_pvt_nw">#REF!</definedName>
    <definedName name="total_pvt_se">#REF!</definedName>
    <definedName name="total_pvt_ue">#REF!</definedName>
    <definedName name="total_pvt_wtx">#REF!</definedName>
    <definedName name="total10">#REF!</definedName>
    <definedName name="total6">#REF!</definedName>
    <definedName name="total7">#REF!</definedName>
    <definedName name="total8">#REF!</definedName>
    <definedName name="total9">#REF!</definedName>
    <definedName name="totalx">#REF!</definedName>
    <definedName name="white">#REF!</definedName>
    <definedName name="white_comp">#REF!</definedName>
    <definedName name="white10">#REF!</definedName>
    <definedName name="white6">#REF!</definedName>
    <definedName name="white7">#REF!</definedName>
    <definedName name="white8">#REF!</definedName>
    <definedName name="white9">#REF!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63" i="12" l="1"/>
  <c r="E63" i="12"/>
  <c r="E66" i="17" l="1"/>
  <c r="B30" i="9" l="1"/>
  <c r="C43" i="21" l="1"/>
  <c r="D43" i="21"/>
  <c r="D42" i="21"/>
  <c r="C42" i="21"/>
  <c r="C41" i="21"/>
  <c r="D41" i="21"/>
  <c r="D40" i="21"/>
  <c r="C40" i="21"/>
  <c r="C39" i="21"/>
  <c r="D39" i="21"/>
  <c r="D38" i="21"/>
  <c r="C38" i="21"/>
  <c r="C37" i="21"/>
  <c r="D37" i="21"/>
  <c r="D36" i="21"/>
  <c r="C36" i="21"/>
  <c r="D65" i="17" l="1"/>
  <c r="E65" i="17" s="1"/>
  <c r="B43" i="17" l="1"/>
  <c r="B28" i="17"/>
  <c r="B46" i="17" s="1"/>
  <c r="J32" i="17"/>
  <c r="J28" i="17"/>
  <c r="J46" i="17" s="1"/>
  <c r="J47" i="17" s="1"/>
  <c r="J58" i="17"/>
  <c r="D67" i="17" s="1"/>
  <c r="B47" i="17" l="1"/>
  <c r="B14" i="17" s="1"/>
  <c r="C67" i="17"/>
  <c r="E67" i="17" s="1"/>
  <c r="B14" i="12" l="1"/>
  <c r="H28" i="17" l="1"/>
  <c r="H46" i="17" s="1"/>
  <c r="H47" i="17" s="1"/>
  <c r="G28" i="17"/>
  <c r="G46" i="17" s="1"/>
  <c r="G47" i="17" s="1"/>
  <c r="F28" i="17"/>
  <c r="F46" i="17" s="1"/>
  <c r="F47" i="17" s="1"/>
  <c r="E28" i="17"/>
  <c r="E46" i="17" s="1"/>
  <c r="E47" i="17" s="1"/>
  <c r="D28" i="17"/>
  <c r="D46" i="17" s="1"/>
  <c r="D47" i="17" s="1"/>
  <c r="C28" i="17"/>
  <c r="C46" i="17" s="1"/>
  <c r="C47" i="17" s="1"/>
  <c r="K34" i="4" l="1"/>
  <c r="J34" i="4" s="1"/>
  <c r="K33" i="4"/>
  <c r="J33" i="4" s="1"/>
  <c r="K32" i="4"/>
  <c r="J32" i="4" s="1"/>
  <c r="K31" i="4"/>
  <c r="J31" i="4" s="1"/>
  <c r="K44" i="4"/>
  <c r="J44" i="4" s="1"/>
  <c r="K43" i="4"/>
  <c r="J43" i="4" s="1"/>
  <c r="K42" i="4"/>
  <c r="J42" i="4" s="1"/>
  <c r="K41" i="4"/>
  <c r="J41" i="4" s="1"/>
  <c r="K39" i="4"/>
  <c r="H39" i="4" s="1"/>
  <c r="K38" i="4"/>
  <c r="H38" i="4" s="1"/>
  <c r="K37" i="4"/>
  <c r="H37" i="4" s="1"/>
  <c r="K36" i="4"/>
  <c r="H36" i="4" s="1"/>
  <c r="F39" i="4" l="1"/>
  <c r="H34" i="4"/>
  <c r="J39" i="4"/>
  <c r="D31" i="4"/>
  <c r="F31" i="4"/>
  <c r="D32" i="4"/>
  <c r="F36" i="4"/>
  <c r="H31" i="4"/>
  <c r="J36" i="4"/>
  <c r="D33" i="4"/>
  <c r="F37" i="4"/>
  <c r="H32" i="4"/>
  <c r="J37" i="4"/>
  <c r="D34" i="4"/>
  <c r="F38" i="4"/>
  <c r="H33" i="4"/>
  <c r="J38" i="4"/>
  <c r="D41" i="4"/>
  <c r="H41" i="4"/>
  <c r="D42" i="4"/>
  <c r="H42" i="4"/>
  <c r="D43" i="4"/>
  <c r="H43" i="4"/>
  <c r="D44" i="4"/>
  <c r="H44" i="4"/>
  <c r="D36" i="4"/>
  <c r="F41" i="4"/>
  <c r="D37" i="4"/>
  <c r="F32" i="4"/>
  <c r="F42" i="4"/>
  <c r="D38" i="4"/>
  <c r="F33" i="4"/>
  <c r="F43" i="4"/>
  <c r="D39" i="4"/>
  <c r="F34" i="4"/>
  <c r="F44" i="4"/>
  <c r="N43" i="17"/>
  <c r="M43" i="17"/>
  <c r="L43" i="17"/>
  <c r="N32" i="17"/>
  <c r="N46" i="17" s="1"/>
  <c r="M32" i="17"/>
  <c r="L32" i="17"/>
  <c r="N28" i="17"/>
  <c r="M28" i="17"/>
  <c r="L28" i="17"/>
  <c r="L46" i="17" s="1"/>
  <c r="B51" i="16"/>
  <c r="D51" i="16" s="1"/>
  <c r="B49" i="16"/>
  <c r="E49" i="16" s="1"/>
  <c r="B50" i="16"/>
  <c r="E50" i="16" s="1"/>
  <c r="B48" i="16"/>
  <c r="E48" i="16" s="1"/>
  <c r="B33" i="16"/>
  <c r="B35" i="16"/>
  <c r="B34" i="16"/>
  <c r="B32" i="16"/>
  <c r="B22" i="16"/>
  <c r="J22" i="16" s="1"/>
  <c r="B17" i="16"/>
  <c r="G17" i="16" s="1"/>
  <c r="B16" i="16"/>
  <c r="C16" i="16" s="1"/>
  <c r="B15" i="16"/>
  <c r="E15" i="16" s="1"/>
  <c r="B14" i="16"/>
  <c r="F14" i="16" s="1"/>
  <c r="B13" i="16"/>
  <c r="F13" i="16" s="1"/>
  <c r="J14" i="3"/>
  <c r="B23" i="9"/>
  <c r="B37" i="9" s="1"/>
  <c r="H16" i="16"/>
  <c r="C15" i="16"/>
  <c r="E22" i="9"/>
  <c r="F22" i="9"/>
  <c r="C39" i="9" s="1"/>
  <c r="C40" i="9" s="1"/>
  <c r="B39" i="9"/>
  <c r="B19" i="9"/>
  <c r="B38" i="9" s="1"/>
  <c r="C12" i="3"/>
  <c r="I12" i="3" s="1"/>
  <c r="C13" i="3"/>
  <c r="J13" i="3" s="1"/>
  <c r="K14" i="3"/>
  <c r="H15" i="3"/>
  <c r="I14" i="3"/>
  <c r="H14" i="3"/>
  <c r="H13" i="3"/>
  <c r="G14" i="12"/>
  <c r="F14" i="12"/>
  <c r="E14" i="12"/>
  <c r="A35" i="16"/>
  <c r="A34" i="16"/>
  <c r="A33" i="16"/>
  <c r="A32" i="16"/>
  <c r="A27" i="16"/>
  <c r="A22" i="16"/>
  <c r="A17" i="16"/>
  <c r="A14" i="16"/>
  <c r="A15" i="16"/>
  <c r="A16" i="16"/>
  <c r="A13" i="16"/>
  <c r="E16" i="16" l="1"/>
  <c r="F17" i="16"/>
  <c r="G50" i="16"/>
  <c r="J17" i="16"/>
  <c r="G22" i="16"/>
  <c r="J12" i="3"/>
  <c r="D13" i="16"/>
  <c r="E17" i="16"/>
  <c r="H17" i="16"/>
  <c r="N47" i="17"/>
  <c r="I13" i="3"/>
  <c r="H13" i="16"/>
  <c r="C17" i="16"/>
  <c r="G13" i="16"/>
  <c r="E13" i="16"/>
  <c r="D17" i="16"/>
  <c r="H51" i="16"/>
  <c r="J15" i="3"/>
  <c r="I15" i="3"/>
  <c r="J50" i="16"/>
  <c r="D50" i="16"/>
  <c r="J49" i="16"/>
  <c r="F22" i="16"/>
  <c r="G15" i="16"/>
  <c r="E22" i="16"/>
  <c r="B24" i="16"/>
  <c r="B36" i="16"/>
  <c r="J36" i="16" s="1"/>
  <c r="F15" i="16"/>
  <c r="H15" i="16"/>
  <c r="J15" i="16"/>
  <c r="J13" i="16"/>
  <c r="C22" i="16"/>
  <c r="H22" i="16"/>
  <c r="G49" i="16"/>
  <c r="G51" i="16"/>
  <c r="L47" i="17"/>
  <c r="M47" i="17"/>
  <c r="D15" i="16"/>
  <c r="D22" i="16"/>
  <c r="E51" i="16"/>
  <c r="C51" i="16"/>
  <c r="M46" i="17"/>
  <c r="F63" i="12"/>
  <c r="G63" i="12" s="1"/>
  <c r="H63" i="12"/>
  <c r="D38" i="9"/>
  <c r="F38" i="9" s="1"/>
  <c r="B40" i="9"/>
  <c r="D37" i="9"/>
  <c r="F37" i="9" s="1"/>
  <c r="D39" i="9"/>
  <c r="E39" i="9" s="1"/>
  <c r="C36" i="16"/>
  <c r="B32" i="9"/>
  <c r="G16" i="16"/>
  <c r="E14" i="16"/>
  <c r="J14" i="16"/>
  <c r="J16" i="16"/>
  <c r="D48" i="16"/>
  <c r="D49" i="16"/>
  <c r="G48" i="16"/>
  <c r="K13" i="3"/>
  <c r="K12" i="3"/>
  <c r="H12" i="3"/>
  <c r="B18" i="16"/>
  <c r="F16" i="16"/>
  <c r="C14" i="16"/>
  <c r="C13" i="16"/>
  <c r="H14" i="16"/>
  <c r="D16" i="16"/>
  <c r="H48" i="16"/>
  <c r="C49" i="16"/>
  <c r="H49" i="16"/>
  <c r="F48" i="16"/>
  <c r="C50" i="16"/>
  <c r="J48" i="16"/>
  <c r="F49" i="16"/>
  <c r="K15" i="3"/>
  <c r="G14" i="16"/>
  <c r="D14" i="16"/>
  <c r="C48" i="16"/>
  <c r="F50" i="16"/>
  <c r="F51" i="16"/>
  <c r="H50" i="16"/>
  <c r="E36" i="16" l="1"/>
  <c r="D36" i="16"/>
  <c r="H36" i="16"/>
  <c r="F36" i="16"/>
  <c r="G36" i="16"/>
  <c r="F24" i="16"/>
  <c r="J24" i="16"/>
  <c r="E24" i="16"/>
  <c r="H24" i="16"/>
  <c r="C24" i="16"/>
  <c r="D24" i="16"/>
  <c r="G24" i="16"/>
  <c r="D40" i="9"/>
  <c r="F40" i="9" s="1"/>
  <c r="F39" i="9"/>
  <c r="J18" i="16"/>
  <c r="H18" i="16"/>
  <c r="G18" i="16"/>
  <c r="B39" i="16"/>
  <c r="B40" i="16" s="1"/>
  <c r="E18" i="16"/>
  <c r="F18" i="16"/>
  <c r="D18" i="16"/>
  <c r="C18" i="16"/>
  <c r="E37" i="9"/>
  <c r="E38" i="9"/>
  <c r="E40" i="9" l="1"/>
</calcChain>
</file>

<file path=xl/sharedStrings.xml><?xml version="1.0" encoding="utf-8"?>
<sst xmlns="http://schemas.openxmlformats.org/spreadsheetml/2006/main" count="745" uniqueCount="395">
  <si>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</si>
  <si>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</si>
  <si>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</si>
  <si>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</si>
  <si>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</si>
  <si>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</si>
  <si>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</si>
  <si>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</si>
  <si>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</si>
  <si>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</si>
  <si>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</si>
  <si>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</si>
  <si>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</si>
  <si>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</si>
  <si>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</si>
  <si>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</si>
  <si>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</si>
  <si>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</si>
  <si>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</si>
  <si>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</si>
  <si>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</si>
  <si>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</si>
  <si>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</si>
  <si>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</si>
  <si>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</si>
  <si>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</si>
  <si>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</si>
  <si>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</si>
  <si>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</si>
  <si>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</si>
  <si>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</si>
  <si>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</si>
  <si>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</si>
  <si>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</si>
  <si>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</si>
  <si>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</si>
  <si>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</si>
  <si>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</si>
  <si>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</si>
  <si>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</si>
  <si>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</si>
  <si>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</si>
  <si>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</si>
  <si>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</si>
  <si>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</si>
  <si>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COASTAL BEND COLLEGE</t>
  </si>
  <si>
    <t>SOUTH TEXAS COLLEGE</t>
  </si>
  <si>
    <t>SOUTHWEST TEXAS JUNIOR COLLEGE</t>
  </si>
  <si>
    <t>TEXAS SOUTHMOST COLLEGE</t>
  </si>
  <si>
    <t>TEXAS A&amp;M UNIV-CORPUS CHRISTI</t>
  </si>
  <si>
    <t>TEXAS A&amp;M UNIV-KINGSVILLE</t>
  </si>
  <si>
    <t>U. OF TEXAS AT BROWNSVILLE</t>
  </si>
  <si>
    <t>U. OF TEXAS AT SAN ANTONIO</t>
  </si>
  <si>
    <t>SCHREINER UNIVERSITY</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</si>
  <si>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</si>
  <si>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</si>
  <si>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</si>
  <si>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</si>
  <si>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</si>
  <si>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</si>
  <si>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</si>
  <si>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</si>
  <si>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</si>
  <si>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</si>
  <si>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</si>
  <si>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</si>
  <si>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</si>
  <si>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</si>
  <si>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</si>
  <si>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</si>
  <si>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</si>
  <si>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</si>
  <si>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</si>
  <si>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</si>
  <si>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</si>
  <si>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</si>
  <si>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</si>
  <si>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ANGELO STATE UNIVERSITY</t>
  </si>
  <si>
    <t>AUSTIN COLLEGE</t>
  </si>
  <si>
    <t>BAYLOR UNIVERSITY</t>
  </si>
  <si>
    <t>CONCORDIA UNIVERSITY TEXAS</t>
  </si>
  <si>
    <t>DALLAS BAPTIST UNIVERSITY</t>
  </si>
  <si>
    <t>EAST TEXAS BAPTIST UNIVERSITY</t>
  </si>
  <si>
    <t>HARDIN-SIMMONS UNIVERSITY</t>
  </si>
  <si>
    <t>HOWARD PAYNE UNIVERSITY</t>
  </si>
  <si>
    <t>LAMAR UNIVERSITY</t>
  </si>
  <si>
    <t>LETOURNEAU UNIVERSITY</t>
  </si>
  <si>
    <t>LUBBOCK CHRISTIAN UNIVERSITY</t>
  </si>
  <si>
    <t>MCMURRY UNIVERSITY</t>
  </si>
  <si>
    <t>MIDWESTERN STATE UNIVERSITY</t>
  </si>
  <si>
    <t>PARKER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</si>
  <si>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</si>
  <si>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</si>
  <si>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</si>
  <si>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</si>
  <si>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</si>
  <si>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</si>
  <si>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</si>
  <si>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</si>
  <si>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</si>
  <si>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</si>
  <si>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</si>
  <si>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</si>
  <si>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UNIV-CENTRAL TEXAS</t>
  </si>
  <si>
    <t>TEXAS A&amp;M UNIVERSITY</t>
  </si>
  <si>
    <t>TEXAS A&amp;M UNIVERSITY-COMMERCE</t>
  </si>
  <si>
    <t>TEXAS CHRISTIAN UNIVERSITY</t>
  </si>
  <si>
    <t>TEXAS STATE UNIVERSITY</t>
  </si>
  <si>
    <t>TEXAS TECH UNIV HLTH SCI CTR</t>
  </si>
  <si>
    <t>TEXAS TECH UNIVERSITY</t>
  </si>
  <si>
    <t>TEXAS WESLEYAN UNIVERSITY</t>
  </si>
  <si>
    <t>TEXAS WOMAN'S UNIVERSITY</t>
  </si>
  <si>
    <t>U. OF TEXAS AT ARLINGTON</t>
  </si>
  <si>
    <t>U. OF TEXAS AT AUSTIN</t>
  </si>
  <si>
    <t>U. OF TEXAS AT DALLAS</t>
  </si>
  <si>
    <t>U. OF TEXAS AT EL PASO</t>
  </si>
  <si>
    <t>U. OF TEXAS AT TYLER</t>
  </si>
  <si>
    <t>UNIV OF MARY HARDIN-BAYLOR</t>
  </si>
  <si>
    <t>UNIVERSITY OF DALLAS</t>
  </si>
  <si>
    <t>UNIVERSITY OF HOUSTON</t>
  </si>
  <si>
    <t>UNIVERSITY OF NORTH TEXAS</t>
  </si>
  <si>
    <t>WAYLAND BAPTIST UNIVERSITY</t>
  </si>
  <si>
    <t>WEST TEXAS A&amp;M UNIVERSITY</t>
  </si>
  <si>
    <t>ALAMO CCD SAN ANTONIO COLLEGE</t>
  </si>
  <si>
    <t>AMARILLO COLLEGE</t>
  </si>
  <si>
    <t>AUSTIN COMMUNITY COLLEGE</t>
  </si>
  <si>
    <t>CENTRAL TEXAS COLLEGE</t>
  </si>
  <si>
    <t>CISCO COLLEGE</t>
  </si>
  <si>
    <t>CLARENDON COLLEGE</t>
  </si>
  <si>
    <t>COLLIN CO COMM COLL DISTRICT</t>
  </si>
  <si>
    <t>DCCCD EL CENTRO COLLEGE</t>
  </si>
  <si>
    <t>DCCCD NORTH LAKE COLLEGE</t>
  </si>
  <si>
    <t>EL PASO COMMUNITY COLLEGE DIST</t>
  </si>
  <si>
    <t>HILL COLLEGE</t>
  </si>
  <si>
    <t>HOUSTON COMMUNITY COLLEGE</t>
  </si>
  <si>
    <t>HOWARD COLLEGE</t>
  </si>
  <si>
    <t>KILGORE COLLEGE</t>
  </si>
  <si>
    <t>MCLENNAN COMMUNITY COLLEGE</t>
  </si>
  <si>
    <t>MIDLAND COLLEGE</t>
  </si>
  <si>
    <t>NAVARRO COLLEGE</t>
  </si>
  <si>
    <t>NORTH CENTRAL TEXAS COLLEGE</t>
  </si>
  <si>
    <t>ODESSA COLLEGE</t>
  </si>
  <si>
    <t>PARIS JUNIOR COLLEGE</t>
  </si>
  <si>
    <t>RANGER COLLEGE</t>
  </si>
  <si>
    <t>SOUTH PLAINS COLLEGE</t>
  </si>
  <si>
    <t>TARRANT CO NORTHEAST CAMPUS</t>
  </si>
  <si>
    <t>TARRANT CO NORTHWEST CAMPUS</t>
  </si>
  <si>
    <t>TARRANT CO SOUTH CAMPUS</t>
  </si>
  <si>
    <t>TARRANT CO TRINITY RIVR CAMPUS</t>
  </si>
  <si>
    <t>TEXAS STATE T. C. WACO</t>
  </si>
  <si>
    <t>TEXAS STATE T. C. WEST TEXAS</t>
  </si>
  <si>
    <t>TYLER JUNIOR COLLEGE</t>
  </si>
  <si>
    <t>VERNON COLLEGE</t>
  </si>
  <si>
    <t>WEATHERFORD COLLEGE</t>
  </si>
  <si>
    <t>WESTERN TEXAS COLLEGE</t>
  </si>
  <si>
    <t>Source: TEA, THECB</t>
  </si>
  <si>
    <t>U. OF TEXAS-RIO GRANDE VALLEY</t>
  </si>
  <si>
    <t>DCCCD EASTFIELD COLLEGE</t>
  </si>
  <si>
    <t>GRAYSON COLLEGE</t>
  </si>
  <si>
    <t>Enrollment</t>
  </si>
  <si>
    <t>Region 2</t>
  </si>
  <si>
    <t>Certificate or higher attainment</t>
  </si>
  <si>
    <t>Population age 25-34 (PUMS 1-year estimate, ACS)</t>
  </si>
  <si>
    <t>SOUTHWESTERN CHRISTIAN COLLEGE</t>
  </si>
  <si>
    <t>Others</t>
  </si>
  <si>
    <t>Leading occupations typically requiring an associate's degree or higher*</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</si>
  <si>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</si>
  <si>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</si>
  <si>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</si>
  <si>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</si>
  <si>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</si>
  <si>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</si>
  <si>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</si>
  <si>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</si>
  <si>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</si>
  <si>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</si>
  <si>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</si>
  <si>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</si>
  <si>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</si>
  <si>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</si>
  <si>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</si>
  <si>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</si>
  <si>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</si>
  <si>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</si>
  <si>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</si>
  <si>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</si>
  <si>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</si>
  <si>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</si>
  <si>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</si>
  <si>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</si>
  <si>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</si>
  <si>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</si>
  <si>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</si>
  <si>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</si>
  <si>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</si>
  <si>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</si>
  <si>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</si>
  <si>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</si>
  <si>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</si>
  <si>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</si>
  <si>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</si>
  <si>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</si>
  <si>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</si>
  <si>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</si>
  <si>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</si>
  <si>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</si>
  <si>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</si>
  <si>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</si>
  <si>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</si>
  <si>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</si>
  <si>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</si>
  <si>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</si>
  <si>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</si>
  <si>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</si>
  <si>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</si>
  <si>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</si>
  <si>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</si>
  <si>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</si>
  <si>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</si>
  <si>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</si>
  <si>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</si>
  <si>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</si>
  <si>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</si>
  <si>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</si>
  <si>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</si>
  <si>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</si>
  <si>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</si>
  <si>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</si>
  <si>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</si>
  <si>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</si>
  <si>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</si>
  <si>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</si>
  <si>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</si>
  <si>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</si>
  <si>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</si>
  <si>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</si>
  <si>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</si>
  <si>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</si>
  <si>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</si>
  <si>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</si>
  <si>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</si>
  <si>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</si>
  <si>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</si>
  <si>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</si>
  <si>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</si>
  <si>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</si>
  <si>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</si>
  <si>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</si>
  <si>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</si>
  <si>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</si>
  <si>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</si>
  <si>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</si>
  <si>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</si>
  <si>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</si>
  <si>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Enroll in Public 2-year</t>
  </si>
  <si>
    <t>Enroll in Public Univ</t>
  </si>
  <si>
    <t>Enroll in Independent</t>
  </si>
  <si>
    <t>% Total Enrolled in Higher Ed</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</si>
  <si>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</si>
  <si>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</si>
  <si>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</si>
  <si>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</si>
  <si>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</si>
  <si>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</si>
  <si>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</si>
  <si>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</si>
  <si>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</si>
  <si>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</si>
  <si>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</si>
  <si>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</si>
  <si>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</si>
  <si>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</si>
  <si>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</si>
  <si>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</si>
  <si>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 xml:space="preserve">Statewide </t>
  </si>
  <si>
    <t>TARRANT CO SOUTHEAST CAMPUS</t>
  </si>
  <si>
    <t>Central</t>
  </si>
  <si>
    <t>West</t>
  </si>
  <si>
    <t>Students from Region's High Schools</t>
  </si>
  <si>
    <t>Northwest Totals</t>
  </si>
  <si>
    <t>HS Grads in HE*</t>
  </si>
  <si>
    <t>HS Grads**</t>
  </si>
  <si>
    <t>6,053</t>
  </si>
  <si>
    <t>3,431</t>
  </si>
  <si>
    <t>3,723</t>
  </si>
  <si>
    <t>6,244</t>
  </si>
  <si>
    <t>4,117</t>
  </si>
  <si>
    <t>6,480</t>
  </si>
  <si>
    <t>% Public     2- yr</t>
  </si>
  <si>
    <t>OUR LADY OF THE LAKE UNIV/SA</t>
  </si>
  <si>
    <t>U. OF HOUSTON-VICTORIA</t>
  </si>
  <si>
    <t>UT HEALTH SCIENCE CTR/SA</t>
  </si>
  <si>
    <t>ALAMO CCD NE LAKEVIEW COLLEGE</t>
  </si>
  <si>
    <t>DCCCD BROOKHAVEN COLLEGE</t>
  </si>
  <si>
    <t>LAMAR INSTITUTE OF TECHNOLOGY</t>
  </si>
  <si>
    <t>LONE STAR COLLEGE - MONTGOMERY</t>
  </si>
  <si>
    <t>SAN JACINTO COLLEGE CEN CAMPUS</t>
  </si>
  <si>
    <t>TEMPLE COLLEGE</t>
  </si>
  <si>
    <t>TEXAS STATE T. C. HARLINGEN</t>
  </si>
  <si>
    <t>ALAMO CCD ST. PHILIPS COLLEGE</t>
  </si>
  <si>
    <t>Enrollment in Northwest Institutions and at Institutions Out of Region</t>
  </si>
  <si>
    <t>Northwest To:</t>
  </si>
  <si>
    <t>* Public high school students who graduate in the school year prior to entering public or independent higher education in the fall semester</t>
  </si>
  <si>
    <t>**** Associates degree could be earned at any institution.</t>
  </si>
  <si>
    <t>Who Earned a Degree or Certificate Within Six Years of HS Graduation ***</t>
  </si>
  <si>
    <t xml:space="preserve">Earned Both Bachelor's or Higher &amp; Associate****  </t>
  </si>
  <si>
    <t>Content</t>
  </si>
  <si>
    <t>Population Projections</t>
  </si>
  <si>
    <t>Enrollment - Region of Residence</t>
  </si>
  <si>
    <t>Enrollment at Institutions in Region</t>
  </si>
  <si>
    <t>Enrollment In and Out</t>
  </si>
  <si>
    <t>Occupation Growth</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</si>
  <si>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</si>
  <si>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</si>
  <si>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</si>
  <si>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next page</t>
  </si>
  <si>
    <t>TSI Assessment Area</t>
  </si>
  <si>
    <t xml:space="preserve">This page provides data on enrollment at institutions of higher education in your region. The graph highlights the disparity in enrollment among male and female students. Data are presented by race/ethnicity and sector for your region.  </t>
  </si>
  <si>
    <t>Regional Context Data Workbook - Northwest Region</t>
  </si>
  <si>
    <t>% of HS Graduates in Higher Ed Meeting TSI Standards</t>
  </si>
  <si>
    <t xml:space="preserve">Northwest
</t>
  </si>
  <si>
    <t>Projected educational attainment (% cert or higher postsecondary degree)</t>
  </si>
  <si>
    <t>TEXAS A&amp;M UNIV-SAN ANTONIO</t>
  </si>
  <si>
    <t>TEXAS A&amp;M INTERNATIONAL UNIV</t>
  </si>
  <si>
    <t>DEL MAR COLLEGE</t>
  </si>
  <si>
    <t>BLINN COLLEGE DISTRICT</t>
  </si>
  <si>
    <t>WHARTON COUNTY JUNIOR COLLEGE</t>
  </si>
  <si>
    <t>U. OF HOUSTON-DOWNTOWN</t>
  </si>
  <si>
    <t>U. OF HOUSTON-CLEAR LAKE</t>
  </si>
  <si>
    <t>LONE STAR COLLEGE - N. HARRIS</t>
  </si>
  <si>
    <t>HOUSTON BAPTIST UNIVERSITY</t>
  </si>
  <si>
    <t>DCCCD RICHLAND COLLEGE</t>
  </si>
  <si>
    <t>DCCCD MOUNTAIN VIEW COLLEGE</t>
  </si>
  <si>
    <t>LAREDO COLLEGE</t>
  </si>
  <si>
    <t>Average Annual Earnings of FY 2007 Graduates over 10 Years</t>
  </si>
  <si>
    <t>Year (Years after Graduation)</t>
  </si>
  <si>
    <t>2007 Graduates</t>
  </si>
  <si>
    <t>% Found with Earnings</t>
  </si>
  <si>
    <t>Highest Degree or Award</t>
  </si>
  <si>
    <t>2012 (5 years)</t>
  </si>
  <si>
    <t>2017 (10 years)</t>
  </si>
  <si>
    <t>Baccalaureate</t>
  </si>
  <si>
    <t>Source: TWC, THECB</t>
  </si>
  <si>
    <t>Student Enrollment in Higher Education by Residence Prior to Enrollment</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</si>
  <si>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</si>
  <si>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Completion Targets Submitted to the THECB August 2018</t>
  </si>
  <si>
    <t>https://www.census.gov/acs/www/data/data-tables-and-tools/data-profiles/2017/</t>
  </si>
  <si>
    <t>Elementary School Teachers, Except Special Ed.</t>
  </si>
  <si>
    <t>Secondary School Teachers, Except Special and Career/Technical Education</t>
  </si>
  <si>
    <t>General and Operations Managers</t>
  </si>
  <si>
    <t>Middle School Teachers, Except Special and Career/Technical Education</t>
  </si>
  <si>
    <t>Educational, Guidance, School, and Vocational Counselors</t>
  </si>
  <si>
    <t>Education Admin., Elementary &amp; Secondary</t>
  </si>
  <si>
    <t>*Occupations with 500 or more jobs in 2016.</t>
  </si>
  <si>
    <t>Occupations Adding the Most New Jobs or Growing the Fastest, 2016-2026, Northwest</t>
  </si>
  <si>
    <t>Occupations Adding the Most New Jobs or Growing the Fastest in a Region, 2016-2026.</t>
  </si>
  <si>
    <t>This page provides data from the Texas Workforce Commission that projects the occupations that will add the greatest number of jobs from now until 2026.   The table below identifies occupations with greatest growth in absolute number of jobs as well as occupations with highest percentage of growth.</t>
  </si>
  <si>
    <t>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(2018).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</si>
  <si>
    <t>Completions (Certificate, Associate, Bachelor's, Master's) by Institution of Higher Education - Race/Ethnicity, Gender, Economically Disadvantaged Students - FY 2018</t>
  </si>
  <si>
    <t>Completions by Level - FY 2018</t>
  </si>
  <si>
    <t>Completions by Economically Disadvantaged Students- FY 2018</t>
  </si>
  <si>
    <t>Percent of High School Graduates (2017-2018) enrolling in Higher Education (Fall 2018)</t>
  </si>
  <si>
    <t>High School Graduates (2017-2018) Enrolling in Higher Education (Fall 2018) by Race/Ethnicity</t>
  </si>
  <si>
    <t>This page provides data about enrollment in higher education among students who completed high school or were residing in your region prior to enrollment. The tables and graphs highlight changes in 4-year and 2-year enrollment between 2000 and 2018.  Data are broken out by sector and race/ethnicity.</t>
  </si>
  <si>
    <t>2018 Regional Residents' Enrollments in Higher Education</t>
  </si>
  <si>
    <t>Enrolled in HE</t>
  </si>
  <si>
    <t>HE Degree or Certificate in Texas</t>
  </si>
  <si>
    <t xml:space="preserve">8th Grade Cohort </t>
  </si>
  <si>
    <t>High School Graduate in FY11-13</t>
  </si>
  <si>
    <r>
      <t xml:space="preserve">2008 </t>
    </r>
    <r>
      <rPr>
        <b/>
        <i/>
        <sz val="10"/>
        <color theme="1"/>
        <rFont val="Tahoma"/>
        <family val="2"/>
      </rPr>
      <t>(1 year)</t>
    </r>
  </si>
  <si>
    <t>Six-Year Graduation Rates of First Time Undergraduates (FTUG) at Public Universities (Bachelor's Degrees)- Fall 2012 Cohort</t>
  </si>
  <si>
    <t>Six-Year Graduation Rates of First Time Undergraduates (FTUG) at Public CTCs (Certificate, Associate or above) - Fall 2012 Cohort</t>
  </si>
  <si>
    <t>TEXAS SOUTHERN UNIVERSITY</t>
  </si>
  <si>
    <t>U. OF TEXAS PERMIAN BASIN</t>
  </si>
  <si>
    <t>UNT HEALTH SCIENCE CENTER</t>
  </si>
  <si>
    <t>UT HEALTH SCI CENTER-HOUSTON</t>
  </si>
  <si>
    <t>ALAMO CCD PALO ALTO COLLEGE</t>
  </si>
  <si>
    <t>GALVESTON COLLEGE</t>
  </si>
  <si>
    <t>LEE COLLEGE</t>
  </si>
  <si>
    <t>TEXAS STATE T. C. MARSHALL</t>
  </si>
  <si>
    <t>TEXAS STATE T. C. NORTH TEXAS</t>
  </si>
  <si>
    <t>SAN JACINTO COLLEGE N CAMPUS</t>
  </si>
  <si>
    <t>2010, 2011, &amp; 2012 High School Graduates by Region</t>
  </si>
  <si>
    <t>FY 2010, 2011, &amp; 2012 Public HS Graduates who Earned a Degree or Certificate within Six Years of HS Graduation</t>
  </si>
  <si>
    <t>Occupations Adding the Most New Jobs or Growing the Fastest In a Region, 2016-2026</t>
  </si>
  <si>
    <r>
      <rPr>
        <b/>
        <i/>
        <sz val="10"/>
        <color theme="1"/>
        <rFont val="Tahoma"/>
        <family val="2"/>
      </rPr>
      <t>60x30 Educated Population Goal: By 2030, at least 60 percent of Texans ages 25-34 will have a certificate or degree</t>
    </r>
    <r>
      <rPr>
        <b/>
        <sz val="10"/>
        <color theme="1"/>
        <rFont val="Tahoma"/>
        <family val="2"/>
      </rPr>
      <t xml:space="preserve">
Educational Attainment of Texas Residents Ages 25-34, 2017 to 2030, by Higher Education Region
2017 is Actual Data, 2020, 2025, and 2030 are Projections
</t>
    </r>
  </si>
  <si>
    <t>** Includes high school graduates minus non-trackable students. Non-trackable graduates have non-standard ID numbers that will not find a match at Texas higher education institutions.</t>
  </si>
  <si>
    <t>***Counts are combined totals for 2010, 2011, and 2012 high school graduates.</t>
  </si>
  <si>
    <t xml:space="preserve"> Percent of High School Graduates Enrolling in Higher Education the Following Fall</t>
  </si>
  <si>
    <t>Source: 2018 Texas Population Projections, Texas Demographic Center, https://demographics.texas.gov/</t>
  </si>
  <si>
    <t>This page presents (1) the percent of completions awarded to different race/ethnicities and gender in your region and recommend: the percent of completions awarded by race/ethnicity and gender of students in your region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</si>
  <si>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2008 until 2018.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presents levels of college readiness over the last three years. </t>
    </r>
  </si>
  <si>
    <r>
      <t xml:space="preserve">This page presents the most recent estimates of population in your region, as well as projections of population in three age groups - 0-17 years, 18-24 years, and the critical </t>
    </r>
    <r>
      <rPr>
        <i/>
        <sz val="10"/>
        <color theme="1"/>
        <rFont val="Tahoma"/>
        <family val="2"/>
      </rPr>
      <t>60X30TX</t>
    </r>
    <r>
      <rPr>
        <sz val="10"/>
        <color theme="1"/>
        <rFont val="Tahoma"/>
        <family val="2"/>
      </rPr>
      <t xml:space="preserve"> age group - 25-34 years. Projections of the proportion of the population with a postsecondary credential needed to reach the 60x30 Goal are closely linked to population growth.  </t>
    </r>
  </si>
  <si>
    <r>
      <t xml:space="preserve">This workbook provides data relevant to the goals and targets of </t>
    </r>
    <r>
      <rPr>
        <i/>
        <sz val="10"/>
        <color theme="1"/>
        <rFont val="Tahoma"/>
        <family val="2"/>
      </rPr>
      <t>60x30TX</t>
    </r>
    <r>
      <rPr>
        <sz val="10"/>
        <color theme="1"/>
        <rFont val="Tahoma"/>
        <family val="2"/>
      </rPr>
      <t xml:space="preserve"> for your region, as well as data on population, educational attainment, enrollment in higher education, higher education outcomes and labor market information.</t>
    </r>
  </si>
  <si>
    <r>
      <rPr>
        <i/>
        <sz val="10"/>
        <color theme="1"/>
        <rFont val="Tahoma"/>
        <family val="2"/>
      </rPr>
      <t xml:space="preserve">60x30TX </t>
    </r>
    <r>
      <rPr>
        <sz val="10"/>
        <color theme="1"/>
        <rFont val="Tahoma"/>
        <family val="2"/>
      </rPr>
      <t>proposes that by 2030, 65% of high school graduates will enroll in an institution of higher education by the first fall after their graduation. The next three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</si>
</sst>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0.0%"/>
    <numFmt numFmtId="165" formatCode="_(* #,##0_);_(* \(#,##0\);_(* &quot;-&quot;??_);_(@_)"/>
    <numFmt numFmtId="166" formatCode="0.0"/>
    <numFmt numFmtId="167" formatCode="_(&quot;$&quot;* #,##0_);_(&quot;$&quot;* \(#,##0\);_(&quot;$&quot;* &quot;-&quot;??_);_(@_)"/>
  </numFmts>
  <fonts count="68"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
      <b/>
      <sz val="10"/>
      <color rgb="FFFF0000"/>
      <name val="Tahoma"/>
      <family val="2"/>
    </font>
    <font>
      <b/>
      <sz val="10"/>
      <color rgb="FF000000"/>
      <name val="Tahoma"/>
      <family val="2"/>
    </font>
    <font>
      <sz val="9.5"/>
      <color theme="1"/>
      <name val="Arial"/>
      <family val="2"/>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EDF3F9"/>
        <bgColor rgb="FF000000"/>
      </patternFill>
    </fill>
    <fill>
      <patternFill patternType="solid">
        <fgColor rgb="FF00AAE8"/>
        <bgColor indexed="64"/>
      </patternFill>
    </fill>
  </fills>
  <borders count="12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theme="0"/>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5F84"/>
      </top>
      <bottom style="thin">
        <color rgb="FF005F84"/>
      </bottom>
      <diagonal/>
    </border>
    <border>
      <left/>
      <right/>
      <top style="thin">
        <color rgb="FF005F84"/>
      </top>
      <bottom/>
      <diagonal/>
    </border>
    <border>
      <left style="thin">
        <color rgb="FF005F84"/>
      </left>
      <right/>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theme="0"/>
      </left>
      <right style="thin">
        <color indexed="64"/>
      </right>
      <top style="thin">
        <color indexed="64"/>
      </top>
      <bottom/>
      <diagonal/>
    </border>
    <border>
      <left style="medium">
        <color rgb="FF0070C0"/>
      </left>
      <right style="thin">
        <color indexed="64"/>
      </right>
      <top style="medium">
        <color rgb="FF0070C0"/>
      </top>
      <bottom/>
      <diagonal/>
    </border>
    <border>
      <left style="thin">
        <color indexed="64"/>
      </left>
      <right style="thin">
        <color indexed="64"/>
      </right>
      <top style="medium">
        <color rgb="FF0070C0"/>
      </top>
      <bottom style="thin">
        <color indexed="64"/>
      </bottom>
      <diagonal/>
    </border>
    <border>
      <left style="thin">
        <color indexed="64"/>
      </left>
      <right style="medium">
        <color rgb="FF0070C0"/>
      </right>
      <top style="medium">
        <color rgb="FF0070C0"/>
      </top>
      <bottom style="thin">
        <color indexed="64"/>
      </bottom>
      <diagonal/>
    </border>
    <border>
      <left style="medium">
        <color rgb="FF0070C0"/>
      </left>
      <right style="thin">
        <color indexed="64"/>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bottom style="thin">
        <color indexed="64"/>
      </bottom>
      <diagonal/>
    </border>
    <border>
      <left style="medium">
        <color rgb="FF0070C0"/>
      </left>
      <right style="thin">
        <color indexed="64"/>
      </right>
      <top style="thin">
        <color indexed="64"/>
      </top>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thin">
        <color indexed="64"/>
      </top>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rgb="FF005F84"/>
      </left>
      <right style="thin">
        <color indexed="64"/>
      </right>
      <top style="thin">
        <color rgb="FF005F84"/>
      </top>
      <bottom style="medium">
        <color rgb="FF0070C0"/>
      </bottom>
      <diagonal/>
    </border>
    <border>
      <left style="thin">
        <color indexed="64"/>
      </left>
      <right style="medium">
        <color rgb="FF0070C0"/>
      </right>
      <top style="thin">
        <color rgb="FF005F84"/>
      </top>
      <bottom style="medium">
        <color rgb="FF0070C0"/>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ck">
        <color auto="1"/>
      </bottom>
      <diagonal/>
    </border>
    <border>
      <left/>
      <right style="thin">
        <color indexed="64"/>
      </right>
      <top style="thick">
        <color rgb="FF005F84"/>
      </top>
      <bottom style="thin">
        <color indexed="64"/>
      </bottom>
      <diagonal/>
    </border>
    <border>
      <left/>
      <right style="thin">
        <color indexed="64"/>
      </right>
      <top style="thin">
        <color indexed="64"/>
      </top>
      <bottom style="thick">
        <color rgb="FF005F84"/>
      </bottom>
      <diagonal/>
    </border>
    <border>
      <left style="medium">
        <color indexed="64"/>
      </left>
      <right style="medium">
        <color indexed="64"/>
      </right>
      <top style="thick">
        <color rgb="FF005F84"/>
      </top>
      <bottom style="thin">
        <color indexed="64"/>
      </bottom>
      <diagonal/>
    </border>
    <border>
      <left style="medium">
        <color indexed="64"/>
      </left>
      <right style="medium">
        <color indexed="64"/>
      </right>
      <top style="thin">
        <color indexed="64"/>
      </top>
      <bottom style="thick">
        <color rgb="FF005F84"/>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style="thin">
        <color indexed="64"/>
      </left>
      <right/>
      <top style="thin">
        <color indexed="64"/>
      </top>
      <bottom style="thin">
        <color rgb="FF005F84"/>
      </bottom>
      <diagonal/>
    </border>
    <border>
      <left/>
      <right/>
      <top style="thin">
        <color indexed="64"/>
      </top>
      <bottom style="thin">
        <color rgb="FF005F84"/>
      </bottom>
      <diagonal/>
    </border>
    <border>
      <left/>
      <right style="thin">
        <color indexed="64"/>
      </right>
      <top style="thin">
        <color indexed="64"/>
      </top>
      <bottom style="thin">
        <color rgb="FF005F84"/>
      </bottom>
      <diagonal/>
    </border>
    <border>
      <left style="thin">
        <color indexed="64"/>
      </left>
      <right/>
      <top style="thin">
        <color rgb="FF005F84"/>
      </top>
      <bottom style="thin">
        <color rgb="FF005F84"/>
      </bottom>
      <diagonal/>
    </border>
    <border>
      <left/>
      <right style="thin">
        <color indexed="64"/>
      </right>
      <top style="thin">
        <color rgb="FF005F84"/>
      </top>
      <bottom style="thin">
        <color rgb="FF005F84"/>
      </bottom>
      <diagonal/>
    </border>
    <border>
      <left style="thin">
        <color indexed="64"/>
      </left>
      <right/>
      <top style="thin">
        <color rgb="FF005F84"/>
      </top>
      <bottom/>
      <diagonal/>
    </border>
    <border>
      <left/>
      <right style="thin">
        <color indexed="64"/>
      </right>
      <top style="thin">
        <color rgb="FF005F84"/>
      </top>
      <bottom/>
      <diagonal/>
    </border>
    <border>
      <left style="medium">
        <color indexed="64"/>
      </left>
      <right/>
      <top style="thin">
        <color indexed="64"/>
      </top>
      <bottom/>
      <diagonal/>
    </border>
  </borders>
  <cellStyleXfs count="135">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44" fontId="12" fillId="0" borderId="0" applyFont="0" applyFill="0" applyBorder="0" applyAlignment="0" applyProtection="0"/>
  </cellStyleXfs>
  <cellXfs count="746">
    <xf numFmtId="0" fontId="0" fillId="0" borderId="0" xfId="0"/>
    <xf numFmtId="0" fontId="49" fillId="0" borderId="0" xfId="0" applyFont="1"/>
    <xf numFmtId="0" fontId="52" fillId="0" borderId="0" xfId="0" applyFont="1"/>
    <xf numFmtId="0" fontId="9" fillId="0" borderId="0" xfId="92" applyFont="1" applyBorder="1" applyAlignment="1">
      <alignment horizontal="center" vertical="center" wrapText="1"/>
    </xf>
    <xf numFmtId="0" fontId="50" fillId="0" borderId="0" xfId="0" applyFont="1" applyAlignment="1"/>
    <xf numFmtId="0" fontId="53"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4" fillId="0" borderId="0" xfId="82" applyFont="1" applyAlignment="1" applyProtection="1"/>
    <xf numFmtId="0" fontId="51" fillId="0" borderId="0" xfId="0" applyFont="1" applyAlignment="1"/>
    <xf numFmtId="0" fontId="55"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56" fillId="0" borderId="1" xfId="0" applyFont="1" applyBorder="1" applyAlignment="1">
      <alignment horizontal="center" vertical="top" wrapText="1"/>
    </xf>
    <xf numFmtId="0" fontId="7" fillId="0" borderId="8" xfId="105" applyFont="1" applyBorder="1" applyAlignment="1">
      <alignment horizontal="center" vertical="center" wrapText="1"/>
    </xf>
    <xf numFmtId="0" fontId="57" fillId="0" borderId="0" xfId="0" applyFont="1"/>
    <xf numFmtId="0" fontId="0" fillId="0" borderId="0" xfId="0"/>
    <xf numFmtId="0" fontId="51" fillId="0" borderId="0" xfId="0" applyFont="1"/>
    <xf numFmtId="0" fontId="4" fillId="0" borderId="6" xfId="112" applyFont="1" applyBorder="1" applyAlignment="1">
      <alignment horizontal="center" wrapText="1"/>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165" fontId="4" fillId="0" borderId="1" xfId="67" applyNumberFormat="1" applyFont="1" applyBorder="1" applyAlignment="1">
      <alignment horizontal="center"/>
    </xf>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4" fillId="0" borderId="9" xfId="105" applyFont="1" applyFill="1" applyBorder="1" applyAlignment="1"/>
    <xf numFmtId="0" fontId="52" fillId="0" borderId="9" xfId="105"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4" fillId="0" borderId="0" xfId="0" applyFont="1" applyFill="1"/>
    <xf numFmtId="0" fontId="7" fillId="33" borderId="26" xfId="0" applyFont="1" applyFill="1" applyBorder="1" applyAlignment="1">
      <alignment wrapText="1"/>
    </xf>
    <xf numFmtId="0" fontId="0" fillId="0" borderId="0" xfId="0" applyFill="1" applyBorder="1" applyAlignment="1">
      <alignment horizontal="left" vertical="top" wrapText="1"/>
    </xf>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2" fillId="0" borderId="10" xfId="0" applyFont="1" applyBorder="1" applyAlignment="1">
      <alignment vertical="top" wrapText="1"/>
    </xf>
    <xf numFmtId="0" fontId="51" fillId="0" borderId="1" xfId="0" applyFont="1" applyBorder="1" applyAlignment="1">
      <alignment horizontal="center"/>
    </xf>
    <xf numFmtId="0" fontId="7" fillId="0" borderId="51" xfId="100" applyNumberFormat="1" applyFont="1" applyBorder="1" applyAlignment="1">
      <alignment horizontal="center" wrapText="1"/>
    </xf>
    <xf numFmtId="0" fontId="7" fillId="0" borderId="52" xfId="100" applyNumberFormat="1" applyFont="1" applyBorder="1" applyAlignment="1">
      <alignment horizontal="center" wrapText="1"/>
    </xf>
    <xf numFmtId="0" fontId="49" fillId="0" borderId="0" xfId="0" applyFont="1" applyFill="1"/>
    <xf numFmtId="0" fontId="49" fillId="0" borderId="0" xfId="0" applyFont="1" applyBorder="1"/>
    <xf numFmtId="0" fontId="55"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1" xfId="0" applyNumberFormat="1" applyFont="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vertical="top" wrapText="1"/>
    </xf>
    <xf numFmtId="0" fontId="6" fillId="0" borderId="52" xfId="111" applyFont="1" applyFill="1" applyBorder="1" applyAlignment="1">
      <alignment vertical="center"/>
    </xf>
    <xf numFmtId="0" fontId="6" fillId="0" borderId="52" xfId="111" applyFont="1" applyBorder="1" applyAlignment="1">
      <alignment vertical="center"/>
    </xf>
    <xf numFmtId="0" fontId="6" fillId="0" borderId="54" xfId="111" applyFont="1" applyBorder="1" applyAlignment="1">
      <alignment vertical="center"/>
    </xf>
    <xf numFmtId="0" fontId="6" fillId="0" borderId="53" xfId="107" applyFont="1" applyFill="1" applyBorder="1" applyAlignment="1">
      <alignment horizontal="center" vertical="center"/>
    </xf>
    <xf numFmtId="0" fontId="6" fillId="0" borderId="54" xfId="107" applyFont="1" applyFill="1" applyBorder="1" applyAlignment="1">
      <alignment horizontal="center" vertical="center"/>
    </xf>
    <xf numFmtId="165" fontId="52" fillId="0" borderId="0" xfId="0" applyNumberFormat="1" applyFont="1"/>
    <xf numFmtId="165" fontId="52" fillId="0" borderId="59" xfId="67" applyNumberFormat="1" applyFont="1" applyBorder="1" applyAlignment="1">
      <alignment horizontal="right" vertical="top" wrapText="1"/>
    </xf>
    <xf numFmtId="165" fontId="52" fillId="0" borderId="59" xfId="67" applyNumberFormat="1" applyFont="1" applyBorder="1" applyAlignment="1">
      <alignment horizontal="right" vertical="center" wrapText="1"/>
    </xf>
    <xf numFmtId="164" fontId="52" fillId="0" borderId="58" xfId="132" applyNumberFormat="1" applyFont="1" applyBorder="1" applyAlignment="1">
      <alignment horizontal="right" vertical="top" wrapText="1"/>
    </xf>
    <xf numFmtId="165" fontId="52" fillId="0" borderId="62" xfId="67" applyNumberFormat="1" applyFont="1" applyBorder="1" applyAlignment="1">
      <alignment horizontal="right" vertical="top" wrapText="1"/>
    </xf>
    <xf numFmtId="165" fontId="52" fillId="0" borderId="60"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0"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0" fontId="52" fillId="0" borderId="9" xfId="0" applyFont="1" applyFill="1" applyBorder="1"/>
    <xf numFmtId="3" fontId="52" fillId="0" borderId="0" xfId="0" applyNumberFormat="1" applyFont="1" applyBorder="1" applyAlignment="1">
      <alignment horizontal="right"/>
    </xf>
    <xf numFmtId="3" fontId="52" fillId="0" borderId="2" xfId="0" applyNumberFormat="1" applyFont="1" applyBorder="1" applyAlignment="1">
      <alignment horizontal="right"/>
    </xf>
    <xf numFmtId="3" fontId="52" fillId="0" borderId="15" xfId="0" applyNumberFormat="1" applyFont="1" applyBorder="1"/>
    <xf numFmtId="3" fontId="52" fillId="0" borderId="10" xfId="0" applyNumberFormat="1" applyFont="1" applyBorder="1"/>
    <xf numFmtId="3" fontId="61" fillId="0" borderId="0" xfId="67"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164" fontId="52" fillId="0" borderId="15" xfId="132" applyNumberFormat="1" applyFont="1" applyBorder="1"/>
    <xf numFmtId="164" fontId="52" fillId="0" borderId="10" xfId="132" applyNumberFormat="1" applyFont="1" applyBorder="1"/>
    <xf numFmtId="0" fontId="63"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64"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43" fontId="52" fillId="0" borderId="0" xfId="67" applyFont="1" applyBorder="1"/>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4" fillId="0" borderId="0" xfId="0" applyFont="1" applyAlignment="1">
      <alignment horizontal="center" vertical="center" wrapText="1"/>
    </xf>
    <xf numFmtId="0" fontId="51" fillId="0" borderId="11" xfId="0" applyFont="1" applyBorder="1" applyAlignment="1">
      <alignment horizontal="right"/>
    </xf>
    <xf numFmtId="0" fontId="0" fillId="0" borderId="0" xfId="0"/>
    <xf numFmtId="0" fontId="4" fillId="0" borderId="0" xfId="112" applyFont="1"/>
    <xf numFmtId="165" fontId="52" fillId="35" borderId="1" xfId="67" applyNumberFormat="1" applyFont="1" applyFill="1" applyBorder="1"/>
    <xf numFmtId="165" fontId="4" fillId="35" borderId="51" xfId="67" applyNumberFormat="1" applyFont="1" applyFill="1" applyBorder="1" applyAlignment="1">
      <alignment horizontal="right" wrapText="1"/>
    </xf>
    <xf numFmtId="3" fontId="4" fillId="0" borderId="51" xfId="0" applyNumberFormat="1" applyFont="1" applyBorder="1" applyAlignment="1">
      <alignment horizontal="right"/>
    </xf>
    <xf numFmtId="3" fontId="4" fillId="0" borderId="52" xfId="0" applyNumberFormat="1" applyFont="1" applyBorder="1" applyAlignment="1">
      <alignment horizontal="right"/>
    </xf>
    <xf numFmtId="165" fontId="4" fillId="0" borderId="51" xfId="67" applyNumberFormat="1" applyFont="1" applyBorder="1" applyAlignment="1">
      <alignment horizontal="right"/>
    </xf>
    <xf numFmtId="165" fontId="4" fillId="0" borderId="52" xfId="67" applyNumberFormat="1" applyFont="1" applyBorder="1" applyAlignment="1">
      <alignment horizontal="right"/>
    </xf>
    <xf numFmtId="165" fontId="4" fillId="35" borderId="52" xfId="67" applyNumberFormat="1" applyFont="1" applyFill="1" applyBorder="1" applyAlignment="1">
      <alignment horizontal="right" wrapText="1"/>
    </xf>
    <xf numFmtId="165" fontId="4" fillId="35" borderId="51" xfId="67" applyNumberFormat="1" applyFont="1" applyFill="1" applyBorder="1" applyAlignment="1">
      <alignment horizontal="right"/>
    </xf>
    <xf numFmtId="165" fontId="4" fillId="35" borderId="52" xfId="67" applyNumberFormat="1" applyFont="1" applyFill="1" applyBorder="1" applyAlignment="1">
      <alignment horizontal="right"/>
    </xf>
    <xf numFmtId="3" fontId="4" fillId="35" borderId="51" xfId="0" applyNumberFormat="1" applyFont="1" applyFill="1" applyBorder="1" applyAlignment="1">
      <alignment horizontal="right"/>
    </xf>
    <xf numFmtId="3" fontId="4" fillId="35" borderId="52" xfId="0" applyNumberFormat="1" applyFont="1" applyFill="1" applyBorder="1" applyAlignment="1">
      <alignment horizontal="right"/>
    </xf>
    <xf numFmtId="165" fontId="4" fillId="35" borderId="53" xfId="67" applyNumberFormat="1" applyFont="1" applyFill="1" applyBorder="1" applyAlignment="1">
      <alignment horizontal="right" wrapText="1"/>
    </xf>
    <xf numFmtId="165" fontId="4" fillId="35" borderId="54" xfId="67" applyNumberFormat="1" applyFont="1" applyFill="1" applyBorder="1" applyAlignment="1">
      <alignment horizontal="right" wrapText="1"/>
    </xf>
    <xf numFmtId="165" fontId="4" fillId="35" borderId="53" xfId="67" applyNumberFormat="1" applyFont="1" applyFill="1" applyBorder="1" applyAlignment="1">
      <alignment horizontal="right"/>
    </xf>
    <xf numFmtId="165" fontId="4" fillId="35" borderId="54" xfId="67" applyNumberFormat="1" applyFont="1" applyFill="1" applyBorder="1" applyAlignment="1">
      <alignment horizontal="right"/>
    </xf>
    <xf numFmtId="3" fontId="4" fillId="35" borderId="53" xfId="0" applyNumberFormat="1" applyFont="1" applyFill="1" applyBorder="1" applyAlignment="1">
      <alignment horizontal="right"/>
    </xf>
    <xf numFmtId="3" fontId="4" fillId="35" borderId="54"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5"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5" fontId="57"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1" xfId="111" applyFont="1" applyFill="1" applyBorder="1" applyAlignment="1">
      <alignment horizontal="right" vertical="center"/>
    </xf>
    <xf numFmtId="0" fontId="6" fillId="0" borderId="53" xfId="111" applyFont="1" applyFill="1" applyBorder="1" applyAlignment="1">
      <alignment horizontal="right" vertical="center"/>
    </xf>
    <xf numFmtId="165" fontId="52" fillId="35" borderId="59" xfId="67" applyNumberFormat="1" applyFont="1" applyFill="1" applyBorder="1" applyAlignment="1">
      <alignment horizontal="right" vertical="center" wrapText="1"/>
    </xf>
    <xf numFmtId="164" fontId="52" fillId="35" borderId="58" xfId="132" applyNumberFormat="1" applyFont="1" applyFill="1" applyBorder="1" applyAlignment="1">
      <alignment horizontal="right" vertical="top" wrapText="1"/>
    </xf>
    <xf numFmtId="165" fontId="52" fillId="35" borderId="59" xfId="67" applyNumberFormat="1" applyFont="1" applyFill="1" applyBorder="1" applyAlignment="1">
      <alignment horizontal="right" vertical="top" wrapText="1"/>
    </xf>
    <xf numFmtId="165" fontId="52" fillId="35" borderId="62" xfId="67" applyNumberFormat="1" applyFont="1" applyFill="1" applyBorder="1" applyAlignment="1">
      <alignment horizontal="right" vertical="top" wrapText="1"/>
    </xf>
    <xf numFmtId="165" fontId="52" fillId="35" borderId="61" xfId="67" applyNumberFormat="1" applyFont="1" applyFill="1" applyBorder="1" applyAlignment="1">
      <alignment horizontal="right" vertical="center" wrapText="1"/>
    </xf>
    <xf numFmtId="164" fontId="52" fillId="35" borderId="73" xfId="132" applyNumberFormat="1" applyFont="1" applyFill="1" applyBorder="1" applyAlignment="1">
      <alignment horizontal="right" vertical="top" wrapText="1"/>
    </xf>
    <xf numFmtId="165" fontId="52" fillId="35" borderId="61"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164" fontId="52" fillId="0" borderId="1" xfId="132" applyNumberFormat="1" applyFont="1" applyBorder="1" applyAlignment="1">
      <alignment horizontal="center" vertical="center"/>
    </xf>
    <xf numFmtId="0" fontId="55"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64"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2" fillId="0" borderId="11" xfId="0" applyFont="1" applyBorder="1" applyAlignment="1">
      <alignment wrapText="1"/>
    </xf>
    <xf numFmtId="0" fontId="51" fillId="0" borderId="77" xfId="0" applyFont="1" applyBorder="1" applyAlignment="1">
      <alignment horizontal="center" vertical="center" wrapText="1"/>
    </xf>
    <xf numFmtId="0" fontId="51" fillId="0" borderId="78" xfId="0" applyFont="1" applyBorder="1" applyAlignment="1">
      <alignment horizontal="center" vertical="center" wrapText="1"/>
    </xf>
    <xf numFmtId="165" fontId="52" fillId="0" borderId="51" xfId="67" applyNumberFormat="1" applyFont="1" applyFill="1" applyBorder="1"/>
    <xf numFmtId="165" fontId="52" fillId="0" borderId="52" xfId="67" applyNumberFormat="1" applyFont="1" applyBorder="1"/>
    <xf numFmtId="165" fontId="52" fillId="0" borderId="53" xfId="67" applyNumberFormat="1" applyFont="1" applyFill="1" applyBorder="1"/>
    <xf numFmtId="165" fontId="52" fillId="0" borderId="54" xfId="67" applyNumberFormat="1" applyFont="1" applyFill="1" applyBorder="1"/>
    <xf numFmtId="0" fontId="51" fillId="35" borderId="79" xfId="0" applyFont="1" applyFill="1" applyBorder="1" applyAlignment="1">
      <alignment horizontal="center" vertical="center" wrapText="1"/>
    </xf>
    <xf numFmtId="0" fontId="51" fillId="35" borderId="80" xfId="0" applyFont="1" applyFill="1" applyBorder="1" applyAlignment="1">
      <alignment horizontal="center" vertical="center" wrapText="1"/>
    </xf>
    <xf numFmtId="0" fontId="51" fillId="35" borderId="78" xfId="0" applyFont="1" applyFill="1" applyBorder="1" applyAlignment="1">
      <alignment horizontal="center" vertical="center" wrapText="1"/>
    </xf>
    <xf numFmtId="0" fontId="51" fillId="37" borderId="82" xfId="0" applyFont="1" applyFill="1" applyBorder="1" applyAlignment="1">
      <alignment horizontal="center" vertical="center" wrapText="1"/>
    </xf>
    <xf numFmtId="0" fontId="51" fillId="35" borderId="77" xfId="0" applyFont="1" applyFill="1" applyBorder="1" applyAlignment="1">
      <alignment horizontal="center" vertical="center" wrapText="1"/>
    </xf>
    <xf numFmtId="0" fontId="51" fillId="35" borderId="83" xfId="0" applyFont="1" applyFill="1" applyBorder="1" applyAlignment="1">
      <alignment horizontal="center" vertical="center" wrapText="1"/>
    </xf>
    <xf numFmtId="0" fontId="51" fillId="35" borderId="84" xfId="0" applyFont="1" applyFill="1" applyBorder="1" applyAlignment="1">
      <alignment horizontal="center" vertical="center" wrapText="1"/>
    </xf>
    <xf numFmtId="0" fontId="51" fillId="37" borderId="74" xfId="0" applyFont="1" applyFill="1" applyBorder="1" applyAlignment="1">
      <alignment horizontal="center" vertical="center" wrapText="1"/>
    </xf>
    <xf numFmtId="0" fontId="52" fillId="0" borderId="7" xfId="0" applyFont="1" applyBorder="1"/>
    <xf numFmtId="0" fontId="52" fillId="0" borderId="6" xfId="0" applyFont="1" applyBorder="1"/>
    <xf numFmtId="165" fontId="52" fillId="0" borderId="9" xfId="67" applyNumberFormat="1" applyFont="1" applyBorder="1"/>
    <xf numFmtId="165" fontId="52" fillId="35" borderId="51" xfId="67" applyNumberFormat="1" applyFont="1" applyFill="1" applyBorder="1"/>
    <xf numFmtId="165" fontId="52" fillId="35" borderId="52" xfId="67" applyNumberFormat="1" applyFont="1" applyFill="1" applyBorder="1"/>
    <xf numFmtId="165" fontId="52" fillId="35" borderId="53" xfId="67" applyNumberFormat="1" applyFont="1" applyFill="1" applyBorder="1"/>
    <xf numFmtId="165" fontId="52" fillId="35" borderId="81" xfId="67" applyNumberFormat="1" applyFont="1" applyFill="1" applyBorder="1"/>
    <xf numFmtId="165" fontId="52" fillId="35" borderId="54" xfId="67" applyNumberFormat="1" applyFont="1" applyFill="1" applyBorder="1"/>
    <xf numFmtId="164" fontId="52" fillId="35" borderId="51" xfId="132" applyNumberFormat="1" applyFont="1" applyFill="1" applyBorder="1" applyAlignment="1"/>
    <xf numFmtId="164" fontId="52" fillId="35" borderId="1" xfId="132" applyNumberFormat="1" applyFont="1" applyFill="1" applyBorder="1" applyAlignment="1">
      <alignment wrapText="1"/>
    </xf>
    <xf numFmtId="164" fontId="52" fillId="35" borderId="52" xfId="132" applyNumberFormat="1" applyFont="1" applyFill="1" applyBorder="1" applyAlignment="1"/>
    <xf numFmtId="164" fontId="52" fillId="35" borderId="53" xfId="132" applyNumberFormat="1" applyFont="1" applyFill="1" applyBorder="1" applyAlignment="1"/>
    <xf numFmtId="164" fontId="52" fillId="35" borderId="81" xfId="132" applyNumberFormat="1" applyFont="1" applyFill="1" applyBorder="1" applyAlignment="1">
      <alignment wrapText="1"/>
    </xf>
    <xf numFmtId="164" fontId="52" fillId="35" borderId="54" xfId="132" applyNumberFormat="1" applyFont="1" applyFill="1" applyBorder="1" applyAlignment="1"/>
    <xf numFmtId="165" fontId="52" fillId="37" borderId="75" xfId="0" applyNumberFormat="1" applyFont="1" applyFill="1" applyBorder="1" applyAlignment="1">
      <alignment wrapText="1"/>
    </xf>
    <xf numFmtId="165" fontId="52" fillId="37" borderId="68" xfId="0" applyNumberFormat="1" applyFont="1" applyFill="1" applyBorder="1" applyAlignment="1">
      <alignment wrapText="1"/>
    </xf>
    <xf numFmtId="164" fontId="52" fillId="37" borderId="75" xfId="132" applyNumberFormat="1" applyFont="1" applyFill="1" applyBorder="1"/>
    <xf numFmtId="164" fontId="52" fillId="37" borderId="68" xfId="132" applyNumberFormat="1" applyFont="1" applyFill="1" applyBorder="1"/>
    <xf numFmtId="0" fontId="4" fillId="0" borderId="1" xfId="112" applyFont="1" applyBorder="1" applyAlignment="1">
      <alignment wrapText="1"/>
    </xf>
    <xf numFmtId="9" fontId="4" fillId="0" borderId="52" xfId="132" applyFont="1" applyBorder="1" applyAlignment="1">
      <alignment horizontal="right"/>
    </xf>
    <xf numFmtId="0" fontId="52" fillId="0" borderId="0" xfId="0" applyFont="1" applyAlignment="1">
      <alignment vertical="center"/>
    </xf>
    <xf numFmtId="9" fontId="4" fillId="35" borderId="52" xfId="132" applyFont="1" applyFill="1" applyBorder="1" applyAlignment="1">
      <alignment horizontal="right"/>
    </xf>
    <xf numFmtId="0" fontId="51" fillId="36" borderId="85"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 fontId="51" fillId="36" borderId="38" xfId="67" applyNumberFormat="1" applyFont="1" applyFill="1" applyBorder="1" applyAlignment="1">
      <alignment horizontal="center"/>
    </xf>
    <xf numFmtId="9" fontId="52" fillId="36" borderId="43" xfId="132"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64" xfId="100" applyNumberFormat="1" applyFont="1" applyBorder="1" applyAlignment="1">
      <alignment horizontal="center" wrapText="1"/>
    </xf>
    <xf numFmtId="165" fontId="52" fillId="0" borderId="51" xfId="67" applyNumberFormat="1" applyFont="1" applyBorder="1"/>
    <xf numFmtId="165" fontId="52" fillId="0" borderId="11" xfId="67" applyNumberFormat="1" applyFont="1" applyBorder="1"/>
    <xf numFmtId="165" fontId="52" fillId="35" borderId="11" xfId="67" applyNumberFormat="1" applyFont="1" applyFill="1" applyBorder="1"/>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77" xfId="67" applyNumberFormat="1" applyFont="1" applyBorder="1" applyAlignment="1">
      <alignment horizontal="center"/>
    </xf>
    <xf numFmtId="165" fontId="51" fillId="0" borderId="83" xfId="67" applyNumberFormat="1" applyFont="1" applyBorder="1" applyAlignment="1">
      <alignment horizontal="center"/>
    </xf>
    <xf numFmtId="165" fontId="51" fillId="0" borderId="84" xfId="67" applyNumberFormat="1" applyFont="1" applyBorder="1" applyAlignment="1">
      <alignment horizontal="center"/>
    </xf>
    <xf numFmtId="9" fontId="4" fillId="0" borderId="51" xfId="132" applyFont="1" applyBorder="1" applyAlignment="1">
      <alignment horizontal="right"/>
    </xf>
    <xf numFmtId="9" fontId="4" fillId="35" borderId="51" xfId="132" applyFont="1" applyFill="1" applyBorder="1" applyAlignment="1">
      <alignment horizontal="right"/>
    </xf>
    <xf numFmtId="9" fontId="4" fillId="35" borderId="53" xfId="132" applyFont="1" applyFill="1" applyBorder="1" applyAlignment="1">
      <alignment horizontal="right"/>
    </xf>
    <xf numFmtId="9" fontId="4" fillId="35" borderId="81" xfId="132" applyFont="1" applyFill="1" applyBorder="1" applyAlignment="1">
      <alignment horizontal="right"/>
    </xf>
    <xf numFmtId="9" fontId="4" fillId="35" borderId="54"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77" xfId="111" applyFont="1" applyFill="1" applyBorder="1" applyAlignment="1">
      <alignment horizontal="right" vertical="center"/>
    </xf>
    <xf numFmtId="0" fontId="6" fillId="0" borderId="84" xfId="111" applyFont="1" applyFill="1" applyBorder="1" applyAlignment="1">
      <alignment vertical="center"/>
    </xf>
    <xf numFmtId="3" fontId="52" fillId="0" borderId="11" xfId="0" applyNumberFormat="1" applyFont="1" applyBorder="1"/>
    <xf numFmtId="0" fontId="51" fillId="0" borderId="8" xfId="0" applyFont="1" applyBorder="1" applyAlignment="1">
      <alignment vertical="center"/>
    </xf>
    <xf numFmtId="0" fontId="51" fillId="0" borderId="6" xfId="0" applyFont="1" applyBorder="1" applyAlignment="1">
      <alignment vertical="center"/>
    </xf>
    <xf numFmtId="165" fontId="52" fillId="0" borderId="3" xfId="67" applyNumberFormat="1" applyFont="1" applyBorder="1" applyAlignment="1">
      <alignment vertical="center"/>
    </xf>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0" fontId="7" fillId="35" borderId="3" xfId="0" applyFont="1" applyFill="1" applyBorder="1" applyAlignment="1">
      <alignment horizontal="center" wrapText="1"/>
    </xf>
    <xf numFmtId="165" fontId="52" fillId="0" borderId="7" xfId="67" applyNumberFormat="1" applyFont="1" applyBorder="1" applyAlignment="1">
      <alignment horizontal="center"/>
    </xf>
    <xf numFmtId="165" fontId="52" fillId="0" borderId="86" xfId="67" applyNumberFormat="1" applyFont="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166" fontId="4" fillId="0" borderId="1" xfId="112" applyNumberFormat="1" applyFont="1" applyBorder="1"/>
    <xf numFmtId="0" fontId="7" fillId="0" borderId="3" xfId="112" applyFont="1" applyBorder="1"/>
    <xf numFmtId="0" fontId="7" fillId="0" borderId="89" xfId="112" applyFont="1" applyBorder="1"/>
    <xf numFmtId="0" fontId="63" fillId="0" borderId="0" xfId="0" applyFont="1"/>
    <xf numFmtId="165" fontId="4" fillId="0" borderId="2" xfId="67" applyNumberFormat="1" applyFont="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4" fontId="52" fillId="0" borderId="5" xfId="132" applyNumberFormat="1" applyFont="1" applyFill="1" applyBorder="1"/>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71" xfId="67" applyNumberFormat="1" applyFont="1" applyFill="1" applyBorder="1" applyAlignment="1">
      <alignment horizontal="right" vertical="center" wrapText="1"/>
    </xf>
    <xf numFmtId="164" fontId="52" fillId="0" borderId="72" xfId="132" applyNumberFormat="1" applyFont="1" applyFill="1" applyBorder="1" applyAlignment="1">
      <alignment horizontal="right" vertical="top" wrapText="1"/>
    </xf>
    <xf numFmtId="165" fontId="52" fillId="0" borderId="71" xfId="67" applyNumberFormat="1" applyFont="1" applyFill="1" applyBorder="1" applyAlignment="1">
      <alignment horizontal="right" vertical="top" wrapText="1"/>
    </xf>
    <xf numFmtId="164" fontId="52" fillId="0" borderId="91" xfId="132" applyNumberFormat="1" applyFont="1" applyFill="1" applyBorder="1" applyAlignment="1">
      <alignment horizontal="right" vertical="top" wrapText="1"/>
    </xf>
    <xf numFmtId="165" fontId="52" fillId="0" borderId="65" xfId="67" applyNumberFormat="1" applyFont="1" applyFill="1" applyBorder="1" applyAlignment="1">
      <alignment horizontal="right" vertical="top" wrapText="1"/>
    </xf>
    <xf numFmtId="165" fontId="52" fillId="0" borderId="1" xfId="67" applyNumberFormat="1" applyFont="1" applyFill="1" applyBorder="1" applyAlignment="1">
      <alignment horizontal="right" vertical="center"/>
    </xf>
    <xf numFmtId="0" fontId="7" fillId="0" borderId="8" xfId="0" applyFont="1" applyBorder="1"/>
    <xf numFmtId="164" fontId="52" fillId="36" borderId="39" xfId="132" applyNumberFormat="1" applyFont="1" applyFill="1" applyBorder="1" applyAlignment="1">
      <alignment horizontal="center"/>
    </xf>
    <xf numFmtId="0" fontId="4" fillId="0" borderId="11" xfId="0" applyFont="1" applyBorder="1" applyAlignment="1"/>
    <xf numFmtId="0" fontId="4" fillId="0" borderId="10" xfId="0" applyFont="1" applyBorder="1" applyAlignment="1"/>
    <xf numFmtId="164" fontId="7" fillId="0" borderId="1" xfId="132" applyNumberFormat="1" applyFont="1" applyBorder="1"/>
    <xf numFmtId="0" fontId="4" fillId="0" borderId="0" xfId="0" applyFont="1" applyFill="1" applyBorder="1" applyAlignment="1">
      <alignment vertical="top" wrapText="1"/>
    </xf>
    <xf numFmtId="165" fontId="52" fillId="35" borderId="92" xfId="67" applyNumberFormat="1" applyFont="1" applyFill="1" applyBorder="1" applyAlignment="1">
      <alignment horizontal="right" vertical="top" wrapText="1"/>
    </xf>
    <xf numFmtId="164" fontId="4" fillId="0" borderId="1" xfId="116" applyNumberFormat="1" applyFont="1" applyBorder="1" applyAlignment="1">
      <alignment horizontal="center"/>
    </xf>
    <xf numFmtId="164" fontId="4" fillId="0" borderId="1" xfId="132" applyNumberFormat="1" applyFont="1" applyBorder="1" applyAlignment="1">
      <alignment horizontal="center"/>
    </xf>
    <xf numFmtId="0" fontId="54" fillId="0" borderId="0" xfId="82" applyFont="1" applyFill="1" applyAlignment="1" applyProtection="1"/>
    <xf numFmtId="0" fontId="51" fillId="0" borderId="11" xfId="0" applyFont="1" applyBorder="1" applyAlignment="1"/>
    <xf numFmtId="0" fontId="51" fillId="0" borderId="10" xfId="0" applyFont="1" applyBorder="1" applyAlignment="1"/>
    <xf numFmtId="0" fontId="60" fillId="0" borderId="0" xfId="0" applyFont="1"/>
    <xf numFmtId="0" fontId="58" fillId="34" borderId="8" xfId="0" applyFont="1" applyFill="1" applyBorder="1" applyAlignment="1">
      <alignment vertical="top"/>
    </xf>
    <xf numFmtId="0" fontId="58" fillId="34" borderId="13" xfId="0" applyFont="1" applyFill="1" applyBorder="1" applyAlignment="1">
      <alignment horizontal="center" vertical="top"/>
    </xf>
    <xf numFmtId="3" fontId="52" fillId="0" borderId="5" xfId="0" applyNumberFormat="1" applyFont="1" applyBorder="1" applyAlignment="1">
      <alignment horizontal="left"/>
    </xf>
    <xf numFmtId="3" fontId="52" fillId="0" borderId="5" xfId="0" applyNumberFormat="1" applyFont="1" applyBorder="1"/>
    <xf numFmtId="3" fontId="52" fillId="36" borderId="95" xfId="0" applyNumberFormat="1" applyFont="1" applyFill="1" applyBorder="1" applyAlignment="1">
      <alignment horizontal="left"/>
    </xf>
    <xf numFmtId="3" fontId="52" fillId="36" borderId="95" xfId="0" applyNumberFormat="1" applyFont="1" applyFill="1" applyBorder="1"/>
    <xf numFmtId="3" fontId="52" fillId="36" borderId="96" xfId="0" applyNumberFormat="1" applyFont="1" applyFill="1" applyBorder="1"/>
    <xf numFmtId="3" fontId="52" fillId="36" borderId="98" xfId="0" applyNumberFormat="1" applyFont="1" applyFill="1" applyBorder="1"/>
    <xf numFmtId="164" fontId="52" fillId="36" borderId="98" xfId="0" applyNumberFormat="1" applyFont="1" applyFill="1" applyBorder="1"/>
    <xf numFmtId="3" fontId="52" fillId="36" borderId="102" xfId="0" applyNumberFormat="1" applyFont="1" applyFill="1" applyBorder="1"/>
    <xf numFmtId="0" fontId="52" fillId="36" borderId="104" xfId="0" applyFont="1" applyFill="1" applyBorder="1"/>
    <xf numFmtId="164" fontId="52" fillId="36" borderId="105" xfId="0" applyNumberFormat="1" applyFont="1" applyFill="1" applyBorder="1"/>
    <xf numFmtId="164" fontId="52" fillId="36" borderId="106" xfId="0" applyNumberFormat="1" applyFont="1" applyFill="1" applyBorder="1"/>
    <xf numFmtId="0" fontId="7" fillId="0" borderId="0" xfId="112" applyFont="1" applyAlignment="1">
      <alignment horizontal="left"/>
    </xf>
    <xf numFmtId="0" fontId="4" fillId="0" borderId="107" xfId="93" applyFont="1" applyBorder="1"/>
    <xf numFmtId="165" fontId="7" fillId="0" borderId="108" xfId="133" applyNumberFormat="1" applyFont="1" applyBorder="1"/>
    <xf numFmtId="0" fontId="4" fillId="0" borderId="107" xfId="0" applyFont="1" applyBorder="1" applyAlignment="1"/>
    <xf numFmtId="0" fontId="4" fillId="0" borderId="0" xfId="0" applyFont="1" applyBorder="1" applyAlignment="1"/>
    <xf numFmtId="0" fontId="4" fillId="0" borderId="0" xfId="93" applyFont="1" applyBorder="1"/>
    <xf numFmtId="1" fontId="51" fillId="36" borderId="109" xfId="67" applyNumberFormat="1" applyFont="1" applyFill="1" applyBorder="1" applyAlignment="1">
      <alignment horizontal="center"/>
    </xf>
    <xf numFmtId="164" fontId="52" fillId="36" borderId="10" xfId="132" applyNumberFormat="1" applyFont="1" applyFill="1" applyBorder="1" applyAlignment="1">
      <alignment horizontal="center"/>
    </xf>
    <xf numFmtId="165" fontId="52" fillId="0" borderId="7" xfId="67" applyNumberFormat="1" applyFont="1" applyFill="1" applyBorder="1" applyAlignment="1">
      <alignment horizontal="center"/>
    </xf>
    <xf numFmtId="164" fontId="52" fillId="0" borderId="1" xfId="132" applyNumberFormat="1" applyFont="1" applyFill="1" applyBorder="1" applyAlignment="1">
      <alignment horizontal="center"/>
    </xf>
    <xf numFmtId="9" fontId="0" fillId="0" borderId="0" xfId="132" applyFont="1"/>
    <xf numFmtId="3" fontId="52" fillId="0" borderId="11" xfId="67" applyNumberFormat="1" applyFont="1" applyBorder="1"/>
    <xf numFmtId="3" fontId="52" fillId="0" borderId="5" xfId="67" applyNumberFormat="1" applyFont="1" applyBorder="1"/>
    <xf numFmtId="0" fontId="65" fillId="0" borderId="0" xfId="0" applyFont="1" applyFill="1" applyBorder="1" applyAlignment="1">
      <alignment vertical="center"/>
    </xf>
    <xf numFmtId="0" fontId="51" fillId="0" borderId="8" xfId="0" applyFont="1" applyFill="1" applyBorder="1" applyAlignment="1">
      <alignment vertical="center" wrapText="1"/>
    </xf>
    <xf numFmtId="0" fontId="51" fillId="0" borderId="6" xfId="0" applyFont="1" applyFill="1" applyBorder="1" applyAlignment="1">
      <alignment vertical="center" wrapText="1"/>
    </xf>
    <xf numFmtId="165" fontId="52" fillId="0" borderId="1" xfId="67" applyNumberFormat="1" applyFont="1" applyFill="1" applyBorder="1" applyAlignment="1">
      <alignment vertical="center"/>
    </xf>
    <xf numFmtId="164" fontId="52" fillId="0" borderId="3" xfId="132" applyNumberFormat="1" applyFont="1" applyFill="1" applyBorder="1" applyAlignment="1">
      <alignment horizontal="center" vertical="center"/>
    </xf>
    <xf numFmtId="165" fontId="52" fillId="0" borderId="1" xfId="67" applyNumberFormat="1" applyFont="1" applyBorder="1" applyAlignment="1">
      <alignment horizontal="right" vertical="center"/>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52" fillId="0" borderId="11" xfId="0" applyFont="1" applyBorder="1" applyAlignment="1">
      <alignment horizontal="center"/>
    </xf>
    <xf numFmtId="0" fontId="52" fillId="0" borderId="10" xfId="0" applyFont="1" applyBorder="1" applyAlignment="1">
      <alignment horizontal="center"/>
    </xf>
    <xf numFmtId="0" fontId="51" fillId="0" borderId="1" xfId="0" applyFont="1" applyBorder="1" applyAlignment="1">
      <alignment horizontal="left" vertical="center"/>
    </xf>
    <xf numFmtId="0" fontId="52" fillId="0" borderId="1" xfId="0" applyFont="1" applyFill="1" applyBorder="1" applyAlignment="1">
      <alignment horizontal="right"/>
    </xf>
    <xf numFmtId="9" fontId="52" fillId="36" borderId="110" xfId="132" applyNumberFormat="1" applyFont="1" applyFill="1" applyBorder="1" applyAlignment="1">
      <alignment horizontal="center"/>
    </xf>
    <xf numFmtId="1" fontId="51" fillId="36" borderId="111" xfId="67" applyNumberFormat="1" applyFont="1" applyFill="1" applyBorder="1" applyAlignment="1">
      <alignment horizontal="center"/>
    </xf>
    <xf numFmtId="164" fontId="52" fillId="36" borderId="75" xfId="132" applyNumberFormat="1" applyFont="1" applyFill="1" applyBorder="1" applyAlignment="1">
      <alignment horizontal="center"/>
    </xf>
    <xf numFmtId="9" fontId="52" fillId="36" borderId="112" xfId="132" applyFont="1" applyFill="1" applyBorder="1" applyAlignment="1">
      <alignment horizontal="center"/>
    </xf>
    <xf numFmtId="3" fontId="52" fillId="0" borderId="1" xfId="0" applyNumberFormat="1" applyFont="1" applyFill="1" applyBorder="1"/>
    <xf numFmtId="165" fontId="52" fillId="0" borderId="3" xfId="67" applyNumberFormat="1" applyFont="1" applyFill="1" applyBorder="1"/>
    <xf numFmtId="0" fontId="66" fillId="38" borderId="85" xfId="67" applyNumberFormat="1" applyFont="1" applyFill="1" applyBorder="1" applyAlignment="1">
      <alignment horizontal="center"/>
    </xf>
    <xf numFmtId="0" fontId="66" fillId="38" borderId="37" xfId="67" applyNumberFormat="1" applyFont="1" applyFill="1" applyBorder="1" applyAlignment="1">
      <alignment horizontal="center"/>
    </xf>
    <xf numFmtId="0" fontId="66" fillId="38" borderId="38" xfId="67" applyNumberFormat="1" applyFont="1" applyFill="1" applyBorder="1" applyAlignment="1">
      <alignment horizontal="center"/>
    </xf>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7" fillId="39" borderId="93" xfId="0" applyFont="1" applyFill="1" applyBorder="1" applyAlignment="1">
      <alignment horizontal="center" vertical="center"/>
    </xf>
    <xf numFmtId="0" fontId="7" fillId="39" borderId="44" xfId="0" applyFont="1" applyFill="1" applyBorder="1" applyAlignment="1">
      <alignment horizontal="center" vertical="center" wrapText="1"/>
    </xf>
    <xf numFmtId="0" fontId="55" fillId="39" borderId="0" xfId="0" applyFont="1" applyFill="1" applyBorder="1" applyAlignment="1">
      <alignment horizontal="left" vertical="center"/>
    </xf>
    <xf numFmtId="0" fontId="55" fillId="39" borderId="4" xfId="0" applyFont="1" applyFill="1" applyBorder="1" applyAlignment="1">
      <alignment vertical="center"/>
    </xf>
    <xf numFmtId="0" fontId="10" fillId="39" borderId="90" xfId="0" applyFont="1" applyFill="1" applyBorder="1" applyAlignment="1">
      <alignment vertical="center"/>
    </xf>
    <xf numFmtId="0" fontId="7" fillId="39" borderId="11" xfId="92" applyFont="1" applyFill="1" applyBorder="1" applyAlignment="1">
      <alignment horizontal="left" vertical="center"/>
    </xf>
    <xf numFmtId="0" fontId="55" fillId="39" borderId="10" xfId="92" applyFont="1" applyFill="1" applyBorder="1" applyAlignment="1">
      <alignment horizontal="center" vertical="center"/>
    </xf>
    <xf numFmtId="0" fontId="7" fillId="39" borderId="8" xfId="105" applyFont="1" applyFill="1" applyBorder="1" applyAlignment="1">
      <alignment horizontal="left" vertical="center"/>
    </xf>
    <xf numFmtId="0" fontId="55" fillId="39" borderId="7" xfId="105" applyFont="1" applyFill="1" applyBorder="1" applyAlignment="1">
      <alignment vertical="center"/>
    </xf>
    <xf numFmtId="0" fontId="55" fillId="39" borderId="6" xfId="105" applyFont="1" applyFill="1" applyBorder="1" applyAlignment="1">
      <alignment vertical="center"/>
    </xf>
    <xf numFmtId="0" fontId="51" fillId="0" borderId="1" xfId="0" applyFont="1" applyFill="1" applyBorder="1"/>
    <xf numFmtId="9" fontId="52" fillId="0" borderId="1" xfId="0" applyNumberFormat="1" applyFont="1" applyFill="1" applyBorder="1"/>
    <xf numFmtId="9" fontId="52" fillId="0" borderId="1" xfId="0" applyNumberFormat="1" applyFont="1" applyBorder="1"/>
    <xf numFmtId="0" fontId="67" fillId="0" borderId="0" xfId="0" applyFont="1" applyFill="1" applyBorder="1" applyAlignment="1">
      <alignment horizontal="left" wrapText="1"/>
    </xf>
    <xf numFmtId="0" fontId="52" fillId="0" borderId="0" xfId="0" applyFont="1" applyFill="1" applyBorder="1" applyAlignment="1">
      <alignment horizontal="center"/>
    </xf>
    <xf numFmtId="0" fontId="0" fillId="0" borderId="0" xfId="0" applyBorder="1" applyAlignment="1">
      <alignment horizontal="center"/>
    </xf>
    <xf numFmtId="3" fontId="52" fillId="0" borderId="1" xfId="67" applyNumberFormat="1" applyFont="1" applyFill="1" applyBorder="1" applyAlignment="1">
      <alignment horizontal="center"/>
    </xf>
    <xf numFmtId="3" fontId="52" fillId="0" borderId="1" xfId="132" applyNumberFormat="1" applyFont="1" applyFill="1" applyBorder="1" applyAlignment="1">
      <alignment horizontal="center"/>
    </xf>
    <xf numFmtId="0" fontId="7" fillId="0" borderId="77" xfId="0" applyFont="1" applyFill="1" applyBorder="1" applyAlignment="1">
      <alignment horizontal="center"/>
    </xf>
    <xf numFmtId="0" fontId="7" fillId="0" borderId="83" xfId="0" applyFont="1" applyFill="1" applyBorder="1" applyAlignment="1">
      <alignment horizontal="center"/>
    </xf>
    <xf numFmtId="0" fontId="7" fillId="0" borderId="84" xfId="0" applyFont="1" applyFill="1" applyBorder="1" applyAlignment="1">
      <alignment horizontal="center"/>
    </xf>
    <xf numFmtId="164" fontId="52" fillId="0" borderId="81" xfId="132" applyNumberFormat="1" applyFont="1" applyFill="1" applyBorder="1" applyAlignment="1">
      <alignment horizontal="center"/>
    </xf>
    <xf numFmtId="164" fontId="52" fillId="0" borderId="54" xfId="132" applyNumberFormat="1" applyFont="1" applyFill="1" applyBorder="1" applyAlignment="1">
      <alignment horizontal="center"/>
    </xf>
    <xf numFmtId="0" fontId="7" fillId="0" borderId="128" xfId="0" applyFont="1" applyFill="1" applyBorder="1" applyAlignment="1">
      <alignment horizontal="center"/>
    </xf>
    <xf numFmtId="3" fontId="52" fillId="0" borderId="52" xfId="67" applyNumberFormat="1" applyFont="1" applyFill="1" applyBorder="1" applyAlignment="1">
      <alignment horizontal="center"/>
    </xf>
    <xf numFmtId="0" fontId="7" fillId="0" borderId="53" xfId="0" applyFont="1" applyFill="1" applyBorder="1" applyAlignment="1">
      <alignment horizontal="center"/>
    </xf>
    <xf numFmtId="3" fontId="4" fillId="0" borderId="51" xfId="0" applyNumberFormat="1" applyFont="1" applyFill="1" applyBorder="1" applyAlignment="1">
      <alignment horizontal="left"/>
    </xf>
    <xf numFmtId="3" fontId="52" fillId="36" borderId="75" xfId="67" applyNumberFormat="1" applyFont="1" applyFill="1" applyBorder="1" applyAlignment="1">
      <alignment horizontal="center"/>
    </xf>
    <xf numFmtId="3" fontId="52" fillId="36" borderId="10" xfId="67" applyNumberFormat="1" applyFont="1" applyFill="1" applyBorder="1" applyAlignment="1">
      <alignment horizontal="center"/>
    </xf>
    <xf numFmtId="0" fontId="52" fillId="0" borderId="11" xfId="0" applyFont="1" applyBorder="1" applyAlignment="1">
      <alignment horizontal="right"/>
    </xf>
    <xf numFmtId="3" fontId="52" fillId="0" borderId="13" xfId="0" applyNumberFormat="1" applyFont="1" applyBorder="1"/>
    <xf numFmtId="3" fontId="52" fillId="0" borderId="12" xfId="0" applyNumberFormat="1" applyFont="1" applyBorder="1"/>
    <xf numFmtId="0" fontId="52" fillId="0" borderId="57" xfId="0" applyFont="1" applyBorder="1"/>
    <xf numFmtId="0" fontId="51" fillId="0" borderId="117" xfId="0" applyFont="1" applyBorder="1" applyAlignment="1">
      <alignment wrapText="1"/>
    </xf>
    <xf numFmtId="167" fontId="51" fillId="0" borderId="1" xfId="134" applyNumberFormat="1" applyFont="1" applyBorder="1" applyAlignment="1">
      <alignment horizontal="center" wrapText="1"/>
    </xf>
    <xf numFmtId="0" fontId="51" fillId="0" borderId="117" xfId="0" applyFont="1" applyBorder="1"/>
    <xf numFmtId="167" fontId="52" fillId="0" borderId="1" xfId="134" applyNumberFormat="1" applyFont="1" applyBorder="1" applyAlignment="1">
      <alignment horizontal="center"/>
    </xf>
    <xf numFmtId="0" fontId="52" fillId="0" borderId="1" xfId="0" applyFont="1" applyBorder="1" applyAlignment="1">
      <alignment horizontal="center"/>
    </xf>
    <xf numFmtId="9" fontId="52" fillId="0" borderId="116" xfId="132" applyFont="1" applyBorder="1" applyAlignment="1">
      <alignment horizontal="center"/>
    </xf>
    <xf numFmtId="0" fontId="51" fillId="0" borderId="118" xfId="0" applyFont="1" applyBorder="1"/>
    <xf numFmtId="167" fontId="52" fillId="0" borderId="119" xfId="134" applyNumberFormat="1" applyFont="1" applyBorder="1" applyAlignment="1">
      <alignment horizontal="center"/>
    </xf>
    <xf numFmtId="0" fontId="52" fillId="0" borderId="119" xfId="0" applyFont="1" applyBorder="1" applyAlignment="1">
      <alignment horizontal="center"/>
    </xf>
    <xf numFmtId="9" fontId="52" fillId="0" borderId="120" xfId="132" applyFont="1" applyBorder="1" applyAlignment="1">
      <alignment horizontal="center"/>
    </xf>
    <xf numFmtId="0" fontId="0" fillId="0" borderId="0" xfId="0"/>
    <xf numFmtId="0" fontId="0" fillId="0" borderId="0" xfId="0" applyNumberFormat="1"/>
    <xf numFmtId="49" fontId="0" fillId="0" borderId="0" xfId="0" applyNumberFormat="1"/>
    <xf numFmtId="0" fontId="51" fillId="0" borderId="11" xfId="0" applyFont="1" applyBorder="1" applyAlignment="1">
      <alignment horizontal="left"/>
    </xf>
    <xf numFmtId="0" fontId="52" fillId="0" borderId="0"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1" xfId="0" applyFont="1" applyBorder="1" applyAlignment="1">
      <alignment horizontal="center"/>
    </xf>
    <xf numFmtId="0" fontId="51" fillId="0" borderId="1" xfId="0" applyFont="1" applyBorder="1" applyAlignment="1">
      <alignment horizontal="center" wrapText="1"/>
    </xf>
    <xf numFmtId="0" fontId="52" fillId="0" borderId="0" xfId="0" applyFont="1" applyFill="1" applyBorder="1" applyAlignment="1">
      <alignment horizontal="left" vertical="top" wrapText="1"/>
    </xf>
    <xf numFmtId="0" fontId="55" fillId="39" borderId="11" xfId="0" applyFont="1" applyFill="1" applyBorder="1" applyAlignment="1">
      <alignment horizontal="center" vertical="center"/>
    </xf>
    <xf numFmtId="0" fontId="55" fillId="39" borderId="15" xfId="0" applyFont="1" applyFill="1" applyBorder="1" applyAlignment="1">
      <alignment horizontal="center" vertical="center"/>
    </xf>
    <xf numFmtId="0" fontId="55" fillId="39" borderId="10" xfId="0" applyFont="1" applyFill="1" applyBorder="1" applyAlignment="1">
      <alignment horizontal="center" vertic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165" fontId="4" fillId="0" borderId="4" xfId="67" applyNumberFormat="1" applyFont="1" applyFill="1" applyBorder="1" applyAlignment="1">
      <alignment horizontal="center" vertical="center" wrapText="1"/>
    </xf>
    <xf numFmtId="0" fontId="7" fillId="0" borderId="3" xfId="116" applyFont="1" applyBorder="1" applyAlignment="1">
      <alignment horizontal="center" vertical="center"/>
    </xf>
    <xf numFmtId="0" fontId="7" fillId="0" borderId="1" xfId="100" applyNumberFormat="1" applyFont="1" applyBorder="1" applyAlignment="1">
      <alignment horizontal="center" vertical="center" wrapText="1"/>
    </xf>
    <xf numFmtId="0" fontId="4" fillId="0" borderId="0" xfId="0" applyFont="1" applyFill="1" applyBorder="1" applyAlignment="1">
      <alignment horizontal="left" vertical="top" wrapText="1"/>
    </xf>
    <xf numFmtId="0" fontId="64" fillId="0" borderId="0" xfId="0" applyFont="1"/>
    <xf numFmtId="0" fontId="4" fillId="0" borderId="0" xfId="92" applyFont="1" applyBorder="1" applyAlignment="1">
      <alignment horizontal="left" vertical="center"/>
    </xf>
    <xf numFmtId="0" fontId="4" fillId="0" borderId="0" xfId="92" applyFont="1" applyBorder="1" applyAlignment="1">
      <alignment horizontal="center" vertical="center" wrapText="1"/>
    </xf>
    <xf numFmtId="0" fontId="52" fillId="0" borderId="0" xfId="0" applyFont="1" applyBorder="1" applyAlignment="1">
      <alignment horizontal="left" vertical="center" wrapText="1"/>
    </xf>
    <xf numFmtId="0" fontId="52" fillId="0" borderId="3" xfId="0" applyFont="1" applyBorder="1"/>
    <xf numFmtId="0" fontId="52" fillId="0" borderId="8" xfId="0" applyFont="1" applyFill="1" applyBorder="1"/>
    <xf numFmtId="0" fontId="52" fillId="0" borderId="4" xfId="0" applyFont="1" applyBorder="1"/>
    <xf numFmtId="0" fontId="52" fillId="0" borderId="2" xfId="0" applyFont="1" applyFill="1" applyBorder="1"/>
    <xf numFmtId="0" fontId="52" fillId="0" borderId="5" xfId="0" applyFont="1" applyBorder="1"/>
    <xf numFmtId="0" fontId="52" fillId="0" borderId="13" xfId="0" applyFont="1" applyFill="1" applyBorder="1"/>
    <xf numFmtId="0" fontId="52" fillId="0" borderId="14" xfId="0" applyFont="1" applyFill="1" applyBorder="1"/>
    <xf numFmtId="0" fontId="52" fillId="0" borderId="12" xfId="0" applyFont="1" applyFill="1" applyBorder="1"/>
    <xf numFmtId="0" fontId="52" fillId="0" borderId="8" xfId="0" applyFont="1" applyBorder="1"/>
    <xf numFmtId="3" fontId="52" fillId="0" borderId="8" xfId="0" applyNumberFormat="1" applyFont="1" applyBorder="1"/>
    <xf numFmtId="3" fontId="52" fillId="0" borderId="7" xfId="0" applyNumberFormat="1" applyFont="1" applyBorder="1"/>
    <xf numFmtId="3" fontId="52" fillId="0" borderId="7" xfId="67" applyNumberFormat="1" applyFont="1" applyBorder="1"/>
    <xf numFmtId="3" fontId="52" fillId="0" borderId="6" xfId="0" applyNumberFormat="1" applyFont="1" applyBorder="1"/>
    <xf numFmtId="3" fontId="52" fillId="0" borderId="9" xfId="0" applyNumberFormat="1" applyFont="1" applyBorder="1"/>
    <xf numFmtId="3" fontId="52" fillId="0" borderId="2" xfId="0" applyNumberFormat="1" applyFont="1" applyBorder="1"/>
    <xf numFmtId="0" fontId="51" fillId="0" borderId="0" xfId="0" applyFont="1" applyFill="1" applyAlignment="1">
      <alignment horizontal="left"/>
    </xf>
    <xf numFmtId="164" fontId="52" fillId="0" borderId="6" xfId="132" applyNumberFormat="1" applyFont="1" applyBorder="1"/>
    <xf numFmtId="164" fontId="52" fillId="0" borderId="3" xfId="132" applyNumberFormat="1" applyFont="1" applyBorder="1"/>
    <xf numFmtId="164" fontId="52" fillId="0" borderId="2" xfId="132" applyNumberFormat="1" applyFont="1" applyBorder="1"/>
    <xf numFmtId="164" fontId="52" fillId="0" borderId="4" xfId="132" applyNumberFormat="1" applyFont="1" applyBorder="1"/>
    <xf numFmtId="0" fontId="52" fillId="0" borderId="13" xfId="0" applyFont="1" applyBorder="1"/>
    <xf numFmtId="164" fontId="52" fillId="0" borderId="14" xfId="132" applyNumberFormat="1" applyFont="1" applyBorder="1"/>
    <xf numFmtId="164" fontId="52" fillId="0" borderId="12" xfId="132" applyNumberFormat="1" applyFont="1" applyBorder="1"/>
    <xf numFmtId="164" fontId="52" fillId="0" borderId="5" xfId="132" applyNumberFormat="1" applyFont="1" applyBorder="1"/>
    <xf numFmtId="165" fontId="52" fillId="0" borderId="8" xfId="67" applyNumberFormat="1" applyFont="1" applyBorder="1"/>
    <xf numFmtId="165" fontId="52" fillId="0" borderId="13" xfId="67" applyNumberFormat="1" applyFont="1" applyBorder="1"/>
    <xf numFmtId="164" fontId="52" fillId="0" borderId="3" xfId="132" applyNumberFormat="1" applyFont="1" applyBorder="1" applyAlignment="1">
      <alignment horizontal="right"/>
    </xf>
    <xf numFmtId="164" fontId="52" fillId="0" borderId="5" xfId="132" applyNumberFormat="1" applyFont="1" applyBorder="1" applyAlignment="1">
      <alignment horizontal="right"/>
    </xf>
    <xf numFmtId="0" fontId="52" fillId="0" borderId="15" xfId="0" applyFont="1" applyBorder="1"/>
    <xf numFmtId="0" fontId="52" fillId="0" borderId="12" xfId="0" applyFont="1" applyBorder="1"/>
    <xf numFmtId="164" fontId="52" fillId="0" borderId="1" xfId="0" applyNumberFormat="1" applyFont="1" applyBorder="1" applyAlignment="1">
      <alignment horizontal="center"/>
    </xf>
    <xf numFmtId="164" fontId="52" fillId="0" borderId="52" xfId="0" applyNumberFormat="1" applyFont="1" applyBorder="1" applyAlignment="1">
      <alignment horizontal="center"/>
    </xf>
    <xf numFmtId="0" fontId="52" fillId="0" borderId="0" xfId="0" applyFont="1" applyAlignment="1">
      <alignment wrapText="1"/>
    </xf>
    <xf numFmtId="0" fontId="52" fillId="0" borderId="0" xfId="0" applyFont="1" applyFill="1" applyBorder="1" applyAlignment="1">
      <alignment horizontal="left" indent="2"/>
    </xf>
    <xf numFmtId="0" fontId="51" fillId="0" borderId="1" xfId="0" applyFont="1" applyFill="1" applyBorder="1" applyAlignment="1">
      <alignment horizontal="center" wrapText="1"/>
    </xf>
    <xf numFmtId="0" fontId="51" fillId="0" borderId="1" xfId="0" applyFont="1" applyFill="1" applyBorder="1" applyAlignment="1">
      <alignment horizontal="center"/>
    </xf>
    <xf numFmtId="9" fontId="52" fillId="0" borderId="0" xfId="132" applyFont="1"/>
    <xf numFmtId="165" fontId="51" fillId="0" borderId="5" xfId="67" applyNumberFormat="1" applyFont="1" applyBorder="1" applyAlignment="1">
      <alignment horizontal="center" wrapText="1"/>
    </xf>
    <xf numFmtId="165" fontId="51" fillId="0" borderId="83" xfId="67" applyNumberFormat="1" applyFont="1" applyBorder="1" applyAlignment="1">
      <alignment horizontal="center" wrapText="1"/>
    </xf>
    <xf numFmtId="0" fontId="7" fillId="0" borderId="8" xfId="0" applyFont="1" applyBorder="1" applyAlignment="1">
      <alignment horizontal="center"/>
    </xf>
    <xf numFmtId="3" fontId="52" fillId="0" borderId="13" xfId="67" applyNumberFormat="1" applyFont="1" applyBorder="1"/>
    <xf numFmtId="0" fontId="52" fillId="0" borderId="0" xfId="0" applyFont="1" applyFill="1" applyAlignment="1">
      <alignment horizontal="left" vertical="center"/>
    </xf>
    <xf numFmtId="0" fontId="52" fillId="0" borderId="0" xfId="0" applyFont="1" applyFill="1" applyAlignment="1">
      <alignment horizontal="left"/>
    </xf>
    <xf numFmtId="0" fontId="4" fillId="0" borderId="0" xfId="100" applyFont="1" applyFill="1" applyBorder="1" applyAlignment="1">
      <alignment horizontal="left" vertical="center"/>
    </xf>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55" fillId="39" borderId="11" xfId="0" applyFont="1" applyFill="1" applyBorder="1" applyAlignment="1">
      <alignment horizontal="center"/>
    </xf>
    <xf numFmtId="0" fontId="55" fillId="39" borderId="15" xfId="0" applyFont="1" applyFill="1" applyBorder="1" applyAlignment="1">
      <alignment horizontal="center"/>
    </xf>
    <xf numFmtId="0" fontId="55" fillId="39" borderId="10" xfId="0" applyFont="1" applyFill="1" applyBorder="1" applyAlignment="1">
      <alignment horizont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1" fillId="0" borderId="113" xfId="0" applyFont="1" applyBorder="1" applyAlignment="1">
      <alignment horizontal="center"/>
    </xf>
    <xf numFmtId="0" fontId="51" fillId="0" borderId="114" xfId="0" applyFont="1" applyBorder="1" applyAlignment="1">
      <alignment horizontal="center"/>
    </xf>
    <xf numFmtId="0" fontId="51" fillId="0" borderId="115" xfId="0" applyFont="1" applyBorder="1" applyAlignment="1">
      <alignment horizontal="center"/>
    </xf>
    <xf numFmtId="0" fontId="51" fillId="0" borderId="1" xfId="0" applyFont="1" applyBorder="1" applyAlignment="1">
      <alignment horizontal="center"/>
    </xf>
    <xf numFmtId="0" fontId="51" fillId="0" borderId="1" xfId="0" applyFont="1" applyBorder="1" applyAlignment="1">
      <alignment horizontal="center" wrapText="1"/>
    </xf>
    <xf numFmtId="9" fontId="51" fillId="0" borderId="116" xfId="132" applyFont="1" applyBorder="1" applyAlignment="1">
      <alignment horizontal="center" wrapText="1"/>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5" fillId="39" borderId="13" xfId="0" applyFont="1" applyFill="1" applyBorder="1" applyAlignment="1">
      <alignment horizontal="center" vertical="center"/>
    </xf>
    <xf numFmtId="0" fontId="55" fillId="39" borderId="14" xfId="0" applyFont="1" applyFill="1" applyBorder="1" applyAlignment="1">
      <alignment horizontal="center" vertical="center"/>
    </xf>
    <xf numFmtId="0" fontId="55" fillId="39" borderId="12" xfId="0" applyFont="1" applyFill="1" applyBorder="1" applyAlignment="1">
      <alignment horizontal="center" vertical="center"/>
    </xf>
    <xf numFmtId="0" fontId="6" fillId="0" borderId="3" xfId="107" applyFont="1" applyFill="1" applyBorder="1" applyAlignment="1">
      <alignment horizontal="center" vertical="center"/>
    </xf>
    <xf numFmtId="0" fontId="6" fillId="0" borderId="4" xfId="107" applyFont="1" applyFill="1" applyBorder="1" applyAlignment="1">
      <alignment horizontal="center" vertical="center"/>
    </xf>
    <xf numFmtId="0" fontId="6" fillId="0" borderId="63" xfId="107" applyFont="1" applyFill="1" applyBorder="1" applyAlignment="1">
      <alignment horizontal="center" vertical="center"/>
    </xf>
    <xf numFmtId="0" fontId="6" fillId="0" borderId="88" xfId="107" applyFont="1" applyFill="1" applyBorder="1" applyAlignment="1">
      <alignment horizontal="center" vertical="center"/>
    </xf>
    <xf numFmtId="0" fontId="51" fillId="0" borderId="121" xfId="0" applyFont="1" applyBorder="1" applyAlignment="1">
      <alignment horizontal="left"/>
    </xf>
    <xf numFmtId="0" fontId="51" fillId="0" borderId="122" xfId="0" applyFont="1" applyBorder="1" applyAlignment="1">
      <alignment horizontal="left"/>
    </xf>
    <xf numFmtId="0" fontId="51" fillId="0" borderId="123" xfId="0" applyFont="1" applyBorder="1" applyAlignment="1">
      <alignment horizontal="left"/>
    </xf>
    <xf numFmtId="0" fontId="55" fillId="39" borderId="124" xfId="0" applyFont="1" applyFill="1" applyBorder="1" applyAlignment="1">
      <alignment horizontal="center" vertical="center"/>
    </xf>
    <xf numFmtId="0" fontId="55" fillId="39" borderId="55" xfId="0" applyFont="1" applyFill="1" applyBorder="1" applyAlignment="1">
      <alignment horizontal="center" vertical="center"/>
    </xf>
    <xf numFmtId="0" fontId="55" fillId="39" borderId="125"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1" fillId="0" borderId="2" xfId="0" applyFont="1" applyBorder="1" applyAlignment="1">
      <alignment horizontal="left"/>
    </xf>
    <xf numFmtId="0" fontId="52" fillId="0" borderId="126" xfId="0" applyFont="1" applyBorder="1" applyAlignment="1">
      <alignment horizontal="left" vertical="top" wrapText="1"/>
    </xf>
    <xf numFmtId="0" fontId="52" fillId="0" borderId="56" xfId="0" applyFont="1" applyBorder="1" applyAlignment="1">
      <alignment horizontal="left" vertical="top" wrapText="1"/>
    </xf>
    <xf numFmtId="0" fontId="52" fillId="0" borderId="127" xfId="0" applyFont="1" applyBorder="1" applyAlignment="1">
      <alignment horizontal="left" vertical="top" wrapText="1"/>
    </xf>
    <xf numFmtId="0" fontId="6" fillId="0" borderId="69" xfId="107" applyFont="1" applyFill="1" applyBorder="1" applyAlignment="1">
      <alignment horizontal="center" vertical="center"/>
    </xf>
    <xf numFmtId="0" fontId="6" fillId="0" borderId="70" xfId="107" applyFont="1" applyFill="1" applyBorder="1" applyAlignment="1">
      <alignment horizontal="center" vertical="center"/>
    </xf>
    <xf numFmtId="0" fontId="6" fillId="0" borderId="66" xfId="107" applyFont="1" applyFill="1" applyBorder="1" applyAlignment="1">
      <alignment horizontal="center" vertical="center"/>
    </xf>
    <xf numFmtId="0" fontId="6" fillId="0" borderId="67" xfId="107" applyFont="1" applyFill="1" applyBorder="1" applyAlignment="1">
      <alignment horizontal="center" vertical="center"/>
    </xf>
    <xf numFmtId="0" fontId="51" fillId="0" borderId="4" xfId="0" applyFont="1" applyBorder="1" applyAlignment="1">
      <alignment horizontal="center" vertical="center"/>
    </xf>
    <xf numFmtId="0" fontId="51" fillId="36" borderId="94" xfId="0" applyFont="1" applyFill="1" applyBorder="1" applyAlignment="1">
      <alignment horizontal="center" vertical="center"/>
    </xf>
    <xf numFmtId="0" fontId="51" fillId="36" borderId="97" xfId="0" applyFont="1" applyFill="1" applyBorder="1" applyAlignment="1">
      <alignment horizontal="center" vertical="center"/>
    </xf>
    <xf numFmtId="0" fontId="51" fillId="36" borderId="99" xfId="0" applyFont="1" applyFill="1" applyBorder="1" applyAlignment="1">
      <alignment horizontal="center" vertical="center"/>
    </xf>
    <xf numFmtId="0" fontId="51" fillId="36" borderId="100" xfId="0" applyFont="1" applyFill="1" applyBorder="1" applyAlignment="1">
      <alignment horizontal="center" vertical="center"/>
    </xf>
    <xf numFmtId="0" fontId="51" fillId="36" borderId="101" xfId="0" applyFont="1" applyFill="1" applyBorder="1" applyAlignment="1">
      <alignment horizontal="center" vertical="center"/>
    </xf>
    <xf numFmtId="0" fontId="51" fillId="36" borderId="103" xfId="0" applyFont="1" applyFill="1" applyBorder="1" applyAlignment="1">
      <alignment horizontal="center" vertical="center"/>
    </xf>
    <xf numFmtId="0" fontId="51" fillId="0" borderId="1" xfId="0" applyFont="1" applyBorder="1" applyAlignment="1">
      <alignment horizontal="left"/>
    </xf>
    <xf numFmtId="0" fontId="55" fillId="39" borderId="1" xfId="0" applyFont="1" applyFill="1" applyBorder="1" applyAlignment="1">
      <alignment horizontal="left" vertical="center"/>
    </xf>
    <xf numFmtId="0" fontId="52" fillId="0" borderId="1" xfId="0" applyFont="1" applyBorder="1" applyAlignment="1">
      <alignment horizontal="left" vertical="top" wrapText="1"/>
    </xf>
    <xf numFmtId="0" fontId="51" fillId="0" borderId="8" xfId="0" applyFont="1" applyBorder="1" applyAlignment="1">
      <alignment horizontal="center" wrapText="1"/>
    </xf>
    <xf numFmtId="0" fontId="51" fillId="0" borderId="7" xfId="0" applyFont="1" applyBorder="1" applyAlignment="1">
      <alignment horizontal="center" wrapText="1"/>
    </xf>
    <xf numFmtId="0" fontId="51" fillId="0" borderId="6" xfId="0" applyFont="1" applyBorder="1" applyAlignment="1">
      <alignment horizontal="center" wrapText="1"/>
    </xf>
    <xf numFmtId="0" fontId="52" fillId="0" borderId="8" xfId="0" applyFont="1" applyBorder="1" applyAlignment="1">
      <alignment horizontal="center"/>
    </xf>
    <xf numFmtId="0" fontId="52" fillId="0" borderId="7"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55" fillId="39" borderId="11" xfId="0" applyFont="1" applyFill="1" applyBorder="1" applyAlignment="1">
      <alignment horizontal="center" vertical="center"/>
    </xf>
    <xf numFmtId="0" fontId="55" fillId="39" borderId="15" xfId="0" applyFont="1" applyFill="1" applyBorder="1" applyAlignment="1">
      <alignment horizontal="center" vertical="center"/>
    </xf>
    <xf numFmtId="0" fontId="55" fillId="39" borderId="10" xfId="0" applyFont="1" applyFill="1" applyBorder="1" applyAlignment="1">
      <alignment horizontal="center" vertical="center"/>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horizontal="left" vertical="top" wrapText="1"/>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52" fillId="0" borderId="33"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45" xfId="0" applyFont="1" applyBorder="1" applyAlignment="1">
      <alignment horizontal="center" vertical="center" wrapText="1"/>
    </xf>
    <xf numFmtId="0" fontId="51" fillId="0" borderId="0" xfId="0" applyFont="1" applyAlignment="1">
      <alignment horizontal="center" vertical="center"/>
    </xf>
    <xf numFmtId="0" fontId="52" fillId="0" borderId="29"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46"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7" xfId="0" applyFont="1" applyBorder="1" applyAlignment="1">
      <alignment horizontal="center" vertical="center" wrapText="1"/>
    </xf>
    <xf numFmtId="0" fontId="7" fillId="33" borderId="9" xfId="0" applyFont="1" applyFill="1" applyBorder="1" applyAlignment="1">
      <alignment horizontal="center" wrapText="1"/>
    </xf>
    <xf numFmtId="0" fontId="52" fillId="0" borderId="1" xfId="0" applyFont="1" applyFill="1" applyBorder="1" applyAlignment="1">
      <alignment horizontal="left" vertical="top" wrapText="1"/>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76" xfId="0" applyFont="1" applyFill="1" applyBorder="1" applyAlignment="1">
      <alignment horizontal="center" vertical="center" wrapText="1"/>
    </xf>
    <xf numFmtId="0" fontId="52" fillId="0" borderId="0" xfId="0" applyFont="1" applyBorder="1" applyAlignment="1">
      <alignment horizontal="left"/>
    </xf>
    <xf numFmtId="0" fontId="52" fillId="0" borderId="0" xfId="0" applyFont="1" applyAlignment="1">
      <alignment horizontal="left" wrapText="1"/>
    </xf>
    <xf numFmtId="0" fontId="4" fillId="0" borderId="0" xfId="112" applyFont="1" applyAlignment="1">
      <alignment horizontal="left"/>
    </xf>
    <xf numFmtId="0" fontId="4" fillId="0" borderId="3"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4" xfId="112" applyFont="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4" fillId="0" borderId="14" xfId="112" applyFont="1" applyBorder="1" applyAlignment="1">
      <alignment horizontal="center"/>
    </xf>
    <xf numFmtId="0" fontId="55" fillId="39" borderId="11" xfId="0" applyFont="1" applyFill="1" applyBorder="1" applyAlignment="1">
      <alignment horizontal="left" vertical="center"/>
    </xf>
    <xf numFmtId="0" fontId="55" fillId="39" borderId="15" xfId="0" applyFont="1" applyFill="1" applyBorder="1" applyAlignment="1">
      <alignment horizontal="left" vertical="center"/>
    </xf>
    <xf numFmtId="0" fontId="55" fillId="39" borderId="10" xfId="0" applyFont="1" applyFill="1" applyBorder="1" applyAlignment="1">
      <alignment horizontal="left" vertical="center"/>
    </xf>
    <xf numFmtId="0" fontId="51" fillId="0" borderId="3" xfId="0" applyFont="1" applyBorder="1" applyAlignment="1">
      <alignment horizontal="center"/>
    </xf>
    <xf numFmtId="0" fontId="7" fillId="0" borderId="77" xfId="0" applyFont="1" applyFill="1" applyBorder="1" applyAlignment="1">
      <alignment horizontal="center" wrapText="1"/>
    </xf>
    <xf numFmtId="0" fontId="7" fillId="0" borderId="83" xfId="0" applyFont="1" applyFill="1" applyBorder="1" applyAlignment="1">
      <alignment horizontal="center" wrapText="1"/>
    </xf>
    <xf numFmtId="0" fontId="7" fillId="0" borderId="84" xfId="0" applyFont="1" applyFill="1" applyBorder="1" applyAlignment="1">
      <alignment horizont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51" fillId="0" borderId="3" xfId="0" applyFont="1" applyFill="1" applyBorder="1" applyAlignment="1">
      <alignment horizontal="center" wrapText="1"/>
    </xf>
    <xf numFmtId="165" fontId="4" fillId="0" borderId="4" xfId="67" applyNumberFormat="1" applyFont="1" applyFill="1" applyBorder="1" applyAlignment="1">
      <alignment horizontal="center" vertical="center" wrapText="1"/>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7" fillId="0" borderId="8" xfId="112" applyFont="1" applyBorder="1" applyAlignment="1">
      <alignment horizontal="center"/>
    </xf>
    <xf numFmtId="0" fontId="7" fillId="0" borderId="7" xfId="112" applyFont="1" applyBorder="1" applyAlignment="1">
      <alignment horizontal="center"/>
    </xf>
    <xf numFmtId="0" fontId="7" fillId="0" borderId="6" xfId="112" applyFont="1" applyBorder="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51" fillId="0" borderId="11" xfId="0" applyFont="1" applyFill="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87" xfId="0" applyNumberFormat="1" applyFont="1" applyBorder="1" applyAlignment="1">
      <alignment horizontal="center"/>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7" fillId="0" borderId="49" xfId="100" applyNumberFormat="1" applyFont="1" applyBorder="1" applyAlignment="1">
      <alignment horizontal="center" wrapText="1"/>
    </xf>
    <xf numFmtId="0" fontId="7" fillId="0" borderId="50" xfId="100" applyNumberFormat="1" applyFont="1" applyBorder="1" applyAlignment="1">
      <alignment horizontal="center" wrapText="1"/>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74" xfId="100" applyNumberFormat="1" applyFont="1" applyBorder="1" applyAlignment="1">
      <alignment horizontal="center" vertical="center" wrapText="1"/>
    </xf>
    <xf numFmtId="0" fontId="7" fillId="0" borderId="75" xfId="100" applyNumberFormat="1" applyFont="1" applyBorder="1" applyAlignment="1">
      <alignment horizontal="center" vertical="center" wrapText="1"/>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5">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omma 3" xfId="133"/>
    <cellStyle name="Currency" xfId="134"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AAE8"/>
      <color rgb="FF87C7D9"/>
      <color rgb="FFB7DEE8"/>
      <color rgb="FF005F84"/>
      <color rgb="FFFC9E4C"/>
      <color rgb="FFDFACA9"/>
      <color rgb="FF01B6FF"/>
      <color rgb="FFEDF3F9"/>
      <color rgb="FFF9FBFD"/>
      <color rgb="FF8BD1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sz="1200" b="0" i="0" baseline="0">
                <a:effectLst/>
                <a:latin typeface="Tahoma" panose="020B0604030504040204" pitchFamily="34" charset="0"/>
                <a:ea typeface="Tahoma" panose="020B0604030504040204" pitchFamily="34" charset="0"/>
                <a:cs typeface="Tahoma" panose="020B0604030504040204" pitchFamily="34" charset="0"/>
              </a:rPr>
              <a:t>Average Annual Earnings of 2007 Graduates over 10 Years</a:t>
            </a:r>
            <a:endParaRPr lang="en-US" sz="1200">
              <a:effectLst/>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20711554844191338"/>
          <c:y val="6.96657392312609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autoTitleDeleted val="0"/>
    <c:plotArea>
      <c:layout>
        <c:manualLayout>
          <c:layoutTarget val="inner"/>
          <c:xMode val="edge"/>
          <c:yMode val="edge"/>
          <c:x val="0.13207841383631866"/>
          <c:y val="0.22617152961980549"/>
          <c:w val="0.68973422160325493"/>
          <c:h val="0.58018152903300879"/>
        </c:manualLayout>
      </c:layout>
      <c:barChart>
        <c:barDir val="col"/>
        <c:grouping val="clustered"/>
        <c:varyColors val="0"/>
        <c:ser>
          <c:idx val="0"/>
          <c:order val="0"/>
          <c:tx>
            <c:v>2008 (1 year)</c:v>
          </c:tx>
          <c:spPr>
            <a:solidFill>
              <a:srgbClr val="005F84"/>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32520.048472906401</c:v>
              </c:pt>
              <c:pt idx="1">
                <c:v>35581.522733333302</c:v>
              </c:pt>
              <c:pt idx="2">
                <c:v>42483.4114452215</c:v>
              </c:pt>
              <c:pt idx="3">
                <c:v>49887.919746031701</c:v>
              </c:pt>
            </c:numLit>
          </c:val>
          <c:extLst xmlns:c16r2="http://schemas.microsoft.com/office/drawing/2015/06/chart">
            <c:ext xmlns:c16="http://schemas.microsoft.com/office/drawing/2014/chart" uri="{C3380CC4-5D6E-409C-BE32-E72D297353CC}">
              <c16:uniqueId val="{00000000-7BB5-44C4-80D3-296D9D035C9C}"/>
            </c:ext>
          </c:extLst>
        </c:ser>
        <c:ser>
          <c:idx val="1"/>
          <c:order val="1"/>
          <c:tx>
            <c:v>2012 (5 years)</c:v>
          </c:tx>
          <c:spPr>
            <a:solidFill>
              <a:srgbClr val="F6B11A"/>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39588.3576830319</c:v>
              </c:pt>
              <c:pt idx="1">
                <c:v>44556.170465116302</c:v>
              </c:pt>
              <c:pt idx="2">
                <c:v>52092.813813229601</c:v>
              </c:pt>
              <c:pt idx="3">
                <c:v>60332.963971631201</c:v>
              </c:pt>
            </c:numLit>
          </c:val>
          <c:extLst xmlns:c16r2="http://schemas.microsoft.com/office/drawing/2015/06/chart">
            <c:ext xmlns:c16="http://schemas.microsoft.com/office/drawing/2014/chart" uri="{C3380CC4-5D6E-409C-BE32-E72D297353CC}">
              <c16:uniqueId val="{00000001-7BB5-44C4-80D3-296D9D035C9C}"/>
            </c:ext>
          </c:extLst>
        </c:ser>
        <c:ser>
          <c:idx val="2"/>
          <c:order val="2"/>
          <c:tx>
            <c:v>2017 (10 years)</c:v>
          </c:tx>
          <c:spPr>
            <a:solidFill>
              <a:srgbClr val="4BACC6"/>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47903.479852670403</c:v>
              </c:pt>
              <c:pt idx="1">
                <c:v>57026.381209439503</c:v>
              </c:pt>
              <c:pt idx="2">
                <c:v>67647.4191701534</c:v>
              </c:pt>
              <c:pt idx="3">
                <c:v>73264.423764705905</c:v>
              </c:pt>
            </c:numLit>
          </c:val>
          <c:extLst xmlns:c16r2="http://schemas.microsoft.com/office/drawing/2015/06/chart">
            <c:ext xmlns:c16="http://schemas.microsoft.com/office/drawing/2014/chart" uri="{C3380CC4-5D6E-409C-BE32-E72D297353CC}">
              <c16:uniqueId val="{00000002-7BB5-44C4-80D3-296D9D035C9C}"/>
            </c:ext>
          </c:extLst>
        </c:ser>
        <c:dLbls>
          <c:showLegendKey val="0"/>
          <c:showVal val="0"/>
          <c:showCatName val="0"/>
          <c:showSerName val="0"/>
          <c:showPercent val="0"/>
          <c:showBubbleSize val="0"/>
        </c:dLbls>
        <c:gapWidth val="50"/>
        <c:axId val="281526544"/>
        <c:axId val="281527104"/>
      </c:barChart>
      <c:catAx>
        <c:axId val="281526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281527104"/>
        <c:crosses val="autoZero"/>
        <c:auto val="1"/>
        <c:lblAlgn val="ctr"/>
        <c:lblOffset val="100"/>
        <c:noMultiLvlLbl val="0"/>
      </c:catAx>
      <c:valAx>
        <c:axId val="281527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a:latin typeface="Tahoma" panose="020B0604030504040204" pitchFamily="34" charset="0"/>
                    <a:ea typeface="Tahoma" panose="020B0604030504040204" pitchFamily="34" charset="0"/>
                    <a:cs typeface="Tahoma" panose="020B0604030504040204" pitchFamily="34" charset="0"/>
                  </a:rPr>
                  <a:t>Annual Earnings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281526544"/>
        <c:crosses val="autoZero"/>
        <c:crossBetween val="between"/>
      </c:valAx>
      <c:spPr>
        <a:noFill/>
        <a:ln>
          <a:noFill/>
        </a:ln>
        <a:effectLst/>
      </c:spPr>
    </c:plotArea>
    <c:legend>
      <c:legendPos val="r"/>
      <c:layout>
        <c:manualLayout>
          <c:xMode val="edge"/>
          <c:yMode val="edge"/>
          <c:x val="0.83392679183042184"/>
          <c:y val="0.38938908498506652"/>
          <c:w val="0.15641217649123354"/>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Coll.'!$A$22</c:f>
              <c:strCache>
                <c:ptCount val="1"/>
                <c:pt idx="0">
                  <c:v>Northwest</c:v>
                </c:pt>
              </c:strCache>
            </c:strRef>
          </c:tx>
          <c:spPr>
            <a:solidFill>
              <a:srgbClr val="00AAE8"/>
            </a:solidFill>
            <a:ln>
              <a:noFill/>
            </a:ln>
            <a:effectLst/>
          </c:spPr>
          <c:invertIfNegative val="0"/>
          <c:dLbls>
            <c:dLbl>
              <c:idx val="3"/>
              <c:layout>
                <c:manualLayout>
                  <c:x val="-1.6666666666666666E-2"/>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C03-43D7-8EB8-A8FDCFEA9ACD}"/>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Coll.'!$H$22:$K$22</c:f>
              <c:numCache>
                <c:formatCode>0.0%</c:formatCode>
                <c:ptCount val="4"/>
                <c:pt idx="0">
                  <c:v>0.20746414602346805</c:v>
                </c:pt>
                <c:pt idx="1">
                  <c:v>0.21919817470664929</c:v>
                </c:pt>
                <c:pt idx="2">
                  <c:v>6.7796610169491525E-2</c:v>
                </c:pt>
                <c:pt idx="3">
                  <c:v>0.49445893089960885</c:v>
                </c:pt>
              </c:numCache>
            </c:numRef>
          </c:val>
          <c:extLst xmlns:c16r2="http://schemas.microsoft.com/office/drawing/2015/06/chart">
            <c:ext xmlns:c16="http://schemas.microsoft.com/office/drawing/2014/chart" uri="{C3380CC4-5D6E-409C-BE32-E72D297353CC}">
              <c16:uniqueId val="{00000000-D931-44E7-8951-AAF2C8330365}"/>
            </c:ext>
          </c:extLst>
        </c:ser>
        <c:ser>
          <c:idx val="1"/>
          <c:order val="1"/>
          <c:tx>
            <c:strRef>
              <c:f>'HS to Coll.'!$A$23</c:f>
              <c:strCache>
                <c:ptCount val="1"/>
                <c:pt idx="0">
                  <c:v>Statewide</c:v>
                </c:pt>
              </c:strCache>
            </c:strRef>
          </c:tx>
          <c:spPr>
            <a:solidFill>
              <a:schemeClr val="tx1">
                <a:lumMod val="75000"/>
                <a:lumOff val="25000"/>
              </a:schemeClr>
            </a:solidFill>
            <a:ln>
              <a:noFill/>
            </a:ln>
            <a:effectLst/>
          </c:spPr>
          <c:invertIfNegative val="0"/>
          <c:dLbls>
            <c:dLbl>
              <c:idx val="3"/>
              <c:layout>
                <c:manualLayout>
                  <c:x val="8.3333333333332309E-3"/>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C03-43D7-8EB8-A8FDCFEA9ACD}"/>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Coll.'!$H$23:$K$23</c:f>
              <c:numCache>
                <c:formatCode>0.0%</c:formatCode>
                <c:ptCount val="4"/>
                <c:pt idx="0">
                  <c:v>0.2504643229988589</c:v>
                </c:pt>
                <c:pt idx="1">
                  <c:v>0.23007659812085751</c:v>
                </c:pt>
                <c:pt idx="2">
                  <c:v>3.5419043919493069E-2</c:v>
                </c:pt>
                <c:pt idx="3">
                  <c:v>0.51595996503920949</c:v>
                </c:pt>
              </c:numCache>
            </c:numRef>
          </c:val>
          <c:extLst xmlns:c16r2="http://schemas.microsoft.com/office/drawing/2015/06/char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281643632"/>
        <c:axId val="281644192"/>
      </c:barChart>
      <c:catAx>
        <c:axId val="281643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44192"/>
        <c:crosses val="autoZero"/>
        <c:auto val="1"/>
        <c:lblAlgn val="ctr"/>
        <c:lblOffset val="100"/>
        <c:noMultiLvlLbl val="0"/>
      </c:catAx>
      <c:valAx>
        <c:axId val="281644192"/>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43632"/>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a:t>
            </a:r>
            <a:r>
              <a:rPr lang="en-US" baseline="0"/>
              <a:t> Readiness - All Areas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Readiness'!$B$65</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Readiness'!$C$65:$E$65</c:f>
              <c:numCache>
                <c:formatCode>0.0%</c:formatCode>
                <c:ptCount val="3"/>
                <c:pt idx="0">
                  <c:v>0.58025570107649338</c:v>
                </c:pt>
                <c:pt idx="1">
                  <c:v>0.61031989341198101</c:v>
                </c:pt>
                <c:pt idx="2">
                  <c:v>0.61657016940163278</c:v>
                </c:pt>
              </c:numCache>
            </c:numRef>
          </c:val>
          <c:smooth val="0"/>
          <c:extLst xmlns:c16r2="http://schemas.microsoft.com/office/drawing/2015/06/chart">
            <c:ext xmlns:c16="http://schemas.microsoft.com/office/drawing/2014/chart" uri="{C3380CC4-5D6E-409C-BE32-E72D297353CC}">
              <c16:uniqueId val="{00000000-1F60-4C11-966E-2300911C5AE5}"/>
            </c:ext>
          </c:extLst>
        </c:ser>
        <c:ser>
          <c:idx val="1"/>
          <c:order val="1"/>
          <c:tx>
            <c:strRef>
              <c:f>'HS to Coll - College Readiness'!$B$66</c:f>
              <c:strCache>
                <c:ptCount val="1"/>
                <c:pt idx="0">
                  <c:v>Northwest</c:v>
                </c:pt>
              </c:strCache>
            </c:strRef>
          </c:tx>
          <c:spPr>
            <a:ln w="31750" cap="rnd">
              <a:solidFill>
                <a:srgbClr val="00AAE8"/>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Readiness'!$C$66:$E$66</c:f>
              <c:numCache>
                <c:formatCode>0.0%</c:formatCode>
                <c:ptCount val="3"/>
                <c:pt idx="0">
                  <c:v>0.56841686555290372</c:v>
                </c:pt>
                <c:pt idx="1">
                  <c:v>0.59976525821596305</c:v>
                </c:pt>
                <c:pt idx="2">
                  <c:v>0.61932035127911411</c:v>
                </c:pt>
              </c:numCache>
            </c:numRef>
          </c:val>
          <c:smooth val="0"/>
          <c:extLst xmlns:c16r2="http://schemas.microsoft.com/office/drawing/2015/06/chart">
            <c:ext xmlns:c16="http://schemas.microsoft.com/office/drawing/2014/chart" uri="{C3380CC4-5D6E-409C-BE32-E72D297353CC}">
              <c16:uniqueId val="{00000001-1F60-4C11-966E-2300911C5AE5}"/>
            </c:ext>
          </c:extLst>
        </c:ser>
        <c:dLbls>
          <c:showLegendKey val="0"/>
          <c:showVal val="0"/>
          <c:showCatName val="0"/>
          <c:showSerName val="0"/>
          <c:showPercent val="0"/>
          <c:showBubbleSize val="0"/>
        </c:dLbls>
        <c:smooth val="0"/>
        <c:axId val="281647552"/>
        <c:axId val="281648112"/>
      </c:lineChart>
      <c:catAx>
        <c:axId val="28164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48112"/>
        <c:crosses val="autoZero"/>
        <c:auto val="1"/>
        <c:lblAlgn val="ctr"/>
        <c:lblOffset val="100"/>
        <c:noMultiLvlLbl val="0"/>
      </c:catAx>
      <c:valAx>
        <c:axId val="28164811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4755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a:t>
            </a:r>
            <a:r>
              <a:rPr lang="en-US" baseline="0"/>
              <a:t> Readiness - Math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Readiness'!$B$67</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Readiness'!$C$67:$E$67</c:f>
              <c:numCache>
                <c:formatCode>0.0%</c:formatCode>
                <c:ptCount val="3"/>
                <c:pt idx="0">
                  <c:v>0.63255511266574471</c:v>
                </c:pt>
                <c:pt idx="1">
                  <c:v>0.65267052142755499</c:v>
                </c:pt>
                <c:pt idx="2">
                  <c:v>0.65129024314785233</c:v>
                </c:pt>
              </c:numCache>
            </c:numRef>
          </c:val>
          <c:smooth val="0"/>
          <c:extLst xmlns:c16r2="http://schemas.microsoft.com/office/drawing/2015/06/chart">
            <c:ext xmlns:c16="http://schemas.microsoft.com/office/drawing/2014/chart" uri="{C3380CC4-5D6E-409C-BE32-E72D297353CC}">
              <c16:uniqueId val="{00000000-31B3-4774-AEE5-5CAE3502DC40}"/>
            </c:ext>
          </c:extLst>
        </c:ser>
        <c:ser>
          <c:idx val="1"/>
          <c:order val="1"/>
          <c:tx>
            <c:strRef>
              <c:f>'HS to Coll - College Readiness'!$B$68</c:f>
              <c:strCache>
                <c:ptCount val="1"/>
                <c:pt idx="0">
                  <c:v>Northwest</c:v>
                </c:pt>
              </c:strCache>
            </c:strRef>
          </c:tx>
          <c:spPr>
            <a:ln w="31750" cap="rnd">
              <a:solidFill>
                <a:srgbClr val="00AAE8"/>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Readiness'!$C$68:$E$68</c:f>
              <c:numCache>
                <c:formatCode>0.0%</c:formatCode>
                <c:ptCount val="3"/>
                <c:pt idx="0">
                  <c:v>0.61813842482100234</c:v>
                </c:pt>
                <c:pt idx="1">
                  <c:v>0.63341158059467895</c:v>
                </c:pt>
                <c:pt idx="2">
                  <c:v>0.64146620847651781</c:v>
                </c:pt>
              </c:numCache>
            </c:numRef>
          </c:val>
          <c:smooth val="0"/>
          <c:extLst xmlns:c16r2="http://schemas.microsoft.com/office/drawing/2015/06/chart">
            <c:ext xmlns:c16="http://schemas.microsoft.com/office/drawing/2014/chart" uri="{C3380CC4-5D6E-409C-BE32-E72D297353CC}">
              <c16:uniqueId val="{00000001-31B3-4774-AEE5-5CAE3502DC40}"/>
            </c:ext>
          </c:extLst>
        </c:ser>
        <c:dLbls>
          <c:showLegendKey val="0"/>
          <c:showVal val="0"/>
          <c:showCatName val="0"/>
          <c:showSerName val="0"/>
          <c:showPercent val="0"/>
          <c:showBubbleSize val="0"/>
        </c:dLbls>
        <c:smooth val="0"/>
        <c:axId val="281651472"/>
        <c:axId val="281652032"/>
      </c:lineChart>
      <c:catAx>
        <c:axId val="281651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52032"/>
        <c:crosses val="autoZero"/>
        <c:auto val="1"/>
        <c:lblAlgn val="ctr"/>
        <c:lblOffset val="100"/>
        <c:noMultiLvlLbl val="0"/>
      </c:catAx>
      <c:valAx>
        <c:axId val="28165203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5147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a:t>
            </a:r>
            <a:r>
              <a:rPr lang="en-US" baseline="0"/>
              <a:t> Readiness - Writing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Readiness'!$B$69</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Readiness'!$C$69:$E$69</c:f>
              <c:numCache>
                <c:formatCode>0.0%</c:formatCode>
                <c:ptCount val="3"/>
                <c:pt idx="0">
                  <c:v>0.77828845684535919</c:v>
                </c:pt>
                <c:pt idx="1">
                  <c:v>0.85554995019855895</c:v>
                </c:pt>
                <c:pt idx="2">
                  <c:v>0.88040232098547178</c:v>
                </c:pt>
              </c:numCache>
            </c:numRef>
          </c:val>
          <c:smooth val="0"/>
          <c:extLst xmlns:c16r2="http://schemas.microsoft.com/office/drawing/2015/06/chart">
            <c:ext xmlns:c16="http://schemas.microsoft.com/office/drawing/2014/chart" uri="{C3380CC4-5D6E-409C-BE32-E72D297353CC}">
              <c16:uniqueId val="{00000000-7CC9-40B0-9070-20CE65C22CBE}"/>
            </c:ext>
          </c:extLst>
        </c:ser>
        <c:ser>
          <c:idx val="1"/>
          <c:order val="1"/>
          <c:tx>
            <c:strRef>
              <c:f>'HS to Coll - College Readiness'!$B$70</c:f>
              <c:strCache>
                <c:ptCount val="1"/>
                <c:pt idx="0">
                  <c:v>Northwest</c:v>
                </c:pt>
              </c:strCache>
            </c:strRef>
          </c:tx>
          <c:spPr>
            <a:ln w="31750" cap="rnd">
              <a:solidFill>
                <a:srgbClr val="00AAE8"/>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Readiness'!$C$70:$E$70</c:f>
              <c:numCache>
                <c:formatCode>0.0%</c:formatCode>
                <c:ptCount val="3"/>
                <c:pt idx="0">
                  <c:v>0.74184566428003185</c:v>
                </c:pt>
                <c:pt idx="1">
                  <c:v>0.85719874804381901</c:v>
                </c:pt>
                <c:pt idx="2">
                  <c:v>0.8759068346697213</c:v>
                </c:pt>
              </c:numCache>
            </c:numRef>
          </c:val>
          <c:smooth val="0"/>
          <c:extLst xmlns:c16r2="http://schemas.microsoft.com/office/drawing/2015/06/chart">
            <c:ext xmlns:c16="http://schemas.microsoft.com/office/drawing/2014/chart" uri="{C3380CC4-5D6E-409C-BE32-E72D297353CC}">
              <c16:uniqueId val="{00000001-7CC9-40B0-9070-20CE65C22CBE}"/>
            </c:ext>
          </c:extLst>
        </c:ser>
        <c:dLbls>
          <c:showLegendKey val="0"/>
          <c:showVal val="0"/>
          <c:showCatName val="0"/>
          <c:showSerName val="0"/>
          <c:showPercent val="0"/>
          <c:showBubbleSize val="0"/>
        </c:dLbls>
        <c:smooth val="0"/>
        <c:axId val="173148528"/>
        <c:axId val="173149088"/>
      </c:lineChart>
      <c:catAx>
        <c:axId val="173148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49088"/>
        <c:crosses val="autoZero"/>
        <c:auto val="1"/>
        <c:lblAlgn val="ctr"/>
        <c:lblOffset val="100"/>
        <c:noMultiLvlLbl val="0"/>
      </c:catAx>
      <c:valAx>
        <c:axId val="173149088"/>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4852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a:t>
            </a:r>
            <a:r>
              <a:rPr lang="en-US" baseline="0"/>
              <a:t> Readiness - Reading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Readiness'!$B$71</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Readiness'!$C$71:$E$71</c:f>
              <c:numCache>
                <c:formatCode>0.0%</c:formatCode>
                <c:ptCount val="3"/>
                <c:pt idx="0">
                  <c:v>0.75913799181105779</c:v>
                </c:pt>
                <c:pt idx="1">
                  <c:v>0.78695978371945596</c:v>
                </c:pt>
                <c:pt idx="2">
                  <c:v>0.78861100763349135</c:v>
                </c:pt>
              </c:numCache>
            </c:numRef>
          </c:val>
          <c:smooth val="0"/>
          <c:extLst xmlns:c16r2="http://schemas.microsoft.com/office/drawing/2015/06/chart">
            <c:ext xmlns:c16="http://schemas.microsoft.com/office/drawing/2014/chart" uri="{C3380CC4-5D6E-409C-BE32-E72D297353CC}">
              <c16:uniqueId val="{00000000-7D65-42B0-84CF-2FCD9C7CBB8D}"/>
            </c:ext>
          </c:extLst>
        </c:ser>
        <c:ser>
          <c:idx val="1"/>
          <c:order val="1"/>
          <c:tx>
            <c:strRef>
              <c:f>'HS to Coll - College Readiness'!$B$72</c:f>
              <c:strCache>
                <c:ptCount val="1"/>
                <c:pt idx="0">
                  <c:v>Northwest</c:v>
                </c:pt>
              </c:strCache>
            </c:strRef>
          </c:tx>
          <c:spPr>
            <a:ln w="31750" cap="rnd">
              <a:solidFill>
                <a:srgbClr val="00AAE8"/>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Readiness'!$C$72:$E$72</c:f>
              <c:numCache>
                <c:formatCode>0.0%</c:formatCode>
                <c:ptCount val="3"/>
                <c:pt idx="0">
                  <c:v>0.75218774860779636</c:v>
                </c:pt>
                <c:pt idx="1">
                  <c:v>0.78325508607198702</c:v>
                </c:pt>
                <c:pt idx="2">
                  <c:v>0.80526918671248571</c:v>
                </c:pt>
              </c:numCache>
            </c:numRef>
          </c:val>
          <c:smooth val="0"/>
          <c:extLst xmlns:c16r2="http://schemas.microsoft.com/office/drawing/2015/06/chart">
            <c:ext xmlns:c16="http://schemas.microsoft.com/office/drawing/2014/chart" uri="{C3380CC4-5D6E-409C-BE32-E72D297353CC}">
              <c16:uniqueId val="{00000001-7D65-42B0-84CF-2FCD9C7CBB8D}"/>
            </c:ext>
          </c:extLst>
        </c:ser>
        <c:dLbls>
          <c:showLegendKey val="0"/>
          <c:showVal val="0"/>
          <c:showCatName val="0"/>
          <c:showSerName val="0"/>
          <c:showPercent val="0"/>
          <c:showBubbleSize val="0"/>
        </c:dLbls>
        <c:smooth val="0"/>
        <c:axId val="173152448"/>
        <c:axId val="173153008"/>
      </c:lineChart>
      <c:catAx>
        <c:axId val="173152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53008"/>
        <c:crosses val="autoZero"/>
        <c:auto val="1"/>
        <c:lblAlgn val="ctr"/>
        <c:lblOffset val="100"/>
        <c:noMultiLvlLbl val="0"/>
      </c:catAx>
      <c:valAx>
        <c:axId val="173153008"/>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5244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8th Grade Cohort</a:t>
            </a:r>
            <a:r>
              <a:rPr lang="en-US" baseline="0"/>
              <a:t> (FY2008) that Graduate from HS, Enroll in HE &amp; Complete HE (FY2018)</a:t>
            </a: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053496236946993"/>
          <c:h val="0.54721656535604057"/>
        </c:manualLayout>
      </c:layout>
      <c:barChart>
        <c:barDir val="col"/>
        <c:grouping val="clustered"/>
        <c:varyColors val="0"/>
        <c:ser>
          <c:idx val="0"/>
          <c:order val="0"/>
          <c:tx>
            <c:strRef>
              <c:f>'HS to Coll - College Readiness'!$B$55</c:f>
              <c:strCache>
                <c:ptCount val="1"/>
                <c:pt idx="0">
                  <c:v>High School Graduate in FY11-13</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520-479D-9628-35181A66D436}"/>
              </c:ext>
            </c:extLst>
          </c:dPt>
          <c:dPt>
            <c:idx val="1"/>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B520-479D-9628-35181A66D436}"/>
              </c:ext>
            </c:extLst>
          </c:dPt>
          <c:dPt>
            <c:idx val="2"/>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B520-479D-9628-35181A66D436}"/>
              </c:ext>
            </c:extLst>
          </c:dPt>
          <c:dPt>
            <c:idx val="3"/>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7-B520-479D-9628-35181A66D436}"/>
              </c:ext>
            </c:extLst>
          </c:dPt>
          <c:dLbls>
            <c:dLbl>
              <c:idx val="1"/>
              <c:layout>
                <c:manualLayout>
                  <c:x val="0"/>
                  <c:y val="2.171552660152012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Readiness'!$B$56:$B$59</c:f>
              <c:numCache>
                <c:formatCode>0%</c:formatCode>
                <c:ptCount val="4"/>
                <c:pt idx="0">
                  <c:v>0.80828789531079603</c:v>
                </c:pt>
                <c:pt idx="1">
                  <c:v>0.79141104294478526</c:v>
                </c:pt>
                <c:pt idx="2">
                  <c:v>0.73038229376257546</c:v>
                </c:pt>
                <c:pt idx="3">
                  <c:v>0.80833333333333335</c:v>
                </c:pt>
              </c:numCache>
            </c:numRef>
          </c:val>
          <c:extLst xmlns:c16r2="http://schemas.microsoft.com/office/drawing/2015/06/chart">
            <c:ext xmlns:c16="http://schemas.microsoft.com/office/drawing/2014/chart" uri="{C3380CC4-5D6E-409C-BE32-E72D297353CC}">
              <c16:uniqueId val="{00000008-B520-479D-9628-35181A66D436}"/>
            </c:ext>
          </c:extLst>
        </c:ser>
        <c:ser>
          <c:idx val="1"/>
          <c:order val="1"/>
          <c:tx>
            <c:strRef>
              <c:f>'HS to Coll - College Readiness'!$C$55</c:f>
              <c:strCache>
                <c:ptCount val="1"/>
                <c:pt idx="0">
                  <c:v>Enrolled in HE</c:v>
                </c:pt>
              </c:strCache>
            </c:strRef>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A-B520-479D-9628-35181A66D436}"/>
              </c:ext>
            </c:extLst>
          </c:dPt>
          <c:dPt>
            <c:idx val="1"/>
            <c:invertIfNegative val="0"/>
            <c:bubble3D val="0"/>
            <c:spPr>
              <a:pattFill prst="dkDnDiag">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C-B520-479D-9628-35181A66D436}"/>
              </c:ext>
            </c:extLst>
          </c:dPt>
          <c:dPt>
            <c:idx val="2"/>
            <c:invertIfNegative val="0"/>
            <c:bubble3D val="0"/>
            <c:spPr>
              <a:pattFill prst="dkDnDiag">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E-B520-479D-9628-35181A66D436}"/>
              </c:ext>
            </c:extLst>
          </c:dPt>
          <c:dPt>
            <c:idx val="3"/>
            <c:invertIfNegative val="0"/>
            <c:bubble3D val="0"/>
            <c:spPr>
              <a:pattFill prst="dkDnDiag">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0-B520-479D-9628-35181A66D436}"/>
              </c:ext>
            </c:extLst>
          </c:dPt>
          <c:dLbls>
            <c:dLbl>
              <c:idx val="0"/>
              <c:layout>
                <c:manualLayout>
                  <c:x val="5.5555555555555809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B520-479D-9628-35181A66D436}"/>
                </c:ext>
                <c:ext xmlns:c15="http://schemas.microsoft.com/office/drawing/2012/chart" uri="{CE6537A1-D6FC-4f65-9D91-7224C49458BB}"/>
              </c:extLst>
            </c:dLbl>
            <c:dLbl>
              <c:idx val="1"/>
              <c:layout>
                <c:manualLayout>
                  <c:x val="8.3332565885404202E-3"/>
                  <c:y val="2.60586319218241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B520-479D-9628-35181A66D436}"/>
                </c:ext>
                <c:ext xmlns:c15="http://schemas.microsoft.com/office/drawing/2012/chart" uri="{CE6537A1-D6FC-4f65-9D91-7224C49458BB}"/>
              </c:extLst>
            </c:dLbl>
            <c:dLbl>
              <c:idx val="2"/>
              <c:layout>
                <c:manualLayout>
                  <c:x val="5.5555043923603119E-3"/>
                  <c:y val="1.737242128121599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B520-479D-9628-35181A66D436}"/>
                </c:ext>
                <c:ext xmlns:c15="http://schemas.microsoft.com/office/drawing/2012/chart" uri="{CE6537A1-D6FC-4f65-9D91-7224C49458BB}"/>
              </c:extLst>
            </c:dLbl>
            <c:dLbl>
              <c:idx val="3"/>
              <c:layout>
                <c:manualLayout>
                  <c:x val="5.5555555555555558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Readiness'!$C$56:$C$59</c:f>
              <c:numCache>
                <c:formatCode>0%</c:formatCode>
                <c:ptCount val="4"/>
                <c:pt idx="0">
                  <c:v>0.57186477644492917</c:v>
                </c:pt>
                <c:pt idx="1">
                  <c:v>0.43558282208588955</c:v>
                </c:pt>
                <c:pt idx="2">
                  <c:v>0.44466800804828976</c:v>
                </c:pt>
                <c:pt idx="3">
                  <c:v>0.51666666666666672</c:v>
                </c:pt>
              </c:numCache>
            </c:numRef>
          </c:val>
          <c:extLst xmlns:c16r2="http://schemas.microsoft.com/office/drawing/2015/06/chart">
            <c:ext xmlns:c16="http://schemas.microsoft.com/office/drawing/2014/chart" uri="{C3380CC4-5D6E-409C-BE32-E72D297353CC}">
              <c16:uniqueId val="{00000011-B520-479D-9628-35181A66D436}"/>
            </c:ext>
          </c:extLst>
        </c:ser>
        <c:ser>
          <c:idx val="2"/>
          <c:order val="2"/>
          <c:tx>
            <c:strRef>
              <c:f>'HS to Coll - College Readiness'!$D$55</c:f>
              <c:strCache>
                <c:ptCount val="1"/>
                <c:pt idx="0">
                  <c:v>HE Degree or Certificate in Texas</c:v>
                </c:pt>
              </c:strCache>
            </c:strRef>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3-B520-479D-9628-35181A66D436}"/>
              </c:ext>
            </c:extLst>
          </c:dPt>
          <c:dPt>
            <c:idx val="2"/>
            <c:invertIfNegative val="0"/>
            <c:bubble3D val="0"/>
            <c:spPr>
              <a:pattFill prst="pct9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5-B520-479D-9628-35181A66D436}"/>
              </c:ext>
            </c:extLst>
          </c:dPt>
          <c:dPt>
            <c:idx val="3"/>
            <c:invertIfNegative val="0"/>
            <c:bubble3D val="0"/>
            <c:spPr>
              <a:pattFill prst="pct9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7-B520-479D-9628-35181A66D43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Readiness'!$D$56:$D$59</c:f>
              <c:numCache>
                <c:formatCode>0%</c:formatCode>
                <c:ptCount val="4"/>
                <c:pt idx="0">
                  <c:v>0.29029443838604146</c:v>
                </c:pt>
                <c:pt idx="1">
                  <c:v>0.17177914110429449</c:v>
                </c:pt>
                <c:pt idx="2">
                  <c:v>0.12072434607645875</c:v>
                </c:pt>
                <c:pt idx="3">
                  <c:v>0.29166666666666669</c:v>
                </c:pt>
              </c:numCache>
            </c:numRef>
          </c:val>
          <c:extLst xmlns:c16r2="http://schemas.microsoft.com/office/drawing/2015/06/chart">
            <c:ext xmlns:c16="http://schemas.microsoft.com/office/drawing/2014/chart" uri="{C3380CC4-5D6E-409C-BE32-E72D297353CC}">
              <c16:uniqueId val="{00000018-B520-479D-9628-35181A66D436}"/>
            </c:ext>
          </c:extLst>
        </c:ser>
        <c:dLbls>
          <c:dLblPos val="outEnd"/>
          <c:showLegendKey val="0"/>
          <c:showVal val="1"/>
          <c:showCatName val="0"/>
          <c:showSerName val="0"/>
          <c:showPercent val="0"/>
          <c:showBubbleSize val="0"/>
        </c:dLbls>
        <c:gapWidth val="219"/>
        <c:axId val="173156928"/>
        <c:axId val="173157488"/>
      </c:barChart>
      <c:catAx>
        <c:axId val="173156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57488"/>
        <c:crosses val="autoZero"/>
        <c:auto val="1"/>
        <c:lblAlgn val="ctr"/>
        <c:lblOffset val="100"/>
        <c:noMultiLvlLbl val="0"/>
      </c:catAx>
      <c:valAx>
        <c:axId val="1731574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56928"/>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 2018 High School Graduates in Higher Ed-  Performance on TSI Readiness Measures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strRef>
              <c:f>[3]Northwest!$A$3</c:f>
              <c:strCache>
                <c:ptCount val="1"/>
                <c:pt idx="0">
                  <c:v>Northwest TX</c:v>
                </c:pt>
              </c:strCache>
            </c:strRef>
          </c:tx>
          <c:spPr>
            <a:solidFill>
              <a:srgbClr val="00AAE8"/>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[3]Northwest!$B$2:$E$2</c:f>
              <c:strCache>
                <c:ptCount val="4"/>
                <c:pt idx="0">
                  <c:v>All areas</c:v>
                </c:pt>
                <c:pt idx="1">
                  <c:v>Math</c:v>
                </c:pt>
                <c:pt idx="2">
                  <c:v>Writing</c:v>
                </c:pt>
                <c:pt idx="3">
                  <c:v>Reading</c:v>
                </c:pt>
              </c:strCache>
            </c:strRef>
          </c:cat>
          <c:val>
            <c:numRef>
              <c:f>[3]Northwest!$B$3:$E$3</c:f>
              <c:numCache>
                <c:formatCode>General</c:formatCode>
                <c:ptCount val="4"/>
                <c:pt idx="0">
                  <c:v>0.61932035127911411</c:v>
                </c:pt>
                <c:pt idx="1">
                  <c:v>0.64146620847651781</c:v>
                </c:pt>
                <c:pt idx="2">
                  <c:v>0.8759068346697213</c:v>
                </c:pt>
                <c:pt idx="3">
                  <c:v>0.80526918671248571</c:v>
                </c:pt>
              </c:numCache>
            </c:numRef>
          </c:val>
          <c:extLst xmlns:c16r2="http://schemas.microsoft.com/office/drawing/2015/06/chart">
            <c:ext xmlns:c16="http://schemas.microsoft.com/office/drawing/2014/chart" uri="{C3380CC4-5D6E-409C-BE32-E72D297353CC}">
              <c16:uniqueId val="{00000000-608A-47EC-B9F1-ADD7B869A5D0}"/>
            </c:ext>
          </c:extLst>
        </c:ser>
        <c:ser>
          <c:idx val="1"/>
          <c:order val="1"/>
          <c:tx>
            <c:strRef>
              <c:f>[3]Northwest!$A$4</c:f>
              <c:strCache>
                <c:ptCount val="1"/>
                <c:pt idx="0">
                  <c:v>Statewide</c:v>
                </c:pt>
              </c:strCache>
            </c:strRef>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[3]Northwest!$B$2:$E$2</c:f>
              <c:strCache>
                <c:ptCount val="4"/>
                <c:pt idx="0">
                  <c:v>All areas</c:v>
                </c:pt>
                <c:pt idx="1">
                  <c:v>Math</c:v>
                </c:pt>
                <c:pt idx="2">
                  <c:v>Writing</c:v>
                </c:pt>
                <c:pt idx="3">
                  <c:v>Reading</c:v>
                </c:pt>
              </c:strCache>
            </c:strRef>
          </c:cat>
          <c:val>
            <c:numRef>
              <c:f>[3]Northwest!$B$4:$E$4</c:f>
              <c:numCache>
                <c:formatCode>General</c:formatCode>
                <c:ptCount val="4"/>
                <c:pt idx="0">
                  <c:v>0.61657016940163278</c:v>
                </c:pt>
                <c:pt idx="1">
                  <c:v>0.65129024314785233</c:v>
                </c:pt>
                <c:pt idx="2">
                  <c:v>0.88040232098547178</c:v>
                </c:pt>
                <c:pt idx="3">
                  <c:v>0.78861100763349135</c:v>
                </c:pt>
              </c:numCache>
            </c:numRef>
          </c:val>
          <c:extLst xmlns:c16r2="http://schemas.microsoft.com/office/drawing/2015/06/chart">
            <c:ext xmlns:c16="http://schemas.microsoft.com/office/drawing/2014/chart" uri="{C3380CC4-5D6E-409C-BE32-E72D297353CC}">
              <c16:uniqueId val="{00000001-608A-47EC-B9F1-ADD7B869A5D0}"/>
            </c:ext>
          </c:extLst>
        </c:ser>
        <c:dLbls>
          <c:dLblPos val="outEnd"/>
          <c:showLegendKey val="0"/>
          <c:showVal val="1"/>
          <c:showCatName val="0"/>
          <c:showSerName val="0"/>
          <c:showPercent val="0"/>
          <c:showBubbleSize val="0"/>
        </c:dLbls>
        <c:gapWidth val="219"/>
        <c:overlap val="-27"/>
        <c:axId val="173160848"/>
        <c:axId val="173161408"/>
      </c:barChart>
      <c:catAx>
        <c:axId val="17316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61408"/>
        <c:crosses val="autoZero"/>
        <c:auto val="1"/>
        <c:lblAlgn val="ctr"/>
        <c:lblOffset val="100"/>
        <c:noMultiLvlLbl val="0"/>
      </c:catAx>
      <c:valAx>
        <c:axId val="1731614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60848"/>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Residence'!$D$12:$D$15</c:f>
              <c:numCache>
                <c:formatCode>_(* #,##0_);_(* \(#,##0\);_(* "-"??_);_(@_)</c:formatCode>
                <c:ptCount val="4"/>
                <c:pt idx="0">
                  <c:v>8484</c:v>
                </c:pt>
                <c:pt idx="1">
                  <c:v>6359</c:v>
                </c:pt>
                <c:pt idx="2">
                  <c:v>5814</c:v>
                </c:pt>
                <c:pt idx="3">
                  <c:v>6665</c:v>
                </c:pt>
              </c:numCache>
            </c:numRef>
          </c:val>
          <c:extLst xmlns:c16r2="http://schemas.microsoft.com/office/drawing/2015/06/char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Residence'!$E$12:$E$15</c:f>
              <c:numCache>
                <c:formatCode>_(* #,##0_);_(* \(#,##0\);_(* "-"??_);_(@_)</c:formatCode>
                <c:ptCount val="4"/>
                <c:pt idx="0">
                  <c:v>755</c:v>
                </c:pt>
                <c:pt idx="1">
                  <c:v>1172</c:v>
                </c:pt>
                <c:pt idx="2">
                  <c:v>529</c:v>
                </c:pt>
                <c:pt idx="3">
                  <c:v>666</c:v>
                </c:pt>
              </c:numCache>
            </c:numRef>
          </c:val>
          <c:extLst xmlns:c16r2="http://schemas.microsoft.com/office/drawing/2015/06/char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Residence'!$F$12:$F$15</c:f>
              <c:numCache>
                <c:formatCode>_(* #,##0_);_(* \(#,##0\);_(* "-"??_);_(@_)</c:formatCode>
                <c:ptCount val="4"/>
                <c:pt idx="0">
                  <c:v>385</c:v>
                </c:pt>
                <c:pt idx="1">
                  <c:v>507</c:v>
                </c:pt>
                <c:pt idx="2">
                  <c:v>1832</c:v>
                </c:pt>
                <c:pt idx="3">
                  <c:v>2912</c:v>
                </c:pt>
              </c:numCache>
            </c:numRef>
          </c:val>
          <c:extLst xmlns:c16r2="http://schemas.microsoft.com/office/drawing/2015/06/char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Residence'!$G$12:$G$15</c:f>
              <c:numCache>
                <c:formatCode>_(* #,##0_);_(* \(#,##0\);_(* "-"??_);_(@_)</c:formatCode>
                <c:ptCount val="4"/>
                <c:pt idx="0">
                  <c:v>349</c:v>
                </c:pt>
                <c:pt idx="1">
                  <c:v>205</c:v>
                </c:pt>
                <c:pt idx="2">
                  <c:v>556</c:v>
                </c:pt>
                <c:pt idx="3">
                  <c:v>594</c:v>
                </c:pt>
              </c:numCache>
            </c:numRef>
          </c:val>
          <c:extLst xmlns:c16r2="http://schemas.microsoft.com/office/drawing/2015/06/char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173165888"/>
        <c:axId val="173166448"/>
      </c:barChart>
      <c:catAx>
        <c:axId val="173165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66448"/>
        <c:crosses val="autoZero"/>
        <c:auto val="1"/>
        <c:lblAlgn val="ctr"/>
        <c:lblOffset val="100"/>
        <c:noMultiLvlLbl val="0"/>
      </c:catAx>
      <c:valAx>
        <c:axId val="17316644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65888"/>
        <c:crosses val="autoZero"/>
        <c:crossBetween val="between"/>
      </c:valAx>
      <c:spPr>
        <a:noFill/>
        <a:ln>
          <a:noFill/>
        </a:ln>
        <a:effectLst/>
      </c:spPr>
    </c:plotArea>
    <c:legend>
      <c:legendPos val="b"/>
      <c:layout>
        <c:manualLayout>
          <c:xMode val="edge"/>
          <c:yMode val="edge"/>
          <c:x val="0.21616666666666667"/>
          <c:y val="0.22282592099810239"/>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Region'!$C$35</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1-4052-4DFF-902C-F77F4D533923}"/>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4052-4DFF-902C-F77F4D533923}"/>
              </c:ext>
            </c:extLst>
          </c:dPt>
          <c:dPt>
            <c:idx val="4"/>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4052-4DFF-902C-F77F4D533923}"/>
              </c:ext>
            </c:extLst>
          </c:dPt>
          <c:dPt>
            <c:idx val="5"/>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7-4052-4DFF-902C-F77F4D533923}"/>
              </c:ext>
            </c:extLst>
          </c:dPt>
          <c:dPt>
            <c:idx val="6"/>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9-4052-4DFF-902C-F77F4D533923}"/>
              </c:ext>
            </c:extLst>
          </c:dPt>
          <c:dPt>
            <c:idx val="7"/>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B-4052-4DFF-902C-F77F4D533923}"/>
              </c:ext>
            </c:extLst>
          </c:dPt>
          <c:dLbls>
            <c:dLbl>
              <c:idx val="0"/>
              <c:layout>
                <c:manualLayout>
                  <c:x val="0"/>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4052-4DFF-902C-F77F4D533923}"/>
                </c:ext>
                <c:ext xmlns:c15="http://schemas.microsoft.com/office/drawing/2012/chart" uri="{CE6537A1-D6FC-4f65-9D91-7224C49458BB}"/>
              </c:extLst>
            </c:dLbl>
            <c:dLbl>
              <c:idx val="1"/>
              <c:layout>
                <c:manualLayout>
                  <c:x val="-2.5462668816039986E-17"/>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4052-4DFF-902C-F77F4D533923}"/>
                </c:ext>
                <c:ext xmlns:c15="http://schemas.microsoft.com/office/drawing/2012/chart" uri="{CE6537A1-D6FC-4f65-9D91-7224C49458BB}"/>
              </c:extLst>
            </c:dLbl>
            <c:dLbl>
              <c:idx val="2"/>
              <c:layout>
                <c:manualLayout>
                  <c:x val="2.7777777777777779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052-4DFF-902C-F77F4D533923}"/>
                </c:ext>
                <c:ext xmlns:c15="http://schemas.microsoft.com/office/drawing/2012/chart" uri="{CE6537A1-D6FC-4f65-9D91-7224C49458BB}"/>
              </c:extLst>
            </c:dLbl>
            <c:dLbl>
              <c:idx val="3"/>
              <c:layout>
                <c:manualLayout>
                  <c:x val="2.7777777777777267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052-4DFF-902C-F77F4D533923}"/>
                </c:ext>
                <c:ext xmlns:c15="http://schemas.microsoft.com/office/drawing/2012/chart" uri="{CE6537A1-D6FC-4f65-9D91-7224C49458BB}"/>
              </c:extLst>
            </c:dLbl>
            <c:dLbl>
              <c:idx val="4"/>
              <c:layout>
                <c:manualLayout>
                  <c:x val="-8.3333333333334356E-3"/>
                  <c:y val="1.38888888888888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052-4DFF-902C-F77F4D533923}"/>
                </c:ext>
                <c:ext xmlns:c15="http://schemas.microsoft.com/office/drawing/2012/chart" uri="{CE6537A1-D6FC-4f65-9D91-7224C49458BB}"/>
              </c:extLst>
            </c:dLbl>
            <c:dLbl>
              <c:idx val="5"/>
              <c:layout>
                <c:manualLayout>
                  <c:x val="-1.0185067526415994E-16"/>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052-4DFF-902C-F77F4D533923}"/>
                </c:ext>
                <c:ext xmlns:c15="http://schemas.microsoft.com/office/drawing/2012/chart" uri="{CE6537A1-D6FC-4f65-9D91-7224C49458BB}"/>
              </c:extLst>
            </c:dLbl>
            <c:dLbl>
              <c:idx val="6"/>
              <c:layout>
                <c:manualLayout>
                  <c:x val="-8.3333333333333332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4052-4DFF-902C-F77F4D533923}"/>
                </c:ext>
                <c:ext xmlns:c15="http://schemas.microsoft.com/office/drawing/2012/chart" uri="{CE6537A1-D6FC-4f65-9D91-7224C49458BB}"/>
              </c:extLst>
            </c:dLbl>
            <c:dLbl>
              <c:idx val="7"/>
              <c:layout>
                <c:manualLayout>
                  <c:x val="-5.5555555555555558E-3"/>
                  <c:y val="9.2592592592592171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4052-4DFF-902C-F77F4D533923}"/>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Region'!$C$36:$C$43</c:f>
              <c:numCache>
                <c:formatCode>0.0%</c:formatCode>
                <c:ptCount val="8"/>
                <c:pt idx="0">
                  <c:v>0.63050259965337951</c:v>
                </c:pt>
                <c:pt idx="1">
                  <c:v>0.57407407407407407</c:v>
                </c:pt>
                <c:pt idx="2">
                  <c:v>0.60524017467248903</c:v>
                </c:pt>
                <c:pt idx="3">
                  <c:v>0.57778376921002961</c:v>
                </c:pt>
                <c:pt idx="4">
                  <c:v>0.57679558011049725</c:v>
                </c:pt>
                <c:pt idx="5">
                  <c:v>0.54158415841584162</c:v>
                </c:pt>
                <c:pt idx="6">
                  <c:v>0.6333333333333333</c:v>
                </c:pt>
                <c:pt idx="7">
                  <c:v>0.49184782608695654</c:v>
                </c:pt>
              </c:numCache>
            </c:numRef>
          </c:val>
          <c:extLst xmlns:c16r2="http://schemas.microsoft.com/office/drawing/2015/06/chart">
            <c:ext xmlns:c16="http://schemas.microsoft.com/office/drawing/2014/chart" uri="{C3380CC4-5D6E-409C-BE32-E72D297353CC}">
              <c16:uniqueId val="{0000000E-4052-4DFF-902C-F77F4D533923}"/>
            </c:ext>
          </c:extLst>
        </c:ser>
        <c:ser>
          <c:idx val="1"/>
          <c:order val="1"/>
          <c:tx>
            <c:strRef>
              <c:f>'Enrollment at Inst in Region'!$D$35</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0-4052-4DFF-902C-F77F4D533923}"/>
              </c:ext>
            </c:extLst>
          </c:dPt>
          <c:dPt>
            <c:idx val="1"/>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2-4052-4DFF-902C-F77F4D533923}"/>
              </c:ext>
            </c:extLst>
          </c:dPt>
          <c:dPt>
            <c:idx val="2"/>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4-4052-4DFF-902C-F77F4D533923}"/>
              </c:ext>
            </c:extLst>
          </c:dPt>
          <c:dPt>
            <c:idx val="3"/>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6-4052-4DFF-902C-F77F4D533923}"/>
              </c:ext>
            </c:extLst>
          </c:dPt>
          <c:dPt>
            <c:idx val="4"/>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8-4052-4DFF-902C-F77F4D533923}"/>
              </c:ext>
            </c:extLst>
          </c:dPt>
          <c:dPt>
            <c:idx val="5"/>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A-4052-4DFF-902C-F77F4D533923}"/>
              </c:ext>
            </c:extLst>
          </c:dPt>
          <c:dPt>
            <c:idx val="6"/>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C-4052-4DFF-902C-F77F4D533923}"/>
              </c:ext>
            </c:extLst>
          </c:dPt>
          <c:dPt>
            <c:idx val="7"/>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E-4052-4DFF-902C-F77F4D533923}"/>
              </c:ext>
            </c:extLst>
          </c:dPt>
          <c:dLbls>
            <c:dLbl>
              <c:idx val="0"/>
              <c:layout>
                <c:manualLayout>
                  <c:x val="1.3888888888888902E-2"/>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052-4DFF-902C-F77F4D533923}"/>
                </c:ext>
                <c:ext xmlns:c15="http://schemas.microsoft.com/office/drawing/2012/chart" uri="{CE6537A1-D6FC-4f65-9D91-7224C49458BB}"/>
              </c:extLst>
            </c:dLbl>
            <c:dLbl>
              <c:idx val="1"/>
              <c:layout>
                <c:manualLayout>
                  <c:x val="8.3333333333333072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052-4DFF-902C-F77F4D533923}"/>
                </c:ext>
                <c:ext xmlns:c15="http://schemas.microsoft.com/office/drawing/2012/chart" uri="{CE6537A1-D6FC-4f65-9D91-7224C49458BB}"/>
              </c:extLst>
            </c:dLbl>
            <c:dLbl>
              <c:idx val="2"/>
              <c:layout>
                <c:manualLayout>
                  <c:x val="8.3333333333332829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4052-4DFF-902C-F77F4D533923}"/>
                </c:ext>
                <c:ext xmlns:c15="http://schemas.microsoft.com/office/drawing/2012/chart" uri="{CE6537A1-D6FC-4f65-9D91-7224C49458BB}"/>
              </c:extLst>
            </c:dLbl>
            <c:dLbl>
              <c:idx val="3"/>
              <c:layout>
                <c:manualLayout>
                  <c:x val="8.3333333333333332E-3"/>
                  <c:y val="9.259259259259258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4052-4DFF-902C-F77F4D533923}"/>
                </c:ext>
                <c:ext xmlns:c15="http://schemas.microsoft.com/office/drawing/2012/chart" uri="{CE6537A1-D6FC-4f65-9D91-7224C49458BB}"/>
              </c:extLst>
            </c:dLbl>
            <c:dLbl>
              <c:idx val="4"/>
              <c:layout>
                <c:manualLayout>
                  <c:x val="8.3333333333333332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4052-4DFF-902C-F77F4D533923}"/>
                </c:ext>
                <c:ext xmlns:c15="http://schemas.microsoft.com/office/drawing/2012/chart" uri="{CE6537A1-D6FC-4f65-9D91-7224C49458BB}"/>
              </c:extLst>
            </c:dLbl>
            <c:dLbl>
              <c:idx val="5"/>
              <c:layout>
                <c:manualLayout>
                  <c:x val="5.5555555555555558E-3"/>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4052-4DFF-902C-F77F4D533923}"/>
                </c:ext>
                <c:ext xmlns:c15="http://schemas.microsoft.com/office/drawing/2012/chart" uri="{CE6537A1-D6FC-4f65-9D91-7224C49458BB}"/>
              </c:extLst>
            </c:dLbl>
            <c:dLbl>
              <c:idx val="6"/>
              <c:layout>
                <c:manualLayout>
                  <c:x val="0"/>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4052-4DFF-902C-F77F4D533923}"/>
                </c:ext>
                <c:ext xmlns:c15="http://schemas.microsoft.com/office/drawing/2012/chart" uri="{CE6537A1-D6FC-4f65-9D91-7224C49458BB}"/>
              </c:extLst>
            </c:dLbl>
            <c:dLbl>
              <c:idx val="7"/>
              <c:layout>
                <c:manualLayout>
                  <c:x val="1.1111111111111112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4052-4DFF-902C-F77F4D533923}"/>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Region'!$D$36:$D$43</c:f>
              <c:numCache>
                <c:formatCode>0.0%</c:formatCode>
                <c:ptCount val="8"/>
                <c:pt idx="0">
                  <c:v>0.36949740034662043</c:v>
                </c:pt>
                <c:pt idx="1">
                  <c:v>0.42592592592592593</c:v>
                </c:pt>
                <c:pt idx="2">
                  <c:v>0.39475982532751092</c:v>
                </c:pt>
                <c:pt idx="3">
                  <c:v>0.42221623078997034</c:v>
                </c:pt>
                <c:pt idx="4">
                  <c:v>0.42320441988950275</c:v>
                </c:pt>
                <c:pt idx="5">
                  <c:v>0.45841584158415843</c:v>
                </c:pt>
                <c:pt idx="6">
                  <c:v>0.36666666666666664</c:v>
                </c:pt>
                <c:pt idx="7">
                  <c:v>0.50815217391304346</c:v>
                </c:pt>
              </c:numCache>
            </c:numRef>
          </c:val>
          <c:extLst xmlns:c16r2="http://schemas.microsoft.com/office/drawing/2015/06/chart">
            <c:ext xmlns:c16="http://schemas.microsoft.com/office/drawing/2014/chart" uri="{C3380CC4-5D6E-409C-BE32-E72D297353CC}">
              <c16:uniqueId val="{0000001F-4052-4DFF-902C-F77F4D533923}"/>
            </c:ext>
          </c:extLst>
        </c:ser>
        <c:dLbls>
          <c:showLegendKey val="0"/>
          <c:showVal val="0"/>
          <c:showCatName val="0"/>
          <c:showSerName val="0"/>
          <c:showPercent val="0"/>
          <c:showBubbleSize val="0"/>
        </c:dLbls>
        <c:gapWidth val="219"/>
        <c:overlap val="-27"/>
        <c:axId val="173169808"/>
        <c:axId val="173170368"/>
      </c:barChart>
      <c:catAx>
        <c:axId val="17316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70368"/>
        <c:crosses val="autoZero"/>
        <c:auto val="1"/>
        <c:lblAlgn val="ctr"/>
        <c:lblOffset val="100"/>
        <c:noMultiLvlLbl val="0"/>
      </c:catAx>
      <c:valAx>
        <c:axId val="173170368"/>
        <c:scaling>
          <c:orientation val="minMax"/>
        </c:scaling>
        <c:delete val="1"/>
        <c:axPos val="l"/>
        <c:numFmt formatCode="0.0%" sourceLinked="1"/>
        <c:majorTickMark val="none"/>
        <c:minorTickMark val="none"/>
        <c:tickLblPos val="nextTo"/>
        <c:crossAx val="1731698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In&amp;Out'!$E$36</c:f>
              <c:strCache>
                <c:ptCount val="1"/>
                <c:pt idx="0">
                  <c:v>In Region</c:v>
                </c:pt>
              </c:strCache>
            </c:strRef>
          </c:tx>
          <c:spPr>
            <a:solidFill>
              <a:srgbClr val="00AAE8"/>
            </a:solidFill>
            <a:ln>
              <a:noFill/>
            </a:ln>
            <a:effectLst/>
          </c:spPr>
          <c:invertIfNegative val="0"/>
          <c:cat>
            <c:strRef>
              <c:f>'Enrollment In&amp;Out'!$A$37:$A$40</c:f>
              <c:strCache>
                <c:ptCount val="4"/>
                <c:pt idx="0">
                  <c:v>Public 4-yr</c:v>
                </c:pt>
                <c:pt idx="1">
                  <c:v>Public 2-yr</c:v>
                </c:pt>
                <c:pt idx="2">
                  <c:v>Independent</c:v>
                </c:pt>
                <c:pt idx="3">
                  <c:v>Total</c:v>
                </c:pt>
              </c:strCache>
            </c:strRef>
          </c:cat>
          <c:val>
            <c:numRef>
              <c:f>'Enrollment In&amp;Out'!$E$37:$E$40</c:f>
              <c:numCache>
                <c:formatCode>0.0%</c:formatCode>
                <c:ptCount val="4"/>
                <c:pt idx="0">
                  <c:v>0.20886190648785791</c:v>
                </c:pt>
                <c:pt idx="1">
                  <c:v>0.80511211589923415</c:v>
                </c:pt>
                <c:pt idx="2">
                  <c:v>0.76848249027237359</c:v>
                </c:pt>
                <c:pt idx="3">
                  <c:v>0.53692350843450731</c:v>
                </c:pt>
              </c:numCache>
            </c:numRef>
          </c:val>
          <c:extLst xmlns:c16r2="http://schemas.microsoft.com/office/drawing/2015/06/chart">
            <c:ext xmlns:c16="http://schemas.microsoft.com/office/drawing/2014/chart" uri="{C3380CC4-5D6E-409C-BE32-E72D297353CC}">
              <c16:uniqueId val="{00000000-7659-4962-A93C-5E8708FA39D7}"/>
            </c:ext>
          </c:extLst>
        </c:ser>
        <c:ser>
          <c:idx val="1"/>
          <c:order val="1"/>
          <c:tx>
            <c:strRef>
              <c:f>'Enrollment In&amp;Out'!$F$36</c:f>
              <c:strCache>
                <c:ptCount val="1"/>
                <c:pt idx="0">
                  <c:v>Out of Region</c:v>
                </c:pt>
              </c:strCache>
            </c:strRef>
          </c:tx>
          <c:spPr>
            <a:solidFill>
              <a:schemeClr val="tx1">
                <a:lumMod val="75000"/>
                <a:lumOff val="25000"/>
              </a:schemeClr>
            </a:solidFill>
            <a:ln>
              <a:noFill/>
            </a:ln>
            <a:effectLst/>
          </c:spPr>
          <c:invertIfNegative val="0"/>
          <c:cat>
            <c:strRef>
              <c:f>'Enrollment In&amp;Out'!$A$37:$A$40</c:f>
              <c:strCache>
                <c:ptCount val="4"/>
                <c:pt idx="0">
                  <c:v>Public 4-yr</c:v>
                </c:pt>
                <c:pt idx="1">
                  <c:v>Public 2-yr</c:v>
                </c:pt>
                <c:pt idx="2">
                  <c:v>Independent</c:v>
                </c:pt>
                <c:pt idx="3">
                  <c:v>Total</c:v>
                </c:pt>
              </c:strCache>
            </c:strRef>
          </c:cat>
          <c:val>
            <c:numRef>
              <c:f>'Enrollment In&amp;Out'!$F$37:$F$40</c:f>
              <c:numCache>
                <c:formatCode>0.0%</c:formatCode>
                <c:ptCount val="4"/>
                <c:pt idx="0">
                  <c:v>0.79113809351214204</c:v>
                </c:pt>
                <c:pt idx="1">
                  <c:v>0.19488788410076591</c:v>
                </c:pt>
                <c:pt idx="2">
                  <c:v>0.23151750972762647</c:v>
                </c:pt>
                <c:pt idx="3">
                  <c:v>0.46307649156549263</c:v>
                </c:pt>
              </c:numCache>
            </c:numRef>
          </c:val>
          <c:extLst xmlns:c16r2="http://schemas.microsoft.com/office/drawing/2015/06/char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173174288"/>
        <c:axId val="173174848"/>
      </c:barChart>
      <c:catAx>
        <c:axId val="173174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74848"/>
        <c:crosses val="autoZero"/>
        <c:auto val="1"/>
        <c:lblAlgn val="ctr"/>
        <c:lblOffset val="100"/>
        <c:noMultiLvlLbl val="0"/>
      </c:catAx>
      <c:valAx>
        <c:axId val="1731748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174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70126</c:v>
                </c:pt>
                <c:pt idx="1">
                  <c:v>68747</c:v>
                </c:pt>
                <c:pt idx="2">
                  <c:v>65159</c:v>
                </c:pt>
                <c:pt idx="3">
                  <c:v>60596</c:v>
                </c:pt>
                <c:pt idx="5">
                  <c:v>32529</c:v>
                </c:pt>
                <c:pt idx="6">
                  <c:v>31865</c:v>
                </c:pt>
                <c:pt idx="7">
                  <c:v>30329</c:v>
                </c:pt>
                <c:pt idx="8">
                  <c:v>29389</c:v>
                </c:pt>
                <c:pt idx="10">
                  <c:v>47489</c:v>
                </c:pt>
                <c:pt idx="11">
                  <c:v>46027</c:v>
                </c:pt>
                <c:pt idx="12">
                  <c:v>41612</c:v>
                </c:pt>
                <c:pt idx="13">
                  <c:v>37540</c:v>
                </c:pt>
              </c:numCache>
            </c:numRef>
          </c:val>
          <c:extLst xmlns:c16r2="http://schemas.microsoft.com/office/drawing/2015/06/char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42871</c:v>
                </c:pt>
                <c:pt idx="1">
                  <c:v>44030</c:v>
                </c:pt>
                <c:pt idx="2">
                  <c:v>46377</c:v>
                </c:pt>
                <c:pt idx="3">
                  <c:v>49078</c:v>
                </c:pt>
                <c:pt idx="5">
                  <c:v>16350</c:v>
                </c:pt>
                <c:pt idx="6">
                  <c:v>16802</c:v>
                </c:pt>
                <c:pt idx="7">
                  <c:v>18317</c:v>
                </c:pt>
                <c:pt idx="8">
                  <c:v>18965</c:v>
                </c:pt>
                <c:pt idx="10">
                  <c:v>20590</c:v>
                </c:pt>
                <c:pt idx="11">
                  <c:v>21533</c:v>
                </c:pt>
                <c:pt idx="12">
                  <c:v>23887</c:v>
                </c:pt>
                <c:pt idx="13">
                  <c:v>25658</c:v>
                </c:pt>
              </c:numCache>
            </c:numRef>
          </c:val>
          <c:extLst xmlns:c16r2="http://schemas.microsoft.com/office/drawing/2015/06/char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7474</c:v>
                </c:pt>
                <c:pt idx="1">
                  <c:v>7385</c:v>
                </c:pt>
                <c:pt idx="2">
                  <c:v>7321</c:v>
                </c:pt>
                <c:pt idx="3">
                  <c:v>7283</c:v>
                </c:pt>
                <c:pt idx="5">
                  <c:v>5159</c:v>
                </c:pt>
                <c:pt idx="6">
                  <c:v>5214</c:v>
                </c:pt>
                <c:pt idx="7">
                  <c:v>5299</c:v>
                </c:pt>
                <c:pt idx="8">
                  <c:v>5195</c:v>
                </c:pt>
                <c:pt idx="10">
                  <c:v>6135</c:v>
                </c:pt>
                <c:pt idx="11">
                  <c:v>6089</c:v>
                </c:pt>
                <c:pt idx="12">
                  <c:v>5751</c:v>
                </c:pt>
                <c:pt idx="13">
                  <c:v>5652</c:v>
                </c:pt>
              </c:numCache>
            </c:numRef>
          </c:val>
          <c:extLst xmlns:c16r2="http://schemas.microsoft.com/office/drawing/2015/06/char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6039</c:v>
                </c:pt>
                <c:pt idx="1">
                  <c:v>6204</c:v>
                </c:pt>
                <c:pt idx="2">
                  <c:v>6575</c:v>
                </c:pt>
                <c:pt idx="3">
                  <c:v>6862</c:v>
                </c:pt>
                <c:pt idx="5">
                  <c:v>2741</c:v>
                </c:pt>
                <c:pt idx="6">
                  <c:v>2863</c:v>
                </c:pt>
                <c:pt idx="7">
                  <c:v>3080</c:v>
                </c:pt>
                <c:pt idx="8">
                  <c:v>3315</c:v>
                </c:pt>
                <c:pt idx="10">
                  <c:v>2686</c:v>
                </c:pt>
                <c:pt idx="11">
                  <c:v>2758</c:v>
                </c:pt>
                <c:pt idx="12">
                  <c:v>3028</c:v>
                </c:pt>
                <c:pt idx="13">
                  <c:v>3246</c:v>
                </c:pt>
              </c:numCache>
            </c:numRef>
          </c:val>
          <c:extLst xmlns:c16r2="http://schemas.microsoft.com/office/drawing/2015/06/char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281531024"/>
        <c:axId val="281531584"/>
      </c:barChart>
      <c:catAx>
        <c:axId val="281531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531584"/>
        <c:crosses val="autoZero"/>
        <c:auto val="1"/>
        <c:lblAlgn val="ctr"/>
        <c:lblOffset val="100"/>
        <c:noMultiLvlLbl val="0"/>
      </c:catAx>
      <c:valAx>
        <c:axId val="2815315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531024"/>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Reg-percent'!$C$47</c:f>
              <c:strCache>
                <c:ptCount val="1"/>
                <c:pt idx="0">
                  <c:v>White</c:v>
                </c:pt>
              </c:strCache>
            </c:strRef>
          </c:tx>
          <c:spPr>
            <a:solidFill>
              <a:srgbClr val="005F84"/>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Reg-percent'!$C$48:$C$51</c:f>
              <c:numCache>
                <c:formatCode>0.0%</c:formatCode>
                <c:ptCount val="4"/>
                <c:pt idx="0">
                  <c:v>0.60851926977687631</c:v>
                </c:pt>
                <c:pt idx="1">
                  <c:v>0.59233449477351918</c:v>
                </c:pt>
                <c:pt idx="2">
                  <c:v>0.59672262190247805</c:v>
                </c:pt>
                <c:pt idx="3">
                  <c:v>0.62716763005780352</c:v>
                </c:pt>
              </c:numCache>
            </c:numRef>
          </c:val>
          <c:extLst xmlns:c16r2="http://schemas.microsoft.com/office/drawing/2015/06/chart">
            <c:ext xmlns:c16="http://schemas.microsoft.com/office/drawing/2014/chart" uri="{C3380CC4-5D6E-409C-BE32-E72D297353CC}">
              <c16:uniqueId val="{00000000-03A1-4A33-8F80-4F60006AA57C}"/>
            </c:ext>
          </c:extLst>
        </c:ser>
        <c:ser>
          <c:idx val="1"/>
          <c:order val="1"/>
          <c:tx>
            <c:strRef>
              <c:f>'Comp by Inst Reg-percent'!$D$47</c:f>
              <c:strCache>
                <c:ptCount val="1"/>
                <c:pt idx="0">
                  <c:v>Hispanic</c:v>
                </c:pt>
              </c:strCache>
            </c:strRef>
          </c:tx>
          <c:spPr>
            <a:solidFill>
              <a:srgbClr val="00B189"/>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Reg-percent'!$D$48:$D$51</c:f>
              <c:numCache>
                <c:formatCode>0.0%</c:formatCode>
                <c:ptCount val="4"/>
                <c:pt idx="0">
                  <c:v>0.28093306288032455</c:v>
                </c:pt>
                <c:pt idx="1">
                  <c:v>0.24320557491289199</c:v>
                </c:pt>
                <c:pt idx="2">
                  <c:v>0.16187050359712229</c:v>
                </c:pt>
                <c:pt idx="3">
                  <c:v>0.13294797687861271</c:v>
                </c:pt>
              </c:numCache>
            </c:numRef>
          </c:val>
          <c:extLst xmlns:c16r2="http://schemas.microsoft.com/office/drawing/2015/06/chart">
            <c:ext xmlns:c16="http://schemas.microsoft.com/office/drawing/2014/chart" uri="{C3380CC4-5D6E-409C-BE32-E72D297353CC}">
              <c16:uniqueId val="{00000001-03A1-4A33-8F80-4F60006AA57C}"/>
            </c:ext>
          </c:extLst>
        </c:ser>
        <c:ser>
          <c:idx val="2"/>
          <c:order val="2"/>
          <c:tx>
            <c:strRef>
              <c:f>'Comp by Inst Reg-percent'!$E$47</c:f>
              <c:strCache>
                <c:ptCount val="1"/>
                <c:pt idx="0">
                  <c:v>African American</c:v>
                </c:pt>
              </c:strCache>
            </c:strRef>
          </c:tx>
          <c:spPr>
            <a:solidFill>
              <a:srgbClr val="F6B11A"/>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Reg-percent'!$E$48:$E$51</c:f>
              <c:numCache>
                <c:formatCode>0.0%</c:formatCode>
                <c:ptCount val="4"/>
                <c:pt idx="0">
                  <c:v>6.1866125760649086E-2</c:v>
                </c:pt>
                <c:pt idx="1">
                  <c:v>6.6898954703832753E-2</c:v>
                </c:pt>
                <c:pt idx="2">
                  <c:v>0.11870503597122302</c:v>
                </c:pt>
                <c:pt idx="3">
                  <c:v>9.2485549132947972E-2</c:v>
                </c:pt>
              </c:numCache>
            </c:numRef>
          </c:val>
          <c:extLst xmlns:c16r2="http://schemas.microsoft.com/office/drawing/2015/06/chart">
            <c:ext xmlns:c16="http://schemas.microsoft.com/office/drawing/2014/chart" uri="{C3380CC4-5D6E-409C-BE32-E72D297353CC}">
              <c16:uniqueId val="{00000002-03A1-4A33-8F80-4F60006AA57C}"/>
            </c:ext>
          </c:extLst>
        </c:ser>
        <c:ser>
          <c:idx val="3"/>
          <c:order val="3"/>
          <c:tx>
            <c:strRef>
              <c:f>'Comp by Inst Reg-percent'!$F$47</c:f>
              <c:strCache>
                <c:ptCount val="1"/>
                <c:pt idx="0">
                  <c:v>Other</c:v>
                </c:pt>
              </c:strCache>
            </c:strRef>
          </c:tx>
          <c:spPr>
            <a:solidFill>
              <a:srgbClr val="8BD1E5"/>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Reg-percent'!$F$48:$F$51</c:f>
              <c:numCache>
                <c:formatCode>0.0%</c:formatCode>
                <c:ptCount val="4"/>
                <c:pt idx="0">
                  <c:v>4.8681541582150101E-2</c:v>
                </c:pt>
                <c:pt idx="1">
                  <c:v>9.7560975609756101E-2</c:v>
                </c:pt>
                <c:pt idx="2">
                  <c:v>0.12270183852917665</c:v>
                </c:pt>
                <c:pt idx="3">
                  <c:v>0.14739884393063585</c:v>
                </c:pt>
              </c:numCache>
            </c:numRef>
          </c:val>
          <c:extLst xmlns:c16r2="http://schemas.microsoft.com/office/drawing/2015/06/char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281536064"/>
        <c:axId val="281620672"/>
      </c:barChart>
      <c:catAx>
        <c:axId val="281536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20672"/>
        <c:crosses val="autoZero"/>
        <c:auto val="1"/>
        <c:lblAlgn val="ctr"/>
        <c:lblOffset val="100"/>
        <c:noMultiLvlLbl val="0"/>
      </c:catAx>
      <c:valAx>
        <c:axId val="281620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53606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Reg-percent'!$G$47</c:f>
              <c:strCache>
                <c:ptCount val="1"/>
                <c:pt idx="0">
                  <c:v>Male</c:v>
                </c:pt>
              </c:strCache>
            </c:strRef>
          </c:tx>
          <c:spPr>
            <a:solidFill>
              <a:srgbClr val="005F84"/>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Reg-percent'!$G$48:$G$51</c:f>
              <c:numCache>
                <c:formatCode>0.0%</c:formatCode>
                <c:ptCount val="4"/>
                <c:pt idx="0">
                  <c:v>0.5486815415821501</c:v>
                </c:pt>
                <c:pt idx="1">
                  <c:v>0.3519163763066202</c:v>
                </c:pt>
                <c:pt idx="2">
                  <c:v>0.40527577937649878</c:v>
                </c:pt>
                <c:pt idx="3">
                  <c:v>0.37138728323699421</c:v>
                </c:pt>
              </c:numCache>
            </c:numRef>
          </c:val>
          <c:extLst xmlns:c16r2="http://schemas.microsoft.com/office/drawing/2015/06/chart">
            <c:ext xmlns:c16="http://schemas.microsoft.com/office/drawing/2014/chart" uri="{C3380CC4-5D6E-409C-BE32-E72D297353CC}">
              <c16:uniqueId val="{00000000-A212-4DF6-B2AA-D684A532A621}"/>
            </c:ext>
          </c:extLst>
        </c:ser>
        <c:ser>
          <c:idx val="1"/>
          <c:order val="1"/>
          <c:tx>
            <c:strRef>
              <c:f>'Comp by Inst Reg-percent'!$H$47</c:f>
              <c:strCache>
                <c:ptCount val="1"/>
                <c:pt idx="0">
                  <c:v>Female</c:v>
                </c:pt>
              </c:strCache>
            </c:strRef>
          </c:tx>
          <c:spPr>
            <a:solidFill>
              <a:srgbClr val="F8E0A4"/>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Reg-percent'!$H$48:$H$51</c:f>
              <c:numCache>
                <c:formatCode>0.0%</c:formatCode>
                <c:ptCount val="4"/>
                <c:pt idx="0">
                  <c:v>0.4513184584178499</c:v>
                </c:pt>
                <c:pt idx="1">
                  <c:v>0.6480836236933798</c:v>
                </c:pt>
                <c:pt idx="2">
                  <c:v>0.59472422062350117</c:v>
                </c:pt>
                <c:pt idx="3">
                  <c:v>0.62861271676300579</c:v>
                </c:pt>
              </c:numCache>
            </c:numRef>
          </c:val>
          <c:extLst xmlns:c16r2="http://schemas.microsoft.com/office/drawing/2015/06/char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281624032"/>
        <c:axId val="281624592"/>
      </c:barChart>
      <c:catAx>
        <c:axId val="28162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24592"/>
        <c:crosses val="autoZero"/>
        <c:auto val="1"/>
        <c:lblAlgn val="ctr"/>
        <c:lblOffset val="100"/>
        <c:noMultiLvlLbl val="0"/>
      </c:catAx>
      <c:valAx>
        <c:axId val="2816245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2403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Reg-percent'!$J$47</c:f>
              <c:strCache>
                <c:ptCount val="1"/>
                <c:pt idx="0">
                  <c:v>*Economically Disadvantaged</c:v>
                </c:pt>
              </c:strCache>
            </c:strRef>
          </c:tx>
          <c:spPr>
            <a:solidFill>
              <a:srgbClr val="8BD1E5"/>
            </a:solidFill>
            <a:ln>
              <a:noFill/>
            </a:ln>
            <a:effectLst/>
          </c:spPr>
          <c:invertIfNegative val="0"/>
          <c:cat>
            <c:strRef>
              <c:f>'Comp by Inst Reg-percent'!$A$48:$A$50</c:f>
              <c:strCache>
                <c:ptCount val="3"/>
                <c:pt idx="0">
                  <c:v>Certificate</c:v>
                </c:pt>
                <c:pt idx="1">
                  <c:v>Associate</c:v>
                </c:pt>
                <c:pt idx="2">
                  <c:v>Bachelor's</c:v>
                </c:pt>
              </c:strCache>
            </c:strRef>
          </c:cat>
          <c:val>
            <c:numRef>
              <c:f>'Comp by Inst Reg-percent'!$J$48:$J$50</c:f>
              <c:numCache>
                <c:formatCode>0.0%</c:formatCode>
                <c:ptCount val="3"/>
                <c:pt idx="0">
                  <c:v>0.48884381338742394</c:v>
                </c:pt>
                <c:pt idx="1">
                  <c:v>0.55679442508710797</c:v>
                </c:pt>
                <c:pt idx="2">
                  <c:v>0.47242206235011991</c:v>
                </c:pt>
              </c:numCache>
            </c:numRef>
          </c:val>
          <c:extLst xmlns:c16r2="http://schemas.microsoft.com/office/drawing/2015/06/chart">
            <c:ext xmlns:c16="http://schemas.microsoft.com/office/drawing/2014/chart" uri="{C3380CC4-5D6E-409C-BE32-E72D297353CC}">
              <c16:uniqueId val="{00000000-9C51-4BBD-AB9F-5458E9A48891}"/>
            </c:ext>
          </c:extLst>
        </c:ser>
        <c:dLbls>
          <c:showLegendKey val="0"/>
          <c:showVal val="0"/>
          <c:showCatName val="0"/>
          <c:showSerName val="0"/>
          <c:showPercent val="0"/>
          <c:showBubbleSize val="0"/>
        </c:dLbls>
        <c:gapWidth val="219"/>
        <c:overlap val="100"/>
        <c:axId val="281627952"/>
        <c:axId val="281628512"/>
        <c:extLst xmlns:c16r2="http://schemas.microsoft.com/office/drawing/2015/06/chart">
          <c:ext xmlns:c15="http://schemas.microsoft.com/office/drawing/2012/chart" uri="{02D57815-91ED-43cb-92C2-25804820EDAC}">
            <c15:filteredBarSeries>
              <c15:ser>
                <c:idx val="1"/>
                <c:order val="1"/>
                <c:tx>
                  <c:strRef>
                    <c:extLst xmlns:c16r2="http://schemas.microsoft.com/office/drawing/2015/06/chart">
                      <c:ext uri="{02D57815-91ED-43cb-92C2-25804820EDAC}">
                        <c15:formulaRef>
                          <c15:sqref>'Comp by Inst Reg-percent'!$K$47</c15:sqref>
                        </c15:formulaRef>
                      </c:ext>
                    </c:extLst>
                    <c:strCache>
                      <c:ptCount val="1"/>
                    </c:strCache>
                  </c:strRef>
                </c:tx>
                <c:spPr>
                  <a:solidFill>
                    <a:srgbClr val="00B189"/>
                  </a:solidFill>
                  <a:ln>
                    <a:noFill/>
                  </a:ln>
                  <a:effectLst/>
                </c:spPr>
                <c:invertIfNegative val="0"/>
                <c:cat>
                  <c:strRef>
                    <c:extLst xmlns:c16r2="http://schemas.microsoft.com/office/drawing/2015/06/chart">
                      <c:ext uri="{02D57815-91ED-43cb-92C2-25804820EDAC}">
                        <c15:formulaRef>
                          <c15:sqref>'Comp by Inst Reg-percent'!$A$48:$A$50</c15:sqref>
                        </c15:formulaRef>
                      </c:ext>
                    </c:extLst>
                    <c:strCache>
                      <c:ptCount val="3"/>
                      <c:pt idx="0">
                        <c:v>Certificate</c:v>
                      </c:pt>
                      <c:pt idx="1">
                        <c:v>Associate</c:v>
                      </c:pt>
                      <c:pt idx="2">
                        <c:v>Bachelor's</c:v>
                      </c:pt>
                    </c:strCache>
                  </c:strRef>
                </c:cat>
                <c:val>
                  <c:numRef>
                    <c:extLst xmlns:c16r2="http://schemas.microsoft.com/office/drawing/2015/06/chart">
                      <c:ext uri="{02D57815-91ED-43cb-92C2-25804820EDAC}">
                        <c15:formulaRef>
                          <c15:sqref>'Comp by Inst Reg-percent'!$K$48:$K$50</c15:sqref>
                        </c15:formulaRef>
                      </c:ext>
                    </c:extLst>
                    <c:numCache>
                      <c:formatCode>0.0%</c:formatCode>
                      <c:ptCount val="3"/>
                    </c:numCache>
                  </c:numRef>
                </c:val>
                <c:extLst xmlns:c16r2="http://schemas.microsoft.com/office/drawing/2015/06/chart">
                  <c:ext xmlns:c16="http://schemas.microsoft.com/office/drawing/2014/chart" uri="{C3380CC4-5D6E-409C-BE32-E72D297353CC}">
                    <c16:uniqueId val="{00000001-9C51-4BBD-AB9F-5458E9A48891}"/>
                  </c:ext>
                </c:extLst>
              </c15:ser>
            </c15:filteredBarSeries>
          </c:ext>
        </c:extLst>
      </c:barChart>
      <c:catAx>
        <c:axId val="28162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28512"/>
        <c:crosses val="autoZero"/>
        <c:auto val="1"/>
        <c:lblAlgn val="ctr"/>
        <c:lblOffset val="100"/>
        <c:noMultiLvlLbl val="0"/>
      </c:catAx>
      <c:valAx>
        <c:axId val="2816285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2795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72DE-42EB-B1B2-227193530B8A}"/>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72DE-42EB-B1B2-227193530B8A}"/>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72DE-42EB-B1B2-227193530B8A}"/>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72DE-42EB-B1B2-227193530B8A}"/>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72DE-42EB-B1B2-227193530B8A}"/>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72DE-42EB-B1B2-227193530B8A}"/>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72DE-42EB-B1B2-227193530B8A}"/>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72DE-42EB-B1B2-227193530B8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'6-Year Grad Rates'!$D$44:$D$54</c:f>
              <c:numCache>
                <c:formatCode>0.0%</c:formatCode>
                <c:ptCount val="11"/>
                <c:pt idx="0">
                  <c:v>0.4507182595698746</c:v>
                </c:pt>
                <c:pt idx="1">
                  <c:v>0.39887984597882209</c:v>
                </c:pt>
                <c:pt idx="3">
                  <c:v>0.38687182596831654</c:v>
                </c:pt>
                <c:pt idx="4">
                  <c:v>0.32577777777777778</c:v>
                </c:pt>
                <c:pt idx="6">
                  <c:v>0.24807430901676483</c:v>
                </c:pt>
                <c:pt idx="7">
                  <c:v>0.19813302217036172</c:v>
                </c:pt>
                <c:pt idx="9">
                  <c:v>0.44185126582278483</c:v>
                </c:pt>
                <c:pt idx="10">
                  <c:v>0.37034383954154726</c:v>
                </c:pt>
              </c:numCache>
            </c:numRef>
          </c:val>
          <c:extLst xmlns:c16r2="http://schemas.microsoft.com/office/drawing/2015/06/chart">
            <c:ext xmlns:c16="http://schemas.microsoft.com/office/drawing/2014/chart" uri="{C3380CC4-5D6E-409C-BE32-E72D297353CC}">
              <c16:uniqueId val="{00000010-72DE-42EB-B1B2-227193530B8A}"/>
            </c:ext>
          </c:extLst>
        </c:ser>
        <c:dLbls>
          <c:dLblPos val="outEnd"/>
          <c:showLegendKey val="0"/>
          <c:showVal val="1"/>
          <c:showCatName val="0"/>
          <c:showSerName val="0"/>
          <c:showPercent val="0"/>
          <c:showBubbleSize val="0"/>
        </c:dLbls>
        <c:gapWidth val="75"/>
        <c:axId val="281631312"/>
        <c:axId val="281631872"/>
      </c:barChart>
      <c:catAx>
        <c:axId val="28163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1631872"/>
        <c:crosses val="autoZero"/>
        <c:auto val="1"/>
        <c:lblAlgn val="ctr"/>
        <c:lblOffset val="100"/>
        <c:noMultiLvlLbl val="0"/>
      </c:catAx>
      <c:valAx>
        <c:axId val="28163187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163131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2012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D379-439B-A921-FA76CE703EF9}"/>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D379-439B-A921-FA76CE703EF9}"/>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D379-439B-A921-FA76CE703EF9}"/>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D379-439B-A921-FA76CE703EF9}"/>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D379-439B-A921-FA76CE703EF9}"/>
              </c:ext>
            </c:extLst>
          </c:dPt>
          <c:dPt>
            <c:idx val="5"/>
            <c:invertIfNegative val="0"/>
            <c:bubble3D val="0"/>
            <c:spPr>
              <a:pattFill prst="pct50">
                <a:fgClr>
                  <a:srgbClr val="FFC000"/>
                </a:fgClr>
                <a:bgClr>
                  <a:schemeClr val="bg1"/>
                </a:bgClr>
              </a:pattFill>
              <a:ln>
                <a:noFill/>
              </a:ln>
              <a:effectLst/>
            </c:spPr>
            <c:extLst xmlns:c16r2="http://schemas.microsoft.com/office/drawing/2015/06/chart">
              <c:ext xmlns:c16="http://schemas.microsoft.com/office/drawing/2014/chart" uri="{C3380CC4-5D6E-409C-BE32-E72D297353CC}">
                <c16:uniqueId val="{0000000B-D379-439B-A921-FA76CE703EF9}"/>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D379-439B-A921-FA76CE703EF9}"/>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D379-439B-A921-FA76CE703EF9}"/>
              </c:ext>
            </c:extLst>
          </c:dPt>
          <c:dPt>
            <c:idx val="8"/>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1-D379-439B-A921-FA76CE703EF9}"/>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Northwest</c:v>
                  </c:pt>
                </c:lvl>
              </c:multiLvlStrCache>
            </c:multiLvlStrRef>
          </c:cat>
          <c:val>
            <c:numRef>
              <c:f>'6-Year Grad Rates'!$D$55:$D$65</c:f>
              <c:numCache>
                <c:formatCode>0.0%</c:formatCode>
                <c:ptCount val="11"/>
                <c:pt idx="0">
                  <c:v>0.39759036144578314</c:v>
                </c:pt>
                <c:pt idx="1">
                  <c:v>0.37783375314861462</c:v>
                </c:pt>
                <c:pt idx="3">
                  <c:v>0.37142857142857144</c:v>
                </c:pt>
                <c:pt idx="4">
                  <c:v>0.30219780219780218</c:v>
                </c:pt>
                <c:pt idx="6">
                  <c:v>0.33870967741935482</c:v>
                </c:pt>
                <c:pt idx="7">
                  <c:v>0.25600000000000001</c:v>
                </c:pt>
                <c:pt idx="9">
                  <c:v>0.421875</c:v>
                </c:pt>
                <c:pt idx="10">
                  <c:v>0.22368421052631579</c:v>
                </c:pt>
              </c:numCache>
            </c:numRef>
          </c:val>
          <c:extLst xmlns:c16r2="http://schemas.microsoft.com/office/drawing/2015/06/chart">
            <c:ext xmlns:c16="http://schemas.microsoft.com/office/drawing/2014/chart" uri="{C3380CC4-5D6E-409C-BE32-E72D297353CC}">
              <c16:uniqueId val="{00000012-D379-439B-A921-FA76CE703EF9}"/>
            </c:ext>
          </c:extLst>
        </c:ser>
        <c:dLbls>
          <c:dLblPos val="outEnd"/>
          <c:showLegendKey val="0"/>
          <c:showVal val="1"/>
          <c:showCatName val="0"/>
          <c:showSerName val="0"/>
          <c:showPercent val="0"/>
          <c:showBubbleSize val="0"/>
        </c:dLbls>
        <c:gapWidth val="75"/>
        <c:axId val="281634112"/>
        <c:axId val="281634672"/>
      </c:barChart>
      <c:catAx>
        <c:axId val="281634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1634672"/>
        <c:crosses val="autoZero"/>
        <c:auto val="1"/>
        <c:lblAlgn val="ctr"/>
        <c:lblOffset val="100"/>
        <c:noMultiLvlLbl val="0"/>
      </c:catAx>
      <c:valAx>
        <c:axId val="28163467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3411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[2]HighPlains!$D$12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D414-4F96-883A-DC0A1939D1DB}"/>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D414-4F96-883A-DC0A1939D1DB}"/>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D414-4F96-883A-DC0A1939D1DB}"/>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D414-4F96-883A-DC0A1939D1DB}"/>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D414-4F96-883A-DC0A1939D1DB}"/>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D414-4F96-883A-DC0A1939D1DB}"/>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D414-4F96-883A-DC0A1939D1DB}"/>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D414-4F96-883A-DC0A1939D1DB}"/>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[2]HighPlains!$D$13:$D$23</c:f>
              <c:numCache>
                <c:formatCode>General</c:formatCode>
                <c:ptCount val="11"/>
                <c:pt idx="0">
                  <c:v>0.76154357950765139</c:v>
                </c:pt>
                <c:pt idx="1">
                  <c:v>0.64204985291840844</c:v>
                </c:pt>
                <c:pt idx="3">
                  <c:v>0.60012294452128478</c:v>
                </c:pt>
                <c:pt idx="4">
                  <c:v>0.48619151561165419</c:v>
                </c:pt>
                <c:pt idx="6">
                  <c:v>0.48243082668477338</c:v>
                </c:pt>
                <c:pt idx="7">
                  <c:v>0.37108869925006466</c:v>
                </c:pt>
                <c:pt idx="9">
                  <c:v>0.767208413001912</c:v>
                </c:pt>
                <c:pt idx="10">
                  <c:v>0.65746606334841629</c:v>
                </c:pt>
              </c:numCache>
            </c:numRef>
          </c:val>
          <c:extLst xmlns:c16r2="http://schemas.microsoft.com/office/drawing/2015/06/chart">
            <c:ext xmlns:c16="http://schemas.microsoft.com/office/drawing/2014/chart" uri="{C3380CC4-5D6E-409C-BE32-E72D297353CC}">
              <c16:uniqueId val="{00000010-D414-4F96-883A-DC0A1939D1DB}"/>
            </c:ext>
          </c:extLst>
        </c:ser>
        <c:dLbls>
          <c:showLegendKey val="0"/>
          <c:showVal val="0"/>
          <c:showCatName val="0"/>
          <c:showSerName val="0"/>
          <c:showPercent val="0"/>
          <c:showBubbleSize val="0"/>
        </c:dLbls>
        <c:gapWidth val="75"/>
        <c:axId val="281636912"/>
        <c:axId val="281637472"/>
      </c:barChart>
      <c:catAx>
        <c:axId val="281636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1637472"/>
        <c:crosses val="autoZero"/>
        <c:auto val="1"/>
        <c:lblAlgn val="ctr"/>
        <c:lblOffset val="100"/>
        <c:noMultiLvlLbl val="0"/>
      </c:catAx>
      <c:valAx>
        <c:axId val="28163747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36912"/>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2012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D84B-43C6-A853-FC4C397F2510}"/>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D84B-43C6-A853-FC4C397F2510}"/>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D84B-43C6-A853-FC4C397F2510}"/>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D84B-43C6-A853-FC4C397F2510}"/>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D84B-43C6-A853-FC4C397F2510}"/>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D84B-43C6-A853-FC4C397F2510}"/>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D84B-43C6-A853-FC4C397F2510}"/>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D84B-43C6-A853-FC4C397F251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Northwest</c:v>
                  </c:pt>
                </c:lvl>
              </c:multiLvlStrCache>
            </c:multiLvlStrRef>
          </c:cat>
          <c:val>
            <c:numRef>
              <c:f>'6-Year Grad Rates'!$D$24:$D$34</c:f>
              <c:numCache>
                <c:formatCode>0.0%</c:formatCode>
                <c:ptCount val="11"/>
                <c:pt idx="0">
                  <c:v>0.62127659574468086</c:v>
                </c:pt>
                <c:pt idx="1">
                  <c:v>0.45333333333333331</c:v>
                </c:pt>
                <c:pt idx="3">
                  <c:v>0.61702127659574468</c:v>
                </c:pt>
                <c:pt idx="4">
                  <c:v>0.34782608695652173</c:v>
                </c:pt>
                <c:pt idx="6">
                  <c:v>0.46875</c:v>
                </c:pt>
                <c:pt idx="7">
                  <c:v>0.34920634920634919</c:v>
                </c:pt>
                <c:pt idx="9">
                  <c:v>0.63636363636363635</c:v>
                </c:pt>
                <c:pt idx="10">
                  <c:v>0.54838709677419351</c:v>
                </c:pt>
              </c:numCache>
            </c:numRef>
          </c:val>
          <c:extLst xmlns:c16r2="http://schemas.microsoft.com/office/drawing/2015/06/chart">
            <c:ext xmlns:c16="http://schemas.microsoft.com/office/drawing/2014/chart" uri="{C3380CC4-5D6E-409C-BE32-E72D297353CC}">
              <c16:uniqueId val="{00000010-D84B-43C6-A853-FC4C397F2510}"/>
            </c:ext>
          </c:extLst>
        </c:ser>
        <c:dLbls>
          <c:showLegendKey val="0"/>
          <c:showVal val="0"/>
          <c:showCatName val="0"/>
          <c:showSerName val="0"/>
          <c:showPercent val="0"/>
          <c:showBubbleSize val="0"/>
        </c:dLbls>
        <c:gapWidth val="75"/>
        <c:axId val="281639712"/>
        <c:axId val="281640272"/>
      </c:barChart>
      <c:catAx>
        <c:axId val="28163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1640272"/>
        <c:crosses val="autoZero"/>
        <c:auto val="1"/>
        <c:lblAlgn val="ctr"/>
        <c:lblOffset val="100"/>
        <c:noMultiLvlLbl val="0"/>
      </c:catAx>
      <c:valAx>
        <c:axId val="281640272"/>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63971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8</xdr:row>
      <xdr:rowOff>99569</xdr:rowOff>
    </xdr:from>
    <xdr:to>
      <xdr:col>3</xdr:col>
      <xdr:colOff>123825</xdr:colOff>
      <xdr:row>16</xdr:row>
      <xdr:rowOff>38609</xdr:rowOff>
    </xdr:to>
    <xdr:pic>
      <xdr:nvPicPr>
        <xdr:cNvPr id="4" name="Picture 2">
          <a:extLst>
            <a:ext uri="{FF2B5EF4-FFF2-40B4-BE49-F238E27FC236}">
              <a16:creationId xmlns:a16="http://schemas.microsoft.com/office/drawing/2014/main" xmlns=""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09800" y="1623569"/>
          <a:ext cx="2105025" cy="1463040"/>
        </a:xfrm>
        <a:prstGeom prst="rect">
          <a:avLst/>
        </a:prstGeom>
        <a:noFill/>
        <a:ln w="9525">
          <a:solidFill>
            <a:srgbClr val="00AAE8"/>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971550</xdr:colOff>
      <xdr:row>20</xdr:row>
      <xdr:rowOff>152400</xdr:rowOff>
    </xdr:from>
    <xdr:to>
      <xdr:col>3</xdr:col>
      <xdr:colOff>495300</xdr:colOff>
      <xdr:row>36</xdr:row>
      <xdr:rowOff>76200</xdr:rowOff>
    </xdr:to>
    <xdr:graphicFrame macro="">
      <xdr:nvGraphicFramePr>
        <xdr:cNvPr id="3" name="Chart 2">
          <a:extLst>
            <a:ext uri="{FF2B5EF4-FFF2-40B4-BE49-F238E27FC236}">
              <a16:creationId xmlns:a16="http://schemas.microsoft.com/office/drawing/2014/main" xmlns=""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590550</xdr:colOff>
      <xdr:row>20</xdr:row>
      <xdr:rowOff>152400</xdr:rowOff>
    </xdr:from>
    <xdr:to>
      <xdr:col>6</xdr:col>
      <xdr:colOff>361950</xdr:colOff>
      <xdr:row>36</xdr:row>
      <xdr:rowOff>76200</xdr:rowOff>
    </xdr:to>
    <xdr:graphicFrame macro="">
      <xdr:nvGraphicFramePr>
        <xdr:cNvPr id="11" name="Chart 10">
          <a:extLst>
            <a:ext uri="{FF2B5EF4-FFF2-40B4-BE49-F238E27FC236}">
              <a16:creationId xmlns:a16="http://schemas.microsoft.com/office/drawing/2014/main" xmlns=""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971550</xdr:colOff>
      <xdr:row>37</xdr:row>
      <xdr:rowOff>19050</xdr:rowOff>
    </xdr:from>
    <xdr:to>
      <xdr:col>3</xdr:col>
      <xdr:colOff>495300</xdr:colOff>
      <xdr:row>52</xdr:row>
      <xdr:rowOff>104775</xdr:rowOff>
    </xdr:to>
    <xdr:graphicFrame macro="">
      <xdr:nvGraphicFramePr>
        <xdr:cNvPr id="12" name="Chart 11">
          <a:extLst>
            <a:ext uri="{FF2B5EF4-FFF2-40B4-BE49-F238E27FC236}">
              <a16:creationId xmlns:a16="http://schemas.microsoft.com/office/drawing/2014/main" xmlns=""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600075</xdr:colOff>
      <xdr:row>37</xdr:row>
      <xdr:rowOff>19050</xdr:rowOff>
    </xdr:from>
    <xdr:to>
      <xdr:col>6</xdr:col>
      <xdr:colOff>371475</xdr:colOff>
      <xdr:row>52</xdr:row>
      <xdr:rowOff>104775</xdr:rowOff>
    </xdr:to>
    <xdr:graphicFrame macro="">
      <xdr:nvGraphicFramePr>
        <xdr:cNvPr id="16" name="Chart 15">
          <a:extLst>
            <a:ext uri="{FF2B5EF4-FFF2-40B4-BE49-F238E27FC236}">
              <a16:creationId xmlns:a16="http://schemas.microsoft.com/office/drawing/2014/main" xmlns="" id="{00000000-0008-0000-09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261937</xdr:colOff>
      <xdr:row>8</xdr:row>
      <xdr:rowOff>80962</xdr:rowOff>
    </xdr:from>
    <xdr:to>
      <xdr:col>3</xdr:col>
      <xdr:colOff>776287</xdr:colOff>
      <xdr:row>20</xdr:row>
      <xdr:rowOff>4762</xdr:rowOff>
    </xdr:to>
    <xdr:graphicFrame macro="">
      <xdr:nvGraphicFramePr>
        <xdr:cNvPr id="4" name="Chart 3">
          <a:extLst>
            <a:ext uri="{FF2B5EF4-FFF2-40B4-BE49-F238E27FC236}">
              <a16:creationId xmlns:a16="http://schemas.microsoft.com/office/drawing/2014/main" xmlns="" id="{D5540F72-12BD-48F3-A48C-E34D319A75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857250</xdr:colOff>
      <xdr:row>8</xdr:row>
      <xdr:rowOff>76200</xdr:rowOff>
    </xdr:from>
    <xdr:to>
      <xdr:col>8</xdr:col>
      <xdr:colOff>390525</xdr:colOff>
      <xdr:row>20</xdr:row>
      <xdr:rowOff>0</xdr:rowOff>
    </xdr:to>
    <xdr:graphicFrame macro="">
      <xdr:nvGraphicFramePr>
        <xdr:cNvPr id="17" name="Chart 16">
          <a:extLst>
            <a:ext uri="{FF2B5EF4-FFF2-40B4-BE49-F238E27FC236}">
              <a16:creationId xmlns:a16="http://schemas.microsoft.com/office/drawing/2014/main" xmlns="" id="{6E721DF7-7DB5-4503-AE0D-5C10DB2E4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290512</xdr:colOff>
      <xdr:row>18</xdr:row>
      <xdr:rowOff>9525</xdr:rowOff>
    </xdr:from>
    <xdr:to>
      <xdr:col>6</xdr:col>
      <xdr:colOff>176212</xdr:colOff>
      <xdr:row>32</xdr:row>
      <xdr:rowOff>85725</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20</xdr:row>
      <xdr:rowOff>152400</xdr:rowOff>
    </xdr:from>
    <xdr:to>
      <xdr:col>4</xdr:col>
      <xdr:colOff>266700</xdr:colOff>
      <xdr:row>22</xdr:row>
      <xdr:rowOff>28575</xdr:rowOff>
    </xdr:to>
    <xdr:grpSp>
      <xdr:nvGrpSpPr>
        <xdr:cNvPr id="4" name="Group 3">
          <a:extLst>
            <a:ext uri="{FF2B5EF4-FFF2-40B4-BE49-F238E27FC236}">
              <a16:creationId xmlns:a16="http://schemas.microsoft.com/office/drawing/2014/main" xmlns="" id="{00000000-0008-0000-0B00-000004000000}"/>
            </a:ext>
          </a:extLst>
        </xdr:cNvPr>
        <xdr:cNvGrpSpPr/>
      </xdr:nvGrpSpPr>
      <xdr:grpSpPr>
        <a:xfrm>
          <a:off x="1847850" y="4048125"/>
          <a:ext cx="1543050" cy="257175"/>
          <a:chOff x="1981200" y="4171950"/>
          <a:chExt cx="1543050" cy="257175"/>
        </a:xfrm>
      </xdr:grpSpPr>
      <xdr:sp macro="" textlink="">
        <xdr:nvSpPr>
          <xdr:cNvPr id="5" name="TextBox 4">
            <a:extLst>
              <a:ext uri="{FF2B5EF4-FFF2-40B4-BE49-F238E27FC236}">
                <a16:creationId xmlns:a16="http://schemas.microsoft.com/office/drawing/2014/main" xmlns="" id="{00000000-0008-0000-0B00-000005000000}"/>
              </a:ext>
            </a:extLst>
          </xdr:cNvPr>
          <xdr:cNvSpPr txBox="1"/>
        </xdr:nvSpPr>
        <xdr:spPr>
          <a:xfrm>
            <a:off x="1981200" y="4171950"/>
            <a:ext cx="15430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Tahoma" panose="020B0604030504040204" pitchFamily="34" charset="0"/>
                <a:ea typeface="Tahoma" panose="020B0604030504040204" pitchFamily="34" charset="0"/>
                <a:cs typeface="Tahoma" panose="020B0604030504040204" pitchFamily="34" charset="0"/>
              </a:rPr>
              <a:t>    Female            Male</a:t>
            </a:r>
          </a:p>
        </xdr:txBody>
      </xdr:sp>
      <xdr:sp macro="" textlink="">
        <xdr:nvSpPr>
          <xdr:cNvPr id="6" name="Rectangle 5">
            <a:extLst>
              <a:ext uri="{FF2B5EF4-FFF2-40B4-BE49-F238E27FC236}">
                <a16:creationId xmlns:a16="http://schemas.microsoft.com/office/drawing/2014/main" xmlns="" id="{00000000-0008-0000-0B00-000006000000}"/>
              </a:ext>
            </a:extLst>
          </xdr:cNvPr>
          <xdr:cNvSpPr/>
        </xdr:nvSpPr>
        <xdr:spPr>
          <a:xfrm>
            <a:off x="2895600" y="4219575"/>
            <a:ext cx="161925" cy="161925"/>
          </a:xfrm>
          <a:prstGeom prst="rect">
            <a:avLst/>
          </a:prstGeom>
          <a:pattFill prst="pct60">
            <a:fgClr>
              <a:schemeClr val="tx1">
                <a:lumMod val="65000"/>
                <a:lumOff val="35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Rectangle 6">
            <a:extLst>
              <a:ext uri="{FF2B5EF4-FFF2-40B4-BE49-F238E27FC236}">
                <a16:creationId xmlns:a16="http://schemas.microsoft.com/office/drawing/2014/main" xmlns="" id="{00000000-0008-0000-0B00-000007000000}"/>
              </a:ext>
            </a:extLst>
          </xdr:cNvPr>
          <xdr:cNvSpPr/>
        </xdr:nvSpPr>
        <xdr:spPr>
          <a:xfrm>
            <a:off x="2038350" y="4219575"/>
            <a:ext cx="161925" cy="161925"/>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40</xdr:row>
      <xdr:rowOff>171449</xdr:rowOff>
    </xdr:from>
    <xdr:to>
      <xdr:col>3</xdr:col>
      <xdr:colOff>152400</xdr:colOff>
      <xdr:row>55</xdr:row>
      <xdr:rowOff>57149</xdr:rowOff>
    </xdr:to>
    <xdr:graphicFrame macro="">
      <xdr:nvGraphicFramePr>
        <xdr:cNvPr id="4" name="Chart 3">
          <a:extLst>
            <a:ext uri="{FF2B5EF4-FFF2-40B4-BE49-F238E27FC236}">
              <a16:creationId xmlns:a16="http://schemas.microsoft.com/office/drawing/2014/main" xmlns=""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19049</xdr:rowOff>
    </xdr:from>
    <xdr:to>
      <xdr:col>8</xdr:col>
      <xdr:colOff>20309</xdr:colOff>
      <xdr:row>43</xdr:row>
      <xdr:rowOff>9524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0" y="1733549"/>
          <a:ext cx="8402309" cy="6467475"/>
        </a:xfrm>
        <a:prstGeom prst="rect">
          <a:avLst/>
        </a:prstGeom>
        <a:ln w="127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28574</xdr:colOff>
      <xdr:row>35</xdr:row>
      <xdr:rowOff>9524</xdr:rowOff>
    </xdr:from>
    <xdr:to>
      <xdr:col>4</xdr:col>
      <xdr:colOff>9525</xdr:colOff>
      <xdr:row>52</xdr:row>
      <xdr:rowOff>0</xdr:rowOff>
    </xdr:to>
    <xdr:graphicFrame macro="">
      <xdr:nvGraphicFramePr>
        <xdr:cNvPr id="5" name="Chart 4">
          <a:extLst>
            <a:ext uri="{FF2B5EF4-FFF2-40B4-BE49-F238E27FC236}">
              <a16:creationId xmlns:a16="http://schemas.microsoft.com/office/drawing/2014/main" xmlns=""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0.33689</cdr:x>
      <cdr:y>0.89804</cdr:y>
    </cdr:from>
    <cdr:to>
      <cdr:x>0.6488</cdr:x>
      <cdr:y>0.98178</cdr:y>
    </cdr:to>
    <cdr:sp macro="" textlink="">
      <cdr:nvSpPr>
        <cdr:cNvPr id="3" name="TextBox 2"/>
        <cdr:cNvSpPr txBox="1"/>
      </cdr:nvSpPr>
      <cdr:spPr>
        <a:xfrm xmlns:a="http://schemas.openxmlformats.org/drawingml/2006/main">
          <a:off x="2105026" y="2899751"/>
          <a:ext cx="1948941" cy="2703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Highest</a:t>
          </a:r>
          <a:r>
            <a:rPr lang="en-US" sz="10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degree or award earned</a:t>
          </a:r>
          <a:endPar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dr:relSizeAnchor xmlns:cdr="http://schemas.openxmlformats.org/drawingml/2006/chartDrawing">
    <cdr:from>
      <cdr:x>0.86738</cdr:x>
      <cdr:y>0.69066</cdr:y>
    </cdr:from>
    <cdr:to>
      <cdr:x>0.99553</cdr:x>
      <cdr:y>0.81711</cdr:y>
    </cdr:to>
    <cdr:sp macro="" textlink="">
      <cdr:nvSpPr>
        <cdr:cNvPr id="4" name="TextBox 3"/>
        <cdr:cNvSpPr txBox="1"/>
      </cdr:nvSpPr>
      <cdr:spPr>
        <a:xfrm xmlns:a="http://schemas.openxmlformats.org/drawingml/2006/main">
          <a:off x="5419726" y="2230125"/>
          <a:ext cx="800745" cy="408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(Years after</a:t>
          </a:r>
          <a:r>
            <a:rPr lang="en-US" sz="9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graduation)</a:t>
          </a:r>
          <a:endPar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xmlns=""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5</xdr:col>
      <xdr:colOff>591931</xdr:colOff>
      <xdr:row>50</xdr:row>
      <xdr:rowOff>83014</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609600" y="6219825"/>
          <a:ext cx="7145131" cy="3883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51</xdr:row>
      <xdr:rowOff>176211</xdr:rowOff>
    </xdr:from>
    <xdr:to>
      <xdr:col>2</xdr:col>
      <xdr:colOff>480058</xdr:colOff>
      <xdr:row>64</xdr:row>
      <xdr:rowOff>176211</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51</xdr:row>
      <xdr:rowOff>171450</xdr:rowOff>
    </xdr:from>
    <xdr:to>
      <xdr:col>6</xdr:col>
      <xdr:colOff>394334</xdr:colOff>
      <xdr:row>64</xdr:row>
      <xdr:rowOff>171450</xdr:rowOff>
    </xdr:to>
    <xdr:graphicFrame macro="">
      <xdr:nvGraphicFramePr>
        <xdr:cNvPr id="3" name="Chart 2">
          <a:extLst>
            <a:ext uri="{FF2B5EF4-FFF2-40B4-BE49-F238E27FC236}">
              <a16:creationId xmlns:a16="http://schemas.microsoft.com/office/drawing/2014/main" xmlns=""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51</xdr:row>
      <xdr:rowOff>171450</xdr:rowOff>
    </xdr:from>
    <xdr:to>
      <xdr:col>10</xdr:col>
      <xdr:colOff>1013459</xdr:colOff>
      <xdr:row>64</xdr:row>
      <xdr:rowOff>171450</xdr:rowOff>
    </xdr:to>
    <xdr:graphicFrame macro="">
      <xdr:nvGraphicFramePr>
        <xdr:cNvPr id="4" name="Chart 3">
          <a:extLst>
            <a:ext uri="{FF2B5EF4-FFF2-40B4-BE49-F238E27FC236}">
              <a16:creationId xmlns:a16="http://schemas.microsoft.com/office/drawing/2014/main" xmlns=""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xmlns="" id="{3D4EEF8F-3E5A-412A-86A5-ACCA8E9E74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xmlns="" id="{63C6C96F-8D09-463D-AA9C-86C9BB9A5F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323849</xdr:colOff>
      <xdr:row>10</xdr:row>
      <xdr:rowOff>42862</xdr:rowOff>
    </xdr:from>
    <xdr:to>
      <xdr:col>13</xdr:col>
      <xdr:colOff>19049</xdr:colOff>
      <xdr:row>23</xdr:row>
      <xdr:rowOff>166687</xdr:rowOff>
    </xdr:to>
    <xdr:graphicFrame macro="">
      <xdr:nvGraphicFramePr>
        <xdr:cNvPr id="4" name="Chart 3">
          <a:extLst>
            <a:ext uri="{FF2B5EF4-FFF2-40B4-BE49-F238E27FC236}">
              <a16:creationId xmlns:a16="http://schemas.microsoft.com/office/drawing/2014/main" xmlns="" id="{6158E266-FDE2-447B-BCF8-5770E8DA30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xmlns="" id="{E3EF9CAD-C313-49E2-B664-36912D0D0D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file\APP\PA\Strategic%20Planning\Annual%20Projects\Regional%20Plan\2018\Regional%20Workbooks\Updated%20Workbooks_October2018\Copy%20of%20Part%203%20-%20Reg9_WestTexas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Graduation%20Rates%20by%20Gen%20Eth/Output/Regional%20Data%202019%20Grad%20Ra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8/SAS%20Programs%20and%20Data/TSI/TSIHSEnrollmentwithperc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sheetData>
      <sheetData sheetId="7" refreshError="1"/>
      <sheetData sheetId="8" refreshError="1"/>
      <sheetData sheetId="9" refreshError="1"/>
      <sheetData sheetId="10" refreshError="1"/>
      <sheetData sheetId="11">
        <row r="1161">
          <cell r="B1161" t="str">
            <v>ABILENE CHRISTIAN UNIVERSITY</v>
          </cell>
        </row>
        <row r="1162">
          <cell r="B1162" t="str">
            <v>ANGELO STATE UNIVERSITY</v>
          </cell>
        </row>
        <row r="1163">
          <cell r="B1163" t="str">
            <v>AUSTIN COLLEGE</v>
          </cell>
        </row>
        <row r="1164">
          <cell r="B1164" t="str">
            <v>BAYLOR UNIVERSITY</v>
          </cell>
        </row>
        <row r="1165">
          <cell r="B1165" t="str">
            <v>DALLAS BAPTIST UNIVERSITY</v>
          </cell>
        </row>
        <row r="1166">
          <cell r="B1166" t="str">
            <v>EAST TEXAS BAPTIST UNIVERSITY</v>
          </cell>
        </row>
        <row r="1167">
          <cell r="B1167" t="str">
            <v>HARDIN-SIMMONS UNIVERSITY</v>
          </cell>
        </row>
        <row r="1168">
          <cell r="B1168" t="str">
            <v>HOWARD PAYNE UNIVERSITY</v>
          </cell>
        </row>
        <row r="1169">
          <cell r="B1169" t="str">
            <v>LETOURNEAU UNIVERSITY</v>
          </cell>
        </row>
        <row r="1170">
          <cell r="B1170" t="str">
            <v>LUBBOCK CHRISTIAN UNIVERSITY</v>
          </cell>
        </row>
        <row r="1171">
          <cell r="B1171" t="str">
            <v>MCMURRY UNIVERSITY</v>
          </cell>
        </row>
        <row r="1172">
          <cell r="B1172" t="str">
            <v>MIDLAND COLLEGE</v>
          </cell>
        </row>
        <row r="1173">
          <cell r="B1173" t="str">
            <v>MIDWESTERN STATE UNIVERSITY</v>
          </cell>
        </row>
        <row r="1174">
          <cell r="B1174" t="str">
            <v>OUR LADY OF THE LAKE UNIV/SA</v>
          </cell>
        </row>
        <row r="1175">
          <cell r="B1175" t="str">
            <v>PRAIRIE VIEW A&amp;M UNIVERSITY</v>
          </cell>
        </row>
        <row r="1176">
          <cell r="B1176" t="str">
            <v>RICE UNIVERSITY</v>
          </cell>
        </row>
        <row r="1177">
          <cell r="B1177" t="str">
            <v>SAM HOUSTON STATE UNIVERSITY</v>
          </cell>
        </row>
        <row r="1178">
          <cell r="B1178" t="str">
            <v>SCHREINER UNIVERSITY</v>
          </cell>
        </row>
        <row r="1179">
          <cell r="B1179" t="str">
            <v>SOUTHERN METHODIST UNIVERSITY</v>
          </cell>
        </row>
        <row r="1180">
          <cell r="B1180" t="str">
            <v>SOUTHWESTERN ASSEM OF GOD UNIV</v>
          </cell>
        </row>
        <row r="1181">
          <cell r="B1181" t="str">
            <v>SOUTHWESTERN UNIVERSITY</v>
          </cell>
        </row>
        <row r="1182">
          <cell r="B1182" t="str">
            <v>ST. EDWARD'S UNIVERSITY</v>
          </cell>
        </row>
        <row r="1183">
          <cell r="B1183" t="str">
            <v>ST. MARY'S UNIVERSITY</v>
          </cell>
        </row>
        <row r="1184">
          <cell r="B1184" t="str">
            <v>STEPHEN F. AUSTIN STATE UNIV</v>
          </cell>
        </row>
        <row r="1185">
          <cell r="B1185" t="str">
            <v>SUL ROSS STATE UNIVERSITY</v>
          </cell>
        </row>
        <row r="1186">
          <cell r="B1186" t="str">
            <v>TAMU SYSTEM HLTH SCI CTR</v>
          </cell>
        </row>
        <row r="1187">
          <cell r="B1187" t="str">
            <v>TARLETON STATE UNIVERSITY</v>
          </cell>
        </row>
        <row r="1188">
          <cell r="B1188" t="str">
            <v>TEXAS A&amp;M UNIV AT GALVESTON</v>
          </cell>
        </row>
        <row r="1189">
          <cell r="B1189" t="str">
            <v>TEXAS A&amp;M UNIV-CORPUS CHRISTI</v>
          </cell>
        </row>
        <row r="1190">
          <cell r="B1190" t="str">
            <v>TEXAS A&amp;M UNIV-KINGSVILLE</v>
          </cell>
        </row>
        <row r="1191">
          <cell r="B1191" t="str">
            <v>TEXAS A&amp;M UNIVERSITY</v>
          </cell>
        </row>
        <row r="1192">
          <cell r="B1192" t="str">
            <v>TEXAS A&amp;M UNIVERSITY-COMMERCE</v>
          </cell>
        </row>
        <row r="1193">
          <cell r="B1193" t="str">
            <v>TEXAS CHRISTIAN UNIVERSITY</v>
          </cell>
        </row>
        <row r="1194">
          <cell r="B1194" t="str">
            <v>TEXAS LUTHERAN UNIVERSITY</v>
          </cell>
        </row>
        <row r="1195">
          <cell r="B1195" t="str">
            <v>TEXAS STATE UNIVERSITY</v>
          </cell>
        </row>
        <row r="1196">
          <cell r="B1196" t="str">
            <v>TEXAS TECH UNIV HLTH SCI CTR</v>
          </cell>
        </row>
        <row r="1197">
          <cell r="B1197" t="str">
            <v>TEXAS TECH UNIVERSITY</v>
          </cell>
        </row>
        <row r="1198">
          <cell r="B1198" t="str">
            <v>TEXAS WESLEYAN UNIVERSITY</v>
          </cell>
        </row>
        <row r="1199">
          <cell r="B1199" t="str">
            <v>TEXAS WOMAN'S UNIVERSITY</v>
          </cell>
        </row>
        <row r="1200">
          <cell r="B1200" t="str">
            <v>TRINITY UNIVERSITY</v>
          </cell>
        </row>
        <row r="1201">
          <cell r="B1201" t="str">
            <v>U. OF HOUSTON-DOWNTOWN</v>
          </cell>
        </row>
        <row r="1202">
          <cell r="B1202" t="str">
            <v>U. OF TEXAS AT ARLINGTON</v>
          </cell>
        </row>
        <row r="1203">
          <cell r="B1203" t="str">
            <v>U. OF TEXAS AT AUSTIN</v>
          </cell>
        </row>
        <row r="1204">
          <cell r="B1204" t="str">
            <v>U. OF TEXAS AT DALLAS</v>
          </cell>
        </row>
        <row r="1205">
          <cell r="B1205" t="str">
            <v>U. OF TEXAS AT EL PASO</v>
          </cell>
        </row>
        <row r="1206">
          <cell r="B1206" t="str">
            <v>U. OF TEXAS AT SAN ANTONIO</v>
          </cell>
        </row>
        <row r="1207">
          <cell r="B1207" t="str">
            <v>U. OF TEXAS AT TYLER</v>
          </cell>
        </row>
        <row r="1208">
          <cell r="B1208" t="str">
            <v>U. OF TEXAS-PERMIAN BASIN</v>
          </cell>
        </row>
        <row r="1209">
          <cell r="B1209" t="str">
            <v>UNIV OF MARY HARDIN-BAYLOR</v>
          </cell>
        </row>
        <row r="1210">
          <cell r="B1210" t="str">
            <v>UNIV OF THE INCARNATE WORD</v>
          </cell>
        </row>
        <row r="1211">
          <cell r="B1211" t="str">
            <v>UNIVERSITY OF DALLAS</v>
          </cell>
        </row>
        <row r="1212">
          <cell r="B1212" t="str">
            <v>UNIVERSITY OF HOUSTON</v>
          </cell>
        </row>
        <row r="1213">
          <cell r="B1213" t="str">
            <v>UNIVERSITY OF NORTH TEXAS</v>
          </cell>
        </row>
        <row r="1214">
          <cell r="B1214" t="str">
            <v>UNT HEALTH SCIENCE CENTER</v>
          </cell>
        </row>
        <row r="1215">
          <cell r="B1215" t="str">
            <v>UT HEALTH SCIENCE CTR/SA</v>
          </cell>
        </row>
        <row r="1216">
          <cell r="B1216" t="str">
            <v>UT MEDICAL BRANCH GALVESTON</v>
          </cell>
        </row>
        <row r="1217">
          <cell r="B1217" t="str">
            <v>WAYLAND BAPTIST UNIVERSITY</v>
          </cell>
        </row>
        <row r="1218">
          <cell r="B1218" t="str">
            <v>WEST TEXAS A&amp;M UNIVERSITY</v>
          </cell>
        </row>
        <row r="1219">
          <cell r="B1219" t="str">
            <v>ALAMO CCD NW VISTA COLLEGE</v>
          </cell>
        </row>
        <row r="1220">
          <cell r="B1220" t="str">
            <v>ALAMO CCD SAN ANTONIO COLLEGE</v>
          </cell>
        </row>
        <row r="1221">
          <cell r="B1221" t="str">
            <v>AMARILLO COLLEGE</v>
          </cell>
        </row>
        <row r="1222">
          <cell r="B1222" t="str">
            <v>AUSTIN COMMUNITY COLLEGE</v>
          </cell>
        </row>
        <row r="1223">
          <cell r="B1223" t="str">
            <v>BLINN COLLEGE DISTRICT</v>
          </cell>
        </row>
        <row r="1224">
          <cell r="B1224" t="str">
            <v>CISCO COLLEGE</v>
          </cell>
        </row>
        <row r="1225">
          <cell r="B1225" t="str">
            <v>CLARENDON COLLEGE</v>
          </cell>
        </row>
        <row r="1226">
          <cell r="B1226" t="str">
            <v>COASTAL BEND COLLEGE</v>
          </cell>
        </row>
        <row r="1227">
          <cell r="B1227" t="str">
            <v>COLLIN CO COMM COLL DISTRICT</v>
          </cell>
        </row>
        <row r="1228">
          <cell r="B1228" t="str">
            <v>DCCCD BROOKHAVEN COLLEGE</v>
          </cell>
        </row>
        <row r="1229">
          <cell r="B1229" t="str">
            <v>DCCCD EL CENTRO COLLEGE</v>
          </cell>
        </row>
        <row r="1230">
          <cell r="B1230" t="str">
            <v>DCCCD MOUNTAIN VIEW COLLEGE</v>
          </cell>
        </row>
        <row r="1231">
          <cell r="B1231" t="str">
            <v>DCCCD NORTH LAKE COLLEGE</v>
          </cell>
        </row>
        <row r="1232">
          <cell r="B1232" t="str">
            <v>HILL COLLEGE</v>
          </cell>
        </row>
        <row r="1233">
          <cell r="B1233" t="str">
            <v>HOUSTON COMMUNITY COLLEGE</v>
          </cell>
        </row>
        <row r="1234">
          <cell r="B1234" t="str">
            <v>HOWARD COLLEGE</v>
          </cell>
        </row>
        <row r="1235">
          <cell r="B1235" t="str">
            <v>LEE COLLEGE</v>
          </cell>
        </row>
        <row r="1236">
          <cell r="B1236" t="str">
            <v>LONE STAR COLLEGE - CY-FAIR</v>
          </cell>
        </row>
        <row r="1237">
          <cell r="B1237" t="str">
            <v>LONE STAR COLLEGE - KINGWOOD</v>
          </cell>
        </row>
        <row r="1238">
          <cell r="B1238" t="str">
            <v>LONE STAR COLLEGE - MONTGOMERY</v>
          </cell>
        </row>
        <row r="1239">
          <cell r="B1239" t="str">
            <v>LONE STAR COLLEGE - N. HARRIS</v>
          </cell>
        </row>
        <row r="1240">
          <cell r="B1240" t="str">
            <v>MCLENNAN COMMUNITY COLLEGE</v>
          </cell>
        </row>
        <row r="1241">
          <cell r="B1241" t="str">
            <v>NORTH CENTRAL TEXAS COLLEGE</v>
          </cell>
        </row>
        <row r="1242">
          <cell r="B1242" t="str">
            <v>ODESSA COLLEGE</v>
          </cell>
        </row>
        <row r="1243">
          <cell r="B1243" t="str">
            <v>PANOLA COLLEGE</v>
          </cell>
        </row>
        <row r="1244">
          <cell r="B1244" t="str">
            <v>RANGER COLLEGE</v>
          </cell>
        </row>
        <row r="1245">
          <cell r="B1245" t="str">
            <v>SOUTH PLAINS COLLEGE</v>
          </cell>
        </row>
        <row r="1246">
          <cell r="B1246" t="str">
            <v>SOUTHWEST COLLEGIATE INSTITUTE</v>
          </cell>
        </row>
        <row r="1247">
          <cell r="B1247" t="str">
            <v>SOUTHWEST TEXAS JUNIOR COLLEGE</v>
          </cell>
        </row>
        <row r="1248">
          <cell r="B1248" t="str">
            <v>SOUTHWESTERN CHRISTIAN COLLEGE</v>
          </cell>
        </row>
        <row r="1249">
          <cell r="B1249" t="str">
            <v>TARRANT CO NORTHEAST CAMPUS</v>
          </cell>
        </row>
        <row r="1250">
          <cell r="B1250" t="str">
            <v>TARRANT CO NORTHWEST CAMPUS</v>
          </cell>
        </row>
        <row r="1251">
          <cell r="B1251" t="str">
            <v>TEXAS STATE T. C. WACO</v>
          </cell>
        </row>
        <row r="1252">
          <cell r="B1252" t="str">
            <v>TEXAS STATE T. C. WEST TEXAS</v>
          </cell>
        </row>
        <row r="1253">
          <cell r="B1253" t="str">
            <v>TRINITY VALLEY COMM COLLEGE</v>
          </cell>
        </row>
        <row r="1254">
          <cell r="B1254" t="str">
            <v>TYLER JUNIOR COLLEGE</v>
          </cell>
        </row>
        <row r="1255">
          <cell r="B1255" t="str">
            <v>VERNON COLLEGE</v>
          </cell>
        </row>
        <row r="1256">
          <cell r="B1256" t="str">
            <v>WEATHERFORD COLLEGE</v>
          </cell>
        </row>
        <row r="1257">
          <cell r="B1257" t="str">
            <v>WESTERN TEXAS COLLEGE</v>
          </cell>
        </row>
        <row r="1258">
          <cell r="B1258" t="str">
            <v>BRAZOSPORT COLLEGE</v>
          </cell>
        </row>
        <row r="1259">
          <cell r="B1259" t="str">
            <v>CENTRAL TEXAS COLLEGE</v>
          </cell>
        </row>
        <row r="1260">
          <cell r="B1260" t="str">
            <v>COLLEGE OF THE MAINLAND COMMUN</v>
          </cell>
        </row>
        <row r="1261">
          <cell r="B1261" t="str">
            <v>DCCCD CEDAR VALLEY COLLEGE</v>
          </cell>
        </row>
        <row r="1262">
          <cell r="B1262" t="str">
            <v>DCCCD EASTFIELD COLLEGE</v>
          </cell>
        </row>
        <row r="1263">
          <cell r="B1263" t="str">
            <v>GALVESTON COLLEGE</v>
          </cell>
        </row>
        <row r="1264">
          <cell r="B1264" t="str">
            <v>GRAYSON COLLEGE</v>
          </cell>
        </row>
        <row r="1265">
          <cell r="B1265" t="str">
            <v>KILGORE COLLEGE</v>
          </cell>
        </row>
        <row r="1266">
          <cell r="B1266" t="str">
            <v>LAREDO COLLEGE</v>
          </cell>
        </row>
        <row r="1267">
          <cell r="B1267" t="str">
            <v>NAVARRO COLLEGE</v>
          </cell>
        </row>
        <row r="1268">
          <cell r="B1268" t="str">
            <v>SAN JACINTO COLLEGE CEN CAMPUS</v>
          </cell>
        </row>
      </sheetData>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0.76154357950765139</v>
          </cell>
        </row>
        <row r="14">
          <cell r="A14"/>
          <cell r="B14"/>
          <cell r="C14" t="str">
            <v>M</v>
          </cell>
          <cell r="D14">
            <v>0.64204985291840844</v>
          </cell>
        </row>
        <row r="15">
          <cell r="A15"/>
          <cell r="B15"/>
          <cell r="C15"/>
          <cell r="D15"/>
        </row>
        <row r="16">
          <cell r="A16"/>
          <cell r="B16" t="str">
            <v>Hispanic</v>
          </cell>
          <cell r="C16" t="str">
            <v>F</v>
          </cell>
          <cell r="D16">
            <v>0.60012294452128478</v>
          </cell>
        </row>
        <row r="17">
          <cell r="A17"/>
          <cell r="B17"/>
          <cell r="C17" t="str">
            <v>M</v>
          </cell>
          <cell r="D17">
            <v>0.48619151561165419</v>
          </cell>
        </row>
        <row r="18">
          <cell r="A18"/>
          <cell r="B18"/>
          <cell r="C18"/>
          <cell r="D18"/>
        </row>
        <row r="19">
          <cell r="A19"/>
          <cell r="B19" t="str">
            <v>African American</v>
          </cell>
          <cell r="C19" t="str">
            <v>F</v>
          </cell>
          <cell r="D19">
            <v>0.48243082668477338</v>
          </cell>
        </row>
        <row r="20">
          <cell r="A20"/>
          <cell r="B20"/>
          <cell r="C20" t="str">
            <v>M</v>
          </cell>
          <cell r="D20">
            <v>0.37108869925006466</v>
          </cell>
        </row>
        <row r="21">
          <cell r="A21"/>
          <cell r="B21"/>
          <cell r="C21"/>
          <cell r="D21"/>
        </row>
        <row r="22">
          <cell r="A22"/>
          <cell r="B22" t="str">
            <v>Other</v>
          </cell>
          <cell r="C22" t="str">
            <v>F</v>
          </cell>
          <cell r="D22">
            <v>0.767208413001912</v>
          </cell>
        </row>
        <row r="23">
          <cell r="A23"/>
          <cell r="B23"/>
          <cell r="C23" t="str">
            <v>M</v>
          </cell>
          <cell r="D23">
            <v>0.65746606334841629</v>
          </cell>
        </row>
      </sheetData>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017"/>
      <sheetName val="High Plains"/>
      <sheetName val="Northwest"/>
      <sheetName val="Metroplex"/>
      <sheetName val="UpperEast"/>
      <sheetName val="Southeast"/>
      <sheetName val="GulfCoast"/>
      <sheetName val="CentralTX"/>
      <sheetName val="SouthTx"/>
      <sheetName val="URGV"/>
      <sheetName val="West TX"/>
      <sheetName val="Sheet11"/>
      <sheetName val="Sheet10"/>
      <sheetName val="Sheet9"/>
      <sheetName val="Sheet8"/>
      <sheetName val="Sheet7"/>
      <sheetName val="Sheet6"/>
      <sheetName val="Sheet5"/>
      <sheetName val="Sheet4"/>
      <sheetName val="Sheet2"/>
      <sheetName val="Sheet3"/>
    </sheetNames>
    <sheetDataSet>
      <sheetData sheetId="0"/>
      <sheetData sheetId="1"/>
      <sheetData sheetId="2">
        <row r="2">
          <cell r="B2" t="str">
            <v>All areas</v>
          </cell>
        </row>
      </sheetData>
      <sheetData sheetId="3">
        <row r="2">
          <cell r="B2" t="str">
            <v>All areas</v>
          </cell>
          <cell r="C2" t="str">
            <v>Math</v>
          </cell>
          <cell r="D2" t="str">
            <v>Writing</v>
          </cell>
          <cell r="E2" t="str">
            <v>Reading</v>
          </cell>
        </row>
        <row r="3">
          <cell r="A3" t="str">
            <v>Northwest TX</v>
          </cell>
          <cell r="B3">
            <v>0.61932035127911411</v>
          </cell>
          <cell r="C3">
            <v>0.64146620847651781</v>
          </cell>
          <cell r="D3">
            <v>0.8759068346697213</v>
          </cell>
          <cell r="E3">
            <v>0.80526918671248571</v>
          </cell>
        </row>
        <row r="4">
          <cell r="A4" t="str">
            <v>Statewide</v>
          </cell>
          <cell r="B4">
            <v>0.61657016940163278</v>
          </cell>
          <cell r="C4">
            <v>0.65129024314785233</v>
          </cell>
          <cell r="D4">
            <v>0.88040232098547178</v>
          </cell>
          <cell r="E4">
            <v>0.78861100763349135</v>
          </cell>
        </row>
      </sheetData>
      <sheetData sheetId="4">
        <row r="2">
          <cell r="B2" t="str">
            <v>All areas</v>
          </cell>
        </row>
      </sheetData>
      <sheetData sheetId="5">
        <row r="2">
          <cell r="B2" t="str">
            <v>All areas</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All areas</v>
          </cell>
        </row>
      </sheetData>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zoomScaleNormal="100" zoomScaleSheetLayoutView="100" workbookViewId="0">
      <selection sqref="A1:H1"/>
    </sheetView>
  </sheetViews>
  <sheetFormatPr defaultRowHeight="15" x14ac:dyDescent="0.25"/>
  <cols>
    <col min="1" max="1" width="33" style="8" customWidth="1"/>
    <col min="2" max="2" width="20.7109375" style="8" customWidth="1"/>
    <col min="3" max="4" width="9.140625" style="8"/>
    <col min="5" max="5" width="9.140625" style="8" customWidth="1"/>
    <col min="6" max="6" width="21.85546875" style="8" customWidth="1"/>
    <col min="7" max="7" width="14.28515625" style="8" customWidth="1"/>
    <col min="8" max="9" width="9.140625" style="8"/>
    <col min="10" max="11" width="9.140625" style="1"/>
  </cols>
  <sheetData>
    <row r="1" spans="1:13" s="20" customFormat="1" ht="15" customHeight="1" x14ac:dyDescent="0.25">
      <c r="A1" s="533" t="s">
        <v>318</v>
      </c>
      <c r="B1" s="534"/>
      <c r="C1" s="534"/>
      <c r="D1" s="534"/>
      <c r="E1" s="534"/>
      <c r="F1" s="534"/>
      <c r="G1" s="534"/>
      <c r="H1" s="535"/>
      <c r="I1" s="10"/>
      <c r="J1" s="11"/>
      <c r="K1" s="1"/>
    </row>
    <row r="2" spans="1:13" s="20" customFormat="1" ht="15" customHeight="1" x14ac:dyDescent="0.25">
      <c r="A2" s="536"/>
      <c r="B2" s="537"/>
      <c r="C2" s="537"/>
      <c r="D2" s="537"/>
      <c r="E2" s="537"/>
      <c r="F2" s="537"/>
      <c r="G2" s="537"/>
      <c r="H2" s="538"/>
      <c r="I2" s="12"/>
      <c r="J2" s="5"/>
      <c r="K2" s="1"/>
    </row>
    <row r="3" spans="1:13" s="20" customFormat="1" ht="15" customHeight="1" x14ac:dyDescent="0.25">
      <c r="A3" s="533" t="s">
        <v>210</v>
      </c>
      <c r="B3" s="534"/>
      <c r="C3" s="534"/>
      <c r="D3" s="534"/>
      <c r="E3" s="534"/>
      <c r="F3" s="534"/>
      <c r="G3" s="534"/>
      <c r="H3" s="535"/>
      <c r="I3" s="12"/>
      <c r="J3" s="5"/>
      <c r="K3" s="1"/>
    </row>
    <row r="4" spans="1:13" s="20" customFormat="1" ht="15" customHeight="1" x14ac:dyDescent="0.25">
      <c r="A4" s="539" t="s">
        <v>393</v>
      </c>
      <c r="B4" s="540"/>
      <c r="C4" s="540"/>
      <c r="D4" s="540"/>
      <c r="E4" s="540"/>
      <c r="F4" s="540"/>
      <c r="G4" s="540"/>
      <c r="H4" s="541"/>
      <c r="I4" s="12"/>
      <c r="J4" s="5"/>
      <c r="K4" s="1"/>
    </row>
    <row r="5" spans="1:13" s="20" customFormat="1" ht="15" customHeight="1" x14ac:dyDescent="0.25">
      <c r="A5" s="542"/>
      <c r="B5" s="543"/>
      <c r="C5" s="543"/>
      <c r="D5" s="543"/>
      <c r="E5" s="543"/>
      <c r="F5" s="543"/>
      <c r="G5" s="543"/>
      <c r="H5" s="544"/>
      <c r="I5" s="12"/>
      <c r="J5" s="5"/>
      <c r="K5" s="1"/>
    </row>
    <row r="6" spans="1:13" s="7" customFormat="1" ht="15" customHeight="1" x14ac:dyDescent="0.25">
      <c r="A6" s="542"/>
      <c r="B6" s="543"/>
      <c r="C6" s="543"/>
      <c r="D6" s="543"/>
      <c r="E6" s="543"/>
      <c r="F6" s="543"/>
      <c r="G6" s="543"/>
      <c r="H6" s="544"/>
      <c r="I6" s="12"/>
      <c r="J6" s="5"/>
      <c r="K6" s="76"/>
    </row>
    <row r="7" spans="1:13" s="7" customFormat="1" ht="15" customHeight="1" x14ac:dyDescent="0.25">
      <c r="A7" s="542"/>
      <c r="B7" s="543"/>
      <c r="C7" s="543"/>
      <c r="D7" s="543"/>
      <c r="E7" s="543"/>
      <c r="F7" s="543"/>
      <c r="G7" s="543"/>
      <c r="H7" s="544"/>
      <c r="I7" s="12"/>
      <c r="J7" s="5"/>
      <c r="K7" s="76"/>
    </row>
    <row r="8" spans="1:13" x14ac:dyDescent="0.25">
      <c r="A8" s="545"/>
      <c r="B8" s="546"/>
      <c r="C8" s="546"/>
      <c r="D8" s="546"/>
      <c r="E8" s="546"/>
      <c r="F8" s="546"/>
      <c r="G8" s="546"/>
      <c r="H8" s="547"/>
    </row>
    <row r="9" spans="1:13" s="20" customFormat="1" x14ac:dyDescent="0.25">
      <c r="A9" s="484"/>
      <c r="B9" s="484"/>
      <c r="C9" s="484"/>
      <c r="D9" s="484"/>
      <c r="E9" s="484"/>
      <c r="F9" s="484"/>
      <c r="G9" s="484"/>
      <c r="H9" s="484"/>
      <c r="I9" s="8"/>
      <c r="J9" s="1"/>
      <c r="K9" s="1"/>
    </row>
    <row r="10" spans="1:13" x14ac:dyDescent="0.25">
      <c r="E10" s="21"/>
    </row>
    <row r="11" spans="1:13" x14ac:dyDescent="0.25">
      <c r="C11" s="21"/>
      <c r="L11" s="1"/>
      <c r="M11" s="1"/>
    </row>
    <row r="12" spans="1:13" x14ac:dyDescent="0.25">
      <c r="F12" s="21"/>
      <c r="L12" s="1"/>
      <c r="M12" s="1"/>
    </row>
    <row r="13" spans="1:13" x14ac:dyDescent="0.25">
      <c r="B13" s="282"/>
      <c r="C13" s="21"/>
      <c r="L13" s="1"/>
      <c r="M13" s="1"/>
    </row>
    <row r="14" spans="1:13" x14ac:dyDescent="0.25">
      <c r="B14" s="282"/>
      <c r="F14" s="21"/>
      <c r="G14" s="21"/>
      <c r="H14" s="21"/>
      <c r="I14" s="21"/>
      <c r="L14" s="1"/>
      <c r="M14" s="1"/>
    </row>
    <row r="15" spans="1:13" x14ac:dyDescent="0.25">
      <c r="A15" s="282"/>
      <c r="B15" s="282"/>
      <c r="G15" s="21"/>
      <c r="J15" s="8"/>
      <c r="K15" s="8"/>
      <c r="L15" s="2"/>
      <c r="M15" s="2"/>
    </row>
    <row r="16" spans="1:13" x14ac:dyDescent="0.25">
      <c r="A16" s="466" t="s">
        <v>22</v>
      </c>
      <c r="B16" s="282"/>
      <c r="L16" s="1"/>
      <c r="M16" s="1"/>
    </row>
    <row r="17" spans="1:13" x14ac:dyDescent="0.25">
      <c r="A17" s="466"/>
      <c r="B17" s="282"/>
      <c r="F17" s="485"/>
      <c r="G17" s="486"/>
      <c r="H17" s="487"/>
      <c r="I17" s="487"/>
      <c r="J17" s="3"/>
      <c r="K17" s="3"/>
      <c r="L17" s="3"/>
      <c r="M17" s="3"/>
    </row>
    <row r="18" spans="1:13" x14ac:dyDescent="0.25">
      <c r="A18" s="282"/>
      <c r="B18" s="282"/>
    </row>
    <row r="19" spans="1:13" ht="15" customHeight="1" x14ac:dyDescent="0.25">
      <c r="A19" s="9" t="s">
        <v>306</v>
      </c>
      <c r="B19" s="548" t="s">
        <v>14</v>
      </c>
      <c r="C19" s="548"/>
      <c r="D19" s="548"/>
      <c r="E19" s="548"/>
      <c r="F19" s="548"/>
      <c r="G19" s="548"/>
      <c r="H19" s="548"/>
    </row>
    <row r="20" spans="1:13" ht="15" customHeight="1" x14ac:dyDescent="0.25">
      <c r="A20" s="10" t="s">
        <v>41</v>
      </c>
      <c r="B20" s="531" t="s">
        <v>230</v>
      </c>
      <c r="C20" s="531"/>
      <c r="D20" s="531"/>
      <c r="E20" s="531"/>
      <c r="F20" s="531"/>
      <c r="G20" s="531"/>
      <c r="H20" s="531"/>
    </row>
    <row r="21" spans="1:13" ht="15" customHeight="1" x14ac:dyDescent="0.25">
      <c r="A21" s="10" t="s">
        <v>311</v>
      </c>
      <c r="B21" s="530" t="s">
        <v>384</v>
      </c>
      <c r="C21" s="530"/>
      <c r="D21" s="530"/>
      <c r="E21" s="530"/>
      <c r="F21" s="530"/>
      <c r="G21" s="530"/>
      <c r="H21" s="530"/>
    </row>
    <row r="22" spans="1:13" ht="15" customHeight="1" x14ac:dyDescent="0.25">
      <c r="A22" s="10" t="s">
        <v>307</v>
      </c>
      <c r="B22" s="530" t="s">
        <v>227</v>
      </c>
      <c r="C22" s="530"/>
      <c r="D22" s="530"/>
      <c r="E22" s="530"/>
      <c r="F22" s="530"/>
      <c r="G22" s="530"/>
      <c r="H22" s="530"/>
    </row>
    <row r="23" spans="1:13" ht="15" customHeight="1" x14ac:dyDescent="0.25">
      <c r="A23" s="10" t="s">
        <v>211</v>
      </c>
      <c r="B23" s="532" t="s">
        <v>228</v>
      </c>
      <c r="C23" s="532"/>
      <c r="D23" s="532"/>
      <c r="E23" s="532"/>
      <c r="F23" s="532"/>
      <c r="G23" s="532"/>
      <c r="H23" s="532"/>
      <c r="M23" s="1"/>
    </row>
    <row r="24" spans="1:13" s="20" customFormat="1" ht="15" customHeight="1" x14ac:dyDescent="0.25">
      <c r="A24" s="10" t="s">
        <v>231</v>
      </c>
      <c r="B24" s="532" t="s">
        <v>260</v>
      </c>
      <c r="C24" s="532"/>
      <c r="D24" s="532"/>
      <c r="E24" s="532"/>
      <c r="F24" s="532"/>
      <c r="G24" s="532"/>
      <c r="H24" s="532"/>
      <c r="I24" s="8"/>
      <c r="J24" s="1"/>
      <c r="K24" s="1"/>
      <c r="M24" s="1"/>
    </row>
    <row r="25" spans="1:13" s="20" customFormat="1" ht="15" customHeight="1" x14ac:dyDescent="0.25">
      <c r="A25" s="10" t="s">
        <v>232</v>
      </c>
      <c r="B25" s="532" t="s">
        <v>261</v>
      </c>
      <c r="C25" s="532"/>
      <c r="D25" s="532"/>
      <c r="E25" s="532"/>
      <c r="F25" s="532"/>
      <c r="G25" s="532"/>
      <c r="H25" s="532"/>
      <c r="I25" s="8"/>
      <c r="J25" s="1"/>
      <c r="K25" s="1"/>
      <c r="M25" s="1"/>
    </row>
    <row r="26" spans="1:13" ht="15" customHeight="1" x14ac:dyDescent="0.25">
      <c r="A26" s="10" t="s">
        <v>187</v>
      </c>
      <c r="B26" s="530" t="s">
        <v>247</v>
      </c>
      <c r="C26" s="530"/>
      <c r="D26" s="530"/>
      <c r="E26" s="530"/>
      <c r="F26" s="530"/>
      <c r="G26" s="530"/>
      <c r="H26" s="530"/>
      <c r="M26" s="1"/>
    </row>
    <row r="27" spans="1:13" ht="15" customHeight="1" x14ac:dyDescent="0.25">
      <c r="A27" s="10" t="s">
        <v>246</v>
      </c>
      <c r="B27" s="532" t="s">
        <v>229</v>
      </c>
      <c r="C27" s="532"/>
      <c r="D27" s="532"/>
      <c r="E27" s="532"/>
      <c r="F27" s="532"/>
      <c r="G27" s="532"/>
      <c r="H27" s="532"/>
      <c r="M27" s="1"/>
    </row>
    <row r="28" spans="1:13" s="20" customFormat="1" ht="15" customHeight="1" x14ac:dyDescent="0.25">
      <c r="A28" s="10" t="s">
        <v>233</v>
      </c>
      <c r="B28" s="532" t="s">
        <v>248</v>
      </c>
      <c r="C28" s="532"/>
      <c r="D28" s="532"/>
      <c r="E28" s="532"/>
      <c r="F28" s="532"/>
      <c r="G28" s="532"/>
      <c r="H28" s="532"/>
      <c r="I28" s="8"/>
      <c r="J28" s="1"/>
      <c r="K28" s="1"/>
      <c r="M28" s="1"/>
    </row>
    <row r="29" spans="1:13" ht="15" customHeight="1" x14ac:dyDescent="0.25">
      <c r="A29" s="10" t="s">
        <v>308</v>
      </c>
      <c r="B29" s="530" t="s">
        <v>343</v>
      </c>
      <c r="C29" s="530"/>
      <c r="D29" s="530"/>
      <c r="E29" s="530"/>
      <c r="F29" s="530"/>
      <c r="G29" s="530"/>
      <c r="H29" s="530"/>
    </row>
    <row r="30" spans="1:13" s="20" customFormat="1" ht="15" customHeight="1" x14ac:dyDescent="0.25">
      <c r="A30" s="10" t="s">
        <v>309</v>
      </c>
      <c r="B30" s="530" t="s">
        <v>272</v>
      </c>
      <c r="C30" s="530"/>
      <c r="D30" s="530"/>
      <c r="E30" s="530"/>
      <c r="F30" s="530"/>
      <c r="G30" s="530"/>
      <c r="H30" s="530"/>
      <c r="I30" s="8"/>
      <c r="J30" s="1"/>
      <c r="K30" s="1"/>
    </row>
    <row r="31" spans="1:13" s="20" customFormat="1" ht="15" customHeight="1" x14ac:dyDescent="0.25">
      <c r="A31" s="10" t="s">
        <v>310</v>
      </c>
      <c r="B31" s="530" t="s">
        <v>262</v>
      </c>
      <c r="C31" s="530"/>
      <c r="D31" s="530"/>
      <c r="E31" s="530"/>
      <c r="F31" s="530"/>
      <c r="G31" s="530"/>
      <c r="H31" s="530"/>
      <c r="I31" s="8"/>
      <c r="J31" s="1"/>
      <c r="K31" s="1"/>
    </row>
    <row r="32" spans="1:13" ht="12" customHeight="1" x14ac:dyDescent="0.25">
      <c r="A32" s="10"/>
      <c r="B32" s="114"/>
      <c r="C32" s="114"/>
      <c r="D32" s="114"/>
      <c r="E32" s="114"/>
      <c r="F32" s="114"/>
    </row>
  </sheetData>
  <mergeCells count="17">
    <mergeCell ref="A1:H1"/>
    <mergeCell ref="A2:H2"/>
    <mergeCell ref="A3:H3"/>
    <mergeCell ref="A4:H8"/>
    <mergeCell ref="B21:H21"/>
    <mergeCell ref="B19:H19"/>
    <mergeCell ref="B31:H31"/>
    <mergeCell ref="B20:H20"/>
    <mergeCell ref="B22:H22"/>
    <mergeCell ref="B23:H23"/>
    <mergeCell ref="B24:H24"/>
    <mergeCell ref="B25:H25"/>
    <mergeCell ref="B28:H28"/>
    <mergeCell ref="B30:H30"/>
    <mergeCell ref="B26:H26"/>
    <mergeCell ref="B27:H27"/>
    <mergeCell ref="B29:H29"/>
  </mergeCells>
  <hyperlinks>
    <hyperlink ref="A22" location="'Pop. Proj.'!A1" display="Pop. Proj."/>
    <hyperlink ref="A23" location="Attainment!A1" display="Attainment"/>
    <hyperlink ref="A26" location="'6-Year Grad Rates'!A1" display="6-Year Grad Rates"/>
    <hyperlink ref="A21" location="'Occ. Growth'!A1" display="Occ. Growth"/>
    <hyperlink ref="A20" location="Map!A1" display="Map"/>
    <hyperlink ref="A27" location="'HS to Coll - College Readiness'!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A1" display="Enrollment at Institutions in Region"/>
    <hyperlink ref="A29" location="'Enrollment-Region of Residence'!A1" display="Enrollment - Region of Residence"/>
    <hyperlink ref="A31" location="'Enrollment In&amp;Out'!A1" display="Enrollment In and Out"/>
  </hyperlink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zoomScaleNormal="100" zoomScaleSheetLayoutView="100" workbookViewId="0">
      <selection activeCell="K13" sqref="K13"/>
    </sheetView>
  </sheetViews>
  <sheetFormatPr defaultColWidth="9.140625" defaultRowHeight="12.75" x14ac:dyDescent="0.2"/>
  <cols>
    <col min="1" max="1" width="12.5703125" style="8" bestFit="1" customWidth="1"/>
    <col min="2" max="2" width="33.42578125" style="8" customWidth="1"/>
    <col min="3" max="6" width="14.85546875" style="8" customWidth="1"/>
    <col min="7" max="7" width="13.140625" style="8" customWidth="1"/>
    <col min="8" max="8" width="17.85546875" style="8" customWidth="1"/>
    <col min="9" max="9" width="8.5703125" style="8" bestFit="1" customWidth="1"/>
    <col min="10" max="10" width="11.140625" style="8" customWidth="1"/>
    <col min="11" max="11" width="22.140625" style="8" customWidth="1"/>
    <col min="12" max="12" width="35.42578125" style="8" customWidth="1"/>
    <col min="13" max="13" width="11.140625" style="8" customWidth="1"/>
    <col min="14" max="15" width="9.140625" style="8"/>
    <col min="16" max="16" width="12.7109375" style="8" customWidth="1"/>
    <col min="17" max="17" width="13.7109375" style="8" customWidth="1"/>
    <col min="18" max="24" width="9.140625" style="8"/>
    <col min="25" max="25" width="9.140625" style="8" customWidth="1"/>
    <col min="26" max="16384" width="9.140625" style="8"/>
  </cols>
  <sheetData>
    <row r="1" spans="1:14" ht="15" customHeight="1" x14ac:dyDescent="0.2">
      <c r="A1" s="533" t="s">
        <v>22</v>
      </c>
      <c r="B1" s="534"/>
      <c r="C1" s="534"/>
      <c r="D1" s="534"/>
      <c r="E1" s="534"/>
      <c r="F1" s="534"/>
      <c r="G1" s="534"/>
      <c r="H1" s="535"/>
      <c r="J1" s="182"/>
      <c r="K1" s="182"/>
    </row>
    <row r="2" spans="1:14" ht="15" customHeight="1" x14ac:dyDescent="0.2">
      <c r="A2" s="639"/>
      <c r="B2" s="640"/>
      <c r="C2" s="640"/>
      <c r="D2" s="640"/>
      <c r="E2" s="640"/>
      <c r="F2" s="640"/>
      <c r="G2" s="640"/>
      <c r="H2" s="641"/>
      <c r="I2" s="78"/>
      <c r="J2" s="78"/>
      <c r="K2" s="78"/>
      <c r="L2" s="78"/>
      <c r="M2" s="78"/>
      <c r="N2" s="78"/>
    </row>
    <row r="3" spans="1:14" s="114" customFormat="1" ht="30" customHeight="1" x14ac:dyDescent="0.2">
      <c r="A3" s="718" t="s">
        <v>248</v>
      </c>
      <c r="B3" s="719"/>
      <c r="C3" s="719"/>
      <c r="D3" s="719"/>
      <c r="E3" s="719"/>
      <c r="F3" s="719"/>
      <c r="G3" s="719"/>
      <c r="H3" s="720"/>
    </row>
    <row r="4" spans="1:14" s="114" customFormat="1" ht="18.75" customHeight="1" x14ac:dyDescent="0.2">
      <c r="A4" s="561" t="s">
        <v>391</v>
      </c>
      <c r="B4" s="562"/>
      <c r="C4" s="562"/>
      <c r="D4" s="562"/>
      <c r="E4" s="562"/>
      <c r="F4" s="562"/>
      <c r="G4" s="562"/>
      <c r="H4" s="563"/>
    </row>
    <row r="5" spans="1:14" s="114" customFormat="1" ht="18.75" customHeight="1" x14ac:dyDescent="0.2">
      <c r="A5" s="564"/>
      <c r="B5" s="565"/>
      <c r="C5" s="565"/>
      <c r="D5" s="565"/>
      <c r="E5" s="565"/>
      <c r="F5" s="565"/>
      <c r="G5" s="565"/>
      <c r="H5" s="566"/>
      <c r="J5" s="10" t="s">
        <v>31</v>
      </c>
    </row>
    <row r="6" spans="1:14" s="114" customFormat="1" ht="18.75" customHeight="1" x14ac:dyDescent="0.2">
      <c r="A6" s="564"/>
      <c r="B6" s="565"/>
      <c r="C6" s="565"/>
      <c r="D6" s="565"/>
      <c r="E6" s="565"/>
      <c r="F6" s="565"/>
      <c r="G6" s="565"/>
      <c r="H6" s="566"/>
    </row>
    <row r="7" spans="1:14" s="114" customFormat="1" ht="18.75" customHeight="1" x14ac:dyDescent="0.25">
      <c r="A7" s="564"/>
      <c r="B7" s="565"/>
      <c r="C7" s="565"/>
      <c r="D7" s="565"/>
      <c r="E7" s="565"/>
      <c r="F7" s="565"/>
      <c r="G7" s="565"/>
      <c r="H7" s="566"/>
      <c r="K7" s="432"/>
      <c r="L7" s="433"/>
      <c r="M7" s="433"/>
      <c r="N7" s="433"/>
    </row>
    <row r="8" spans="1:14" s="114" customFormat="1" ht="18.75" customHeight="1" x14ac:dyDescent="0.2">
      <c r="A8" s="567"/>
      <c r="B8" s="568"/>
      <c r="C8" s="568"/>
      <c r="D8" s="568"/>
      <c r="E8" s="568"/>
      <c r="F8" s="568"/>
      <c r="G8" s="568"/>
      <c r="H8" s="569"/>
      <c r="K8" s="134"/>
      <c r="L8" s="431"/>
      <c r="M8" s="431"/>
      <c r="N8" s="431"/>
    </row>
    <row r="9" spans="1:14" s="114" customFormat="1" ht="15" customHeight="1" x14ac:dyDescent="0.2">
      <c r="A9" s="78"/>
      <c r="B9" s="78"/>
      <c r="C9" s="78"/>
      <c r="D9" s="78"/>
      <c r="E9" s="78"/>
      <c r="F9" s="78"/>
      <c r="G9" s="78"/>
      <c r="H9" s="78"/>
      <c r="K9" s="522"/>
      <c r="L9" s="134"/>
      <c r="M9" s="134"/>
      <c r="N9" s="134"/>
    </row>
    <row r="10" spans="1:14" ht="15" customHeight="1" x14ac:dyDescent="0.2">
      <c r="A10" s="183"/>
      <c r="B10" s="79"/>
      <c r="C10" s="79"/>
      <c r="D10" s="79"/>
      <c r="E10" s="79"/>
      <c r="F10" s="134"/>
      <c r="G10" s="58"/>
      <c r="K10" s="522"/>
      <c r="L10" s="79"/>
      <c r="M10" s="79"/>
      <c r="N10" s="79"/>
    </row>
    <row r="11" spans="1:14" x14ac:dyDescent="0.2">
      <c r="A11" s="149"/>
      <c r="B11" s="79"/>
      <c r="C11" s="79"/>
      <c r="D11" s="79"/>
      <c r="E11" s="79"/>
      <c r="F11" s="134"/>
      <c r="G11" s="13"/>
      <c r="K11" s="522"/>
      <c r="L11" s="79"/>
      <c r="M11" s="79"/>
      <c r="N11" s="79"/>
    </row>
    <row r="12" spans="1:14" x14ac:dyDescent="0.2">
      <c r="F12" s="114"/>
      <c r="G12" s="13"/>
      <c r="K12" s="522"/>
      <c r="L12" s="79"/>
      <c r="M12" s="79"/>
      <c r="N12" s="79"/>
    </row>
    <row r="13" spans="1:14" ht="60" customHeight="1" x14ac:dyDescent="0.2">
      <c r="F13" s="114"/>
      <c r="G13" s="13"/>
      <c r="K13" s="79"/>
      <c r="L13" s="79"/>
      <c r="M13" s="79"/>
      <c r="N13" s="79"/>
    </row>
    <row r="14" spans="1:14" x14ac:dyDescent="0.2">
      <c r="F14" s="114"/>
      <c r="G14" s="13"/>
    </row>
    <row r="15" spans="1:14" x14ac:dyDescent="0.2">
      <c r="F15" s="114"/>
      <c r="G15" s="57"/>
    </row>
    <row r="16" spans="1:14" x14ac:dyDescent="0.2">
      <c r="F16" s="114"/>
      <c r="G16" s="57"/>
    </row>
    <row r="17" spans="5:19" x14ac:dyDescent="0.2">
      <c r="F17" s="114"/>
      <c r="G17" s="57"/>
    </row>
    <row r="18" spans="5:19" ht="30" customHeight="1" x14ac:dyDescent="0.2">
      <c r="F18" s="114"/>
      <c r="G18" s="57"/>
    </row>
    <row r="21" spans="5:19" x14ac:dyDescent="0.2">
      <c r="E21" s="184"/>
      <c r="J21" s="114"/>
      <c r="K21" s="114"/>
      <c r="L21" s="114"/>
      <c r="M21" s="114"/>
      <c r="N21" s="114"/>
      <c r="O21" s="174"/>
      <c r="P21" s="174"/>
      <c r="R21" s="114"/>
      <c r="S21" s="114"/>
    </row>
    <row r="54" spans="1:8" x14ac:dyDescent="0.2">
      <c r="A54" s="715" t="s">
        <v>367</v>
      </c>
      <c r="B54" s="716"/>
      <c r="C54" s="716"/>
      <c r="D54" s="717"/>
    </row>
    <row r="55" spans="1:8" ht="38.25" x14ac:dyDescent="0.2">
      <c r="A55" s="428"/>
      <c r="B55" s="523" t="s">
        <v>368</v>
      </c>
      <c r="C55" s="523" t="s">
        <v>365</v>
      </c>
      <c r="D55" s="523" t="s">
        <v>366</v>
      </c>
    </row>
    <row r="56" spans="1:8" x14ac:dyDescent="0.2">
      <c r="A56" s="523" t="s">
        <v>3</v>
      </c>
      <c r="B56" s="429">
        <v>0.80828789531079603</v>
      </c>
      <c r="C56" s="429">
        <v>0.57186477644492917</v>
      </c>
      <c r="D56" s="429">
        <v>0.29029443838604146</v>
      </c>
    </row>
    <row r="57" spans="1:8" x14ac:dyDescent="0.2">
      <c r="A57" s="524" t="s">
        <v>5</v>
      </c>
      <c r="B57" s="430">
        <v>0.79141104294478526</v>
      </c>
      <c r="C57" s="430">
        <v>0.43558282208588955</v>
      </c>
      <c r="D57" s="430">
        <v>0.17177914110429449</v>
      </c>
    </row>
    <row r="58" spans="1:8" ht="25.5" x14ac:dyDescent="0.2">
      <c r="A58" s="523" t="s">
        <v>4</v>
      </c>
      <c r="B58" s="430">
        <v>0.73038229376257546</v>
      </c>
      <c r="C58" s="430">
        <v>0.44466800804828976</v>
      </c>
      <c r="D58" s="430">
        <v>0.12072434607645875</v>
      </c>
    </row>
    <row r="59" spans="1:8" x14ac:dyDescent="0.2">
      <c r="A59" s="524" t="s">
        <v>164</v>
      </c>
      <c r="B59" s="430">
        <v>0.80833333333333335</v>
      </c>
      <c r="C59" s="430">
        <v>0.51666666666666672</v>
      </c>
      <c r="D59" s="430">
        <v>0.29166666666666669</v>
      </c>
    </row>
    <row r="62" spans="1:8" x14ac:dyDescent="0.2">
      <c r="A62" s="723" t="s">
        <v>219</v>
      </c>
      <c r="B62" s="716"/>
      <c r="C62" s="716"/>
      <c r="D62" s="716"/>
      <c r="E62" s="717"/>
      <c r="F62" s="50"/>
      <c r="G62" s="50"/>
      <c r="H62" s="50"/>
    </row>
    <row r="63" spans="1:8" ht="24.75" customHeight="1" x14ac:dyDescent="0.2">
      <c r="A63" s="124"/>
      <c r="B63" s="79"/>
      <c r="C63" s="559" t="s">
        <v>319</v>
      </c>
      <c r="D63" s="559"/>
      <c r="E63" s="559"/>
    </row>
    <row r="64" spans="1:8" x14ac:dyDescent="0.2">
      <c r="A64" s="359" t="s">
        <v>316</v>
      </c>
      <c r="B64" s="360"/>
      <c r="C64" s="468">
        <v>2016</v>
      </c>
      <c r="D64" s="468">
        <v>2017</v>
      </c>
      <c r="E64" s="468">
        <v>2018</v>
      </c>
    </row>
    <row r="65" spans="1:12" x14ac:dyDescent="0.2">
      <c r="A65" s="721" t="s">
        <v>215</v>
      </c>
      <c r="B65" s="464" t="s">
        <v>11</v>
      </c>
      <c r="C65" s="154">
        <v>0.58025570107649338</v>
      </c>
      <c r="D65" s="154">
        <v>0.61031989341198101</v>
      </c>
      <c r="E65" s="154">
        <v>0.61657016940163278</v>
      </c>
    </row>
    <row r="66" spans="1:12" x14ac:dyDescent="0.2">
      <c r="A66" s="722"/>
      <c r="B66" s="464" t="s">
        <v>22</v>
      </c>
      <c r="C66" s="154">
        <v>0.56841686555290372</v>
      </c>
      <c r="D66" s="154">
        <v>0.59976525821596305</v>
      </c>
      <c r="E66" s="154">
        <v>0.61932035127911411</v>
      </c>
    </row>
    <row r="67" spans="1:12" ht="15" x14ac:dyDescent="0.25">
      <c r="A67" s="721" t="s">
        <v>216</v>
      </c>
      <c r="B67" s="464" t="s">
        <v>11</v>
      </c>
      <c r="C67" s="154">
        <v>0.63255511266574471</v>
      </c>
      <c r="D67" s="154">
        <v>0.65267052142755499</v>
      </c>
      <c r="E67" s="154">
        <v>0.65129024314785233</v>
      </c>
      <c r="L67" s="186"/>
    </row>
    <row r="68" spans="1:12" ht="15" x14ac:dyDescent="0.25">
      <c r="A68" s="722"/>
      <c r="B68" s="464" t="s">
        <v>22</v>
      </c>
      <c r="C68" s="154">
        <v>0.61813842482100234</v>
      </c>
      <c r="D68" s="154">
        <v>0.63341158059467895</v>
      </c>
      <c r="E68" s="154">
        <v>0.64146620847651781</v>
      </c>
      <c r="I68" s="525"/>
      <c r="J68" s="525"/>
      <c r="K68" s="525"/>
      <c r="L68" s="385"/>
    </row>
    <row r="69" spans="1:12" ht="15" x14ac:dyDescent="0.25">
      <c r="A69" s="721" t="s">
        <v>217</v>
      </c>
      <c r="B69" s="464" t="s">
        <v>11</v>
      </c>
      <c r="C69" s="154">
        <v>0.77828845684535919</v>
      </c>
      <c r="D69" s="154">
        <v>0.85554995019855895</v>
      </c>
      <c r="E69" s="154">
        <v>0.88040232098547178</v>
      </c>
      <c r="I69" s="525"/>
      <c r="J69" s="525"/>
      <c r="K69" s="525"/>
      <c r="L69" s="385"/>
    </row>
    <row r="70" spans="1:12" x14ac:dyDescent="0.2">
      <c r="A70" s="722"/>
      <c r="B70" s="464" t="s">
        <v>22</v>
      </c>
      <c r="C70" s="154">
        <v>0.74184566428003185</v>
      </c>
      <c r="D70" s="154">
        <v>0.85719874804381901</v>
      </c>
      <c r="E70" s="154">
        <v>0.8759068346697213</v>
      </c>
    </row>
    <row r="71" spans="1:12" x14ac:dyDescent="0.2">
      <c r="A71" s="721" t="s">
        <v>218</v>
      </c>
      <c r="B71" s="464" t="s">
        <v>11</v>
      </c>
      <c r="C71" s="154">
        <v>0.75913799181105779</v>
      </c>
      <c r="D71" s="154">
        <v>0.78695978371945596</v>
      </c>
      <c r="E71" s="154">
        <v>0.78861100763349135</v>
      </c>
    </row>
    <row r="72" spans="1:12" x14ac:dyDescent="0.2">
      <c r="A72" s="722"/>
      <c r="B72" s="464" t="s">
        <v>22</v>
      </c>
      <c r="C72" s="154">
        <v>0.75218774860779636</v>
      </c>
      <c r="D72" s="154">
        <v>0.78325508607198702</v>
      </c>
      <c r="E72" s="154">
        <v>0.80526918671248571</v>
      </c>
    </row>
    <row r="74" spans="1:12" x14ac:dyDescent="0.2">
      <c r="A74" s="8" t="s">
        <v>214</v>
      </c>
    </row>
    <row r="75" spans="1:12" x14ac:dyDescent="0.2">
      <c r="A75" s="8" t="s">
        <v>258</v>
      </c>
      <c r="H75" s="10" t="s">
        <v>31</v>
      </c>
    </row>
  </sheetData>
  <mergeCells count="11">
    <mergeCell ref="A71:A72"/>
    <mergeCell ref="A62:E62"/>
    <mergeCell ref="C63:E63"/>
    <mergeCell ref="A65:A66"/>
    <mergeCell ref="A67:A68"/>
    <mergeCell ref="A69:A70"/>
    <mergeCell ref="A54:D54"/>
    <mergeCell ref="A1:H1"/>
    <mergeCell ref="A2:H2"/>
    <mergeCell ref="A3:H3"/>
    <mergeCell ref="A4:H8"/>
  </mergeCells>
  <hyperlinks>
    <hyperlink ref="H75" location="Contents!A1" display="Back to Contents"/>
    <hyperlink ref="J5" location="Contents!A1" display="Back to Contents"/>
  </hyperlinks>
  <pageMargins left="0.25" right="0.25" top="0.75" bottom="0.75" header="0.3" footer="0.3"/>
  <pageSetup scale="72"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activeCell="H17" sqref="H17"/>
    </sheetView>
  </sheetViews>
  <sheetFormatPr defaultColWidth="9.140625" defaultRowHeight="12.75" x14ac:dyDescent="0.2"/>
  <cols>
    <col min="1" max="5" width="12.42578125" style="8" customWidth="1"/>
    <col min="6" max="6" width="12.140625" style="8" customWidth="1"/>
    <col min="7" max="9" width="12.42578125" style="8" customWidth="1"/>
    <col min="10" max="10" width="10.85546875" style="8" customWidth="1"/>
    <col min="11" max="16" width="12.42578125" style="8" customWidth="1"/>
    <col min="17" max="16384" width="9.140625" style="8"/>
  </cols>
  <sheetData>
    <row r="1" spans="1:15" ht="15" customHeight="1" x14ac:dyDescent="0.2">
      <c r="A1" s="533" t="s">
        <v>22</v>
      </c>
      <c r="B1" s="534"/>
      <c r="C1" s="534"/>
      <c r="D1" s="534"/>
      <c r="E1" s="534"/>
      <c r="F1" s="534"/>
      <c r="G1" s="534"/>
      <c r="H1" s="534"/>
      <c r="I1" s="534"/>
      <c r="J1" s="534"/>
      <c r="K1" s="534"/>
      <c r="L1" s="534"/>
      <c r="M1" s="535"/>
    </row>
    <row r="2" spans="1:15" ht="15" customHeight="1" x14ac:dyDescent="0.2">
      <c r="A2" s="694"/>
      <c r="B2" s="695"/>
      <c r="C2" s="695"/>
      <c r="D2" s="695"/>
      <c r="E2" s="695"/>
      <c r="F2" s="695"/>
      <c r="G2" s="695"/>
      <c r="H2" s="695"/>
      <c r="I2" s="695"/>
      <c r="J2" s="695"/>
      <c r="K2" s="695"/>
      <c r="L2" s="695"/>
      <c r="M2" s="696"/>
      <c r="N2" s="78"/>
      <c r="O2" s="78"/>
    </row>
    <row r="3" spans="1:15" s="114" customFormat="1" ht="15" customHeight="1" x14ac:dyDescent="0.2">
      <c r="A3" s="533" t="s">
        <v>343</v>
      </c>
      <c r="B3" s="534"/>
      <c r="C3" s="534"/>
      <c r="D3" s="534"/>
      <c r="E3" s="534"/>
      <c r="F3" s="534"/>
      <c r="G3" s="534"/>
      <c r="H3" s="534"/>
      <c r="I3" s="534"/>
      <c r="J3" s="534"/>
      <c r="K3" s="534"/>
      <c r="L3" s="534"/>
      <c r="M3" s="535"/>
      <c r="N3" s="78"/>
    </row>
    <row r="4" spans="1:15" s="114" customFormat="1" ht="15" customHeight="1" x14ac:dyDescent="0.2">
      <c r="A4" s="561" t="s">
        <v>363</v>
      </c>
      <c r="B4" s="562"/>
      <c r="C4" s="562"/>
      <c r="D4" s="562"/>
      <c r="E4" s="562"/>
      <c r="F4" s="562"/>
      <c r="G4" s="562"/>
      <c r="H4" s="562"/>
      <c r="I4" s="562"/>
      <c r="J4" s="562"/>
      <c r="K4" s="562"/>
      <c r="L4" s="562"/>
      <c r="M4" s="563"/>
      <c r="N4" s="78"/>
    </row>
    <row r="5" spans="1:15" s="114" customFormat="1" ht="15" customHeight="1" x14ac:dyDescent="0.2">
      <c r="A5" s="564"/>
      <c r="B5" s="565"/>
      <c r="C5" s="565"/>
      <c r="D5" s="565"/>
      <c r="E5" s="565"/>
      <c r="F5" s="565"/>
      <c r="G5" s="565"/>
      <c r="H5" s="565"/>
      <c r="I5" s="565"/>
      <c r="J5" s="565"/>
      <c r="K5" s="565"/>
      <c r="L5" s="565"/>
      <c r="M5" s="566"/>
      <c r="N5" s="78"/>
    </row>
    <row r="6" spans="1:15" s="114" customFormat="1" ht="15" customHeight="1" x14ac:dyDescent="0.2">
      <c r="A6" s="564"/>
      <c r="B6" s="565"/>
      <c r="C6" s="565"/>
      <c r="D6" s="565"/>
      <c r="E6" s="565"/>
      <c r="F6" s="565"/>
      <c r="G6" s="565"/>
      <c r="H6" s="565"/>
      <c r="I6" s="565"/>
      <c r="J6" s="565"/>
      <c r="K6" s="565"/>
      <c r="L6" s="565"/>
      <c r="M6" s="566"/>
      <c r="N6" s="78"/>
    </row>
    <row r="7" spans="1:15" s="114" customFormat="1" ht="15" customHeight="1" x14ac:dyDescent="0.2">
      <c r="A7" s="564"/>
      <c r="B7" s="565"/>
      <c r="C7" s="565"/>
      <c r="D7" s="565"/>
      <c r="E7" s="565"/>
      <c r="F7" s="565"/>
      <c r="G7" s="565"/>
      <c r="H7" s="565"/>
      <c r="I7" s="565"/>
      <c r="J7" s="565"/>
      <c r="K7" s="565"/>
      <c r="L7" s="565"/>
      <c r="M7" s="566"/>
      <c r="N7" s="78"/>
    </row>
    <row r="8" spans="1:15" s="114" customFormat="1" ht="15" customHeight="1" x14ac:dyDescent="0.2">
      <c r="A8" s="567"/>
      <c r="B8" s="568"/>
      <c r="C8" s="568"/>
      <c r="D8" s="568"/>
      <c r="E8" s="568"/>
      <c r="F8" s="568"/>
      <c r="G8" s="568"/>
      <c r="H8" s="568"/>
      <c r="I8" s="568"/>
      <c r="J8" s="568"/>
      <c r="K8" s="568"/>
      <c r="L8" s="568"/>
      <c r="M8" s="569"/>
      <c r="N8" s="78"/>
    </row>
    <row r="9" spans="1:15" ht="15" customHeight="1" thickBot="1" x14ac:dyDescent="0.25">
      <c r="I9" s="45"/>
    </row>
    <row r="10" spans="1:15" ht="15" customHeight="1" thickBot="1" x14ac:dyDescent="0.25">
      <c r="C10" s="727" t="s">
        <v>222</v>
      </c>
      <c r="D10" s="727"/>
      <c r="E10" s="727"/>
      <c r="F10" s="727"/>
      <c r="G10" s="727"/>
      <c r="H10" s="727" t="s">
        <v>37</v>
      </c>
      <c r="I10" s="727"/>
      <c r="J10" s="727"/>
      <c r="K10" s="727"/>
    </row>
    <row r="11" spans="1:15" ht="25.5" customHeight="1" x14ac:dyDescent="0.2">
      <c r="A11" s="483" t="s">
        <v>6</v>
      </c>
      <c r="B11" s="296" t="s">
        <v>259</v>
      </c>
      <c r="C11" s="298" t="s">
        <v>15</v>
      </c>
      <c r="D11" s="294" t="s">
        <v>3</v>
      </c>
      <c r="E11" s="295" t="s">
        <v>5</v>
      </c>
      <c r="F11" s="526" t="s">
        <v>4</v>
      </c>
      <c r="G11" s="294" t="s">
        <v>16</v>
      </c>
      <c r="H11" s="304" t="s">
        <v>3</v>
      </c>
      <c r="I11" s="305" t="s">
        <v>5</v>
      </c>
      <c r="J11" s="527" t="s">
        <v>4</v>
      </c>
      <c r="K11" s="306" t="s">
        <v>16</v>
      </c>
    </row>
    <row r="12" spans="1:15" x14ac:dyDescent="0.2">
      <c r="A12" s="725">
        <v>2000</v>
      </c>
      <c r="B12" s="205" t="s">
        <v>17</v>
      </c>
      <c r="C12" s="299">
        <f>SUM(D12:G12)</f>
        <v>9973</v>
      </c>
      <c r="D12" s="118">
        <v>8484</v>
      </c>
      <c r="E12" s="118">
        <v>755</v>
      </c>
      <c r="F12" s="118">
        <v>385</v>
      </c>
      <c r="G12" s="300">
        <v>349</v>
      </c>
      <c r="H12" s="307">
        <f>D12/C12</f>
        <v>0.85069688158026668</v>
      </c>
      <c r="I12" s="302">
        <f>E12/C12</f>
        <v>7.5704401885089742E-2</v>
      </c>
      <c r="J12" s="302">
        <f>F12/C12</f>
        <v>3.8604231424847084E-2</v>
      </c>
      <c r="K12" s="281">
        <f>G12/C12</f>
        <v>3.4994485109796448E-2</v>
      </c>
    </row>
    <row r="13" spans="1:15" ht="15" customHeight="1" x14ac:dyDescent="0.2">
      <c r="A13" s="726"/>
      <c r="B13" s="206" t="s">
        <v>18</v>
      </c>
      <c r="C13" s="265">
        <f>SUM(D13:G13)</f>
        <v>8243</v>
      </c>
      <c r="D13" s="188">
        <v>6359</v>
      </c>
      <c r="E13" s="188">
        <v>1172</v>
      </c>
      <c r="F13" s="188">
        <v>507</v>
      </c>
      <c r="G13" s="301">
        <v>205</v>
      </c>
      <c r="H13" s="308">
        <f t="shared" ref="H13:H15" si="0">D13/C13</f>
        <v>0.77144243600630835</v>
      </c>
      <c r="I13" s="303">
        <f t="shared" ref="I13:I15" si="1">E13/C13</f>
        <v>0.14218124469246635</v>
      </c>
      <c r="J13" s="303">
        <f t="shared" ref="J13:J15" si="2">F13/C13</f>
        <v>6.1506732985563507E-2</v>
      </c>
      <c r="K13" s="283">
        <f t="shared" ref="K13:K15" si="3">G13/C13</f>
        <v>2.4869586315661774E-2</v>
      </c>
    </row>
    <row r="14" spans="1:15" x14ac:dyDescent="0.2">
      <c r="A14" s="724">
        <v>2018</v>
      </c>
      <c r="B14" s="297" t="s">
        <v>17</v>
      </c>
      <c r="C14" s="250">
        <v>8731</v>
      </c>
      <c r="D14" s="408">
        <v>5814</v>
      </c>
      <c r="E14" s="408">
        <v>529</v>
      </c>
      <c r="F14" s="408">
        <v>1832</v>
      </c>
      <c r="G14" s="408">
        <v>556</v>
      </c>
      <c r="H14" s="307">
        <f t="shared" si="0"/>
        <v>0.66590310388271678</v>
      </c>
      <c r="I14" s="302">
        <f t="shared" si="1"/>
        <v>6.0588706906425378E-2</v>
      </c>
      <c r="J14" s="302">
        <f t="shared" si="2"/>
        <v>0.20982705302943536</v>
      </c>
      <c r="K14" s="281">
        <f t="shared" si="3"/>
        <v>6.3681136181422515E-2</v>
      </c>
      <c r="L14" s="103"/>
    </row>
    <row r="15" spans="1:15" ht="13.5" thickBot="1" x14ac:dyDescent="0.25">
      <c r="A15" s="724"/>
      <c r="B15" s="206" t="s">
        <v>18</v>
      </c>
      <c r="C15" s="267">
        <v>10837</v>
      </c>
      <c r="D15" s="268">
        <v>6665</v>
      </c>
      <c r="E15" s="268">
        <v>666</v>
      </c>
      <c r="F15" s="268">
        <v>2912</v>
      </c>
      <c r="G15" s="269">
        <v>594</v>
      </c>
      <c r="H15" s="309">
        <f t="shared" si="0"/>
        <v>0.6150226077327674</v>
      </c>
      <c r="I15" s="310">
        <f t="shared" si="1"/>
        <v>6.1456122543139244E-2</v>
      </c>
      <c r="J15" s="310">
        <f t="shared" si="2"/>
        <v>0.26870905232075298</v>
      </c>
      <c r="K15" s="311">
        <f t="shared" si="3"/>
        <v>5.4812217403340406E-2</v>
      </c>
    </row>
    <row r="19" ht="12.75" customHeight="1" x14ac:dyDescent="0.2"/>
    <row r="35" spans="1:12" x14ac:dyDescent="0.2">
      <c r="A35" s="8" t="s">
        <v>208</v>
      </c>
      <c r="L35" s="10" t="s">
        <v>31</v>
      </c>
    </row>
  </sheetData>
  <mergeCells count="8">
    <mergeCell ref="A14:A15"/>
    <mergeCell ref="A12:A13"/>
    <mergeCell ref="C10:G10"/>
    <mergeCell ref="A1:M1"/>
    <mergeCell ref="A2:M2"/>
    <mergeCell ref="A3:M3"/>
    <mergeCell ref="A4:M8"/>
    <mergeCell ref="H10:K10"/>
  </mergeCells>
  <hyperlinks>
    <hyperlink ref="L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zoomScaleNormal="100" zoomScaleSheetLayoutView="100" workbookViewId="0">
      <selection activeCell="F44" sqref="F44"/>
    </sheetView>
  </sheetViews>
  <sheetFormatPr defaultColWidth="9.140625" defaultRowHeight="15" x14ac:dyDescent="0.25"/>
  <cols>
    <col min="1" max="9" width="11.7109375" style="8" customWidth="1"/>
    <col min="10" max="13" width="9.140625" style="8"/>
    <col min="14" max="14" width="10.85546875" style="8" customWidth="1"/>
    <col min="15" max="16384" width="9.140625" style="186"/>
  </cols>
  <sheetData>
    <row r="1" spans="1:18" ht="15" customHeight="1" x14ac:dyDescent="0.25">
      <c r="A1" s="533" t="s">
        <v>22</v>
      </c>
      <c r="B1" s="534"/>
      <c r="C1" s="534"/>
      <c r="D1" s="534"/>
      <c r="E1" s="534"/>
      <c r="F1" s="534"/>
      <c r="G1" s="534"/>
      <c r="H1" s="534"/>
      <c r="I1" s="535"/>
      <c r="K1" s="114"/>
    </row>
    <row r="2" spans="1:18" ht="15" customHeight="1" x14ac:dyDescent="0.25">
      <c r="A2" s="639"/>
      <c r="B2" s="640"/>
      <c r="C2" s="640"/>
      <c r="D2" s="640"/>
      <c r="E2" s="640"/>
      <c r="F2" s="640"/>
      <c r="G2" s="640"/>
      <c r="H2" s="640"/>
      <c r="I2" s="641"/>
      <c r="J2" s="209"/>
      <c r="K2" s="209"/>
    </row>
    <row r="3" spans="1:18" s="7" customFormat="1" ht="15" customHeight="1" x14ac:dyDescent="0.25">
      <c r="A3" s="533" t="s">
        <v>271</v>
      </c>
      <c r="B3" s="534"/>
      <c r="C3" s="534"/>
      <c r="D3" s="534"/>
      <c r="E3" s="534"/>
      <c r="F3" s="534"/>
      <c r="G3" s="534"/>
      <c r="H3" s="534"/>
      <c r="I3" s="535"/>
      <c r="J3" s="70"/>
      <c r="K3" s="78"/>
      <c r="L3" s="78"/>
      <c r="M3" s="78"/>
      <c r="N3" s="78"/>
    </row>
    <row r="4" spans="1:18" s="7" customFormat="1" ht="15" customHeight="1" x14ac:dyDescent="0.25">
      <c r="A4" s="561" t="s">
        <v>317</v>
      </c>
      <c r="B4" s="562"/>
      <c r="C4" s="562"/>
      <c r="D4" s="562"/>
      <c r="E4" s="562"/>
      <c r="F4" s="562"/>
      <c r="G4" s="562"/>
      <c r="H4" s="562"/>
      <c r="I4" s="563"/>
      <c r="J4" s="207"/>
      <c r="K4" s="78"/>
      <c r="L4" s="114"/>
      <c r="M4" s="114"/>
      <c r="N4" s="114"/>
    </row>
    <row r="5" spans="1:18" s="7" customFormat="1" ht="15" customHeight="1" x14ac:dyDescent="0.25">
      <c r="A5" s="564"/>
      <c r="B5" s="565"/>
      <c r="C5" s="565"/>
      <c r="D5" s="565"/>
      <c r="E5" s="565"/>
      <c r="F5" s="565"/>
      <c r="G5" s="565"/>
      <c r="H5" s="565"/>
      <c r="I5" s="566"/>
      <c r="J5" s="207"/>
      <c r="K5" s="78"/>
      <c r="L5" s="114"/>
      <c r="M5" s="114"/>
      <c r="N5" s="114"/>
    </row>
    <row r="6" spans="1:18" s="7" customFormat="1" ht="15" customHeight="1" x14ac:dyDescent="0.25">
      <c r="A6" s="564"/>
      <c r="B6" s="565"/>
      <c r="C6" s="565"/>
      <c r="D6" s="565"/>
      <c r="E6" s="565"/>
      <c r="F6" s="565"/>
      <c r="G6" s="565"/>
      <c r="H6" s="565"/>
      <c r="I6" s="566"/>
      <c r="J6" s="207"/>
      <c r="K6" s="78"/>
      <c r="L6" s="114"/>
      <c r="M6" s="114"/>
      <c r="N6" s="114"/>
    </row>
    <row r="7" spans="1:18" s="7" customFormat="1" ht="15" customHeight="1" x14ac:dyDescent="0.25">
      <c r="A7" s="564"/>
      <c r="B7" s="565"/>
      <c r="C7" s="565"/>
      <c r="D7" s="565"/>
      <c r="E7" s="565"/>
      <c r="F7" s="565"/>
      <c r="G7" s="565"/>
      <c r="H7" s="565"/>
      <c r="I7" s="566"/>
      <c r="J7" s="207"/>
      <c r="K7" s="78"/>
      <c r="L7" s="8"/>
      <c r="M7" s="8"/>
      <c r="N7" s="8"/>
      <c r="O7" s="186"/>
      <c r="P7" s="186"/>
    </row>
    <row r="8" spans="1:18" s="7" customFormat="1" ht="15" customHeight="1" x14ac:dyDescent="0.25">
      <c r="A8" s="567"/>
      <c r="B8" s="568"/>
      <c r="C8" s="568"/>
      <c r="D8" s="568"/>
      <c r="E8" s="568"/>
      <c r="F8" s="568"/>
      <c r="G8" s="568"/>
      <c r="H8" s="568"/>
      <c r="I8" s="569"/>
      <c r="J8" s="207"/>
      <c r="K8" s="78"/>
      <c r="L8" s="8"/>
      <c r="M8" s="8"/>
      <c r="N8" s="8"/>
      <c r="O8" s="186"/>
      <c r="P8" s="186"/>
    </row>
    <row r="9" spans="1:18" s="7" customFormat="1" ht="15" customHeight="1" thickBot="1" x14ac:dyDescent="0.3">
      <c r="A9" s="470"/>
      <c r="B9" s="470"/>
      <c r="C9" s="470"/>
      <c r="D9" s="470"/>
      <c r="E9" s="470"/>
      <c r="F9" s="470"/>
      <c r="G9" s="470"/>
      <c r="H9" s="470"/>
      <c r="I9" s="470"/>
      <c r="J9" s="207"/>
      <c r="K9" s="78"/>
      <c r="L9" s="8"/>
      <c r="M9" s="8"/>
      <c r="N9" s="8"/>
      <c r="O9" s="186"/>
      <c r="P9" s="186"/>
    </row>
    <row r="10" spans="1:18" s="8" customFormat="1" ht="26.25" customHeight="1" x14ac:dyDescent="0.2">
      <c r="A10" s="739" t="s">
        <v>6</v>
      </c>
      <c r="B10" s="740" t="s">
        <v>259</v>
      </c>
      <c r="C10" s="741" t="s">
        <v>15</v>
      </c>
      <c r="D10" s="737" t="s">
        <v>15</v>
      </c>
      <c r="E10" s="738"/>
      <c r="F10" s="737" t="s">
        <v>3</v>
      </c>
      <c r="G10" s="738"/>
      <c r="H10" s="737" t="s">
        <v>5</v>
      </c>
      <c r="I10" s="738"/>
      <c r="J10" s="737" t="s">
        <v>4</v>
      </c>
      <c r="K10" s="738"/>
      <c r="L10" s="737" t="s">
        <v>16</v>
      </c>
      <c r="M10" s="738"/>
    </row>
    <row r="11" spans="1:18" s="8" customFormat="1" ht="12.75" x14ac:dyDescent="0.2">
      <c r="A11" s="739"/>
      <c r="B11" s="740"/>
      <c r="C11" s="742"/>
      <c r="D11" s="74" t="s">
        <v>2</v>
      </c>
      <c r="E11" s="75" t="s">
        <v>1</v>
      </c>
      <c r="F11" s="74" t="s">
        <v>2</v>
      </c>
      <c r="G11" s="75" t="s">
        <v>1</v>
      </c>
      <c r="H11" s="74" t="s">
        <v>2</v>
      </c>
      <c r="I11" s="75" t="s">
        <v>1</v>
      </c>
      <c r="J11" s="74" t="s">
        <v>2</v>
      </c>
      <c r="K11" s="75" t="s">
        <v>1</v>
      </c>
      <c r="L11" s="74" t="s">
        <v>2</v>
      </c>
      <c r="M11" s="75" t="s">
        <v>1</v>
      </c>
    </row>
    <row r="12" spans="1:18" s="8" customFormat="1" ht="15" customHeight="1" x14ac:dyDescent="0.25">
      <c r="A12" s="736">
        <v>2016</v>
      </c>
      <c r="B12" s="205" t="s">
        <v>17</v>
      </c>
      <c r="C12" s="190">
        <v>5682</v>
      </c>
      <c r="D12" s="190">
        <v>3346</v>
      </c>
      <c r="E12" s="191">
        <v>2336</v>
      </c>
      <c r="F12" s="192">
        <v>1838</v>
      </c>
      <c r="G12" s="193">
        <v>1211</v>
      </c>
      <c r="H12" s="192">
        <v>594</v>
      </c>
      <c r="I12" s="193">
        <v>419</v>
      </c>
      <c r="J12" s="192">
        <v>498</v>
      </c>
      <c r="K12" s="193">
        <v>374</v>
      </c>
      <c r="L12" s="190">
        <v>416</v>
      </c>
      <c r="M12" s="191">
        <v>332</v>
      </c>
      <c r="O12" s="7"/>
      <c r="P12" s="7"/>
      <c r="Q12" s="7"/>
      <c r="R12" s="7"/>
    </row>
    <row r="13" spans="1:18" s="8" customFormat="1" ht="15" customHeight="1" x14ac:dyDescent="0.25">
      <c r="A13" s="736"/>
      <c r="B13" s="206" t="s">
        <v>18</v>
      </c>
      <c r="C13" s="189">
        <v>12165</v>
      </c>
      <c r="D13" s="189">
        <v>6753</v>
      </c>
      <c r="E13" s="194">
        <v>5412</v>
      </c>
      <c r="F13" s="195">
        <v>4193</v>
      </c>
      <c r="G13" s="196">
        <v>3271</v>
      </c>
      <c r="H13" s="195">
        <v>1701</v>
      </c>
      <c r="I13" s="196">
        <v>1331</v>
      </c>
      <c r="J13" s="195">
        <v>499</v>
      </c>
      <c r="K13" s="196">
        <v>445</v>
      </c>
      <c r="L13" s="197">
        <v>360</v>
      </c>
      <c r="M13" s="198">
        <v>365</v>
      </c>
      <c r="O13" s="7"/>
      <c r="P13" s="7"/>
      <c r="Q13" s="7"/>
      <c r="R13" s="7"/>
    </row>
    <row r="14" spans="1:18" s="8" customFormat="1" ht="15" customHeight="1" x14ac:dyDescent="0.25">
      <c r="A14" s="724">
        <v>2017</v>
      </c>
      <c r="B14" s="205" t="s">
        <v>17</v>
      </c>
      <c r="C14" s="190">
        <v>5661</v>
      </c>
      <c r="D14" s="190">
        <v>3351</v>
      </c>
      <c r="E14" s="191">
        <v>2310</v>
      </c>
      <c r="F14" s="192">
        <v>1796</v>
      </c>
      <c r="G14" s="193">
        <v>1146</v>
      </c>
      <c r="H14" s="192">
        <v>610</v>
      </c>
      <c r="I14" s="193">
        <v>463</v>
      </c>
      <c r="J14" s="192">
        <v>507</v>
      </c>
      <c r="K14" s="193">
        <v>382</v>
      </c>
      <c r="L14" s="190">
        <v>342</v>
      </c>
      <c r="M14" s="191">
        <v>241</v>
      </c>
      <c r="O14" s="7"/>
      <c r="P14" s="7"/>
      <c r="Q14" s="7"/>
      <c r="R14" s="7"/>
    </row>
    <row r="15" spans="1:18" s="8" customFormat="1" ht="15" customHeight="1" thickBot="1" x14ac:dyDescent="0.3">
      <c r="A15" s="724"/>
      <c r="B15" s="206" t="s">
        <v>18</v>
      </c>
      <c r="C15" s="199">
        <v>12526</v>
      </c>
      <c r="D15" s="199">
        <v>7139</v>
      </c>
      <c r="E15" s="200">
        <v>5387</v>
      </c>
      <c r="F15" s="201">
        <v>4308</v>
      </c>
      <c r="G15" s="202">
        <v>3019</v>
      </c>
      <c r="H15" s="201">
        <v>1849</v>
      </c>
      <c r="I15" s="202">
        <v>1414</v>
      </c>
      <c r="J15" s="201">
        <v>484</v>
      </c>
      <c r="K15" s="202">
        <v>440</v>
      </c>
      <c r="L15" s="203">
        <v>375</v>
      </c>
      <c r="M15" s="204">
        <v>361</v>
      </c>
      <c r="O15" s="7"/>
      <c r="P15" s="7"/>
      <c r="Q15" s="7"/>
      <c r="R15" s="7"/>
    </row>
    <row r="16" spans="1:18" s="8" customFormat="1" ht="15" customHeight="1" x14ac:dyDescent="0.25">
      <c r="A16" s="724">
        <v>2018</v>
      </c>
      <c r="B16" s="205" t="s">
        <v>17</v>
      </c>
      <c r="C16" s="190">
        <v>5712</v>
      </c>
      <c r="D16" s="190">
        <v>3511</v>
      </c>
      <c r="E16" s="191">
        <v>2201</v>
      </c>
      <c r="F16" s="192">
        <v>1819</v>
      </c>
      <c r="G16" s="193">
        <v>1066</v>
      </c>
      <c r="H16" s="192">
        <v>693</v>
      </c>
      <c r="I16" s="193">
        <v>452</v>
      </c>
      <c r="J16" s="192">
        <v>522</v>
      </c>
      <c r="K16" s="193">
        <v>383</v>
      </c>
      <c r="L16" s="190">
        <v>380</v>
      </c>
      <c r="M16" s="191">
        <v>220</v>
      </c>
      <c r="O16" s="7"/>
      <c r="P16" s="7"/>
      <c r="Q16" s="7"/>
      <c r="R16" s="7"/>
    </row>
    <row r="17" spans="1:18" s="8" customFormat="1" ht="15" customHeight="1" thickBot="1" x14ac:dyDescent="0.3">
      <c r="A17" s="724"/>
      <c r="B17" s="206" t="s">
        <v>18</v>
      </c>
      <c r="C17" s="199">
        <v>12926</v>
      </c>
      <c r="D17" s="199">
        <v>7316</v>
      </c>
      <c r="E17" s="200">
        <v>5610</v>
      </c>
      <c r="F17" s="201">
        <v>4154</v>
      </c>
      <c r="G17" s="202">
        <v>3082</v>
      </c>
      <c r="H17" s="201">
        <v>2143</v>
      </c>
      <c r="I17" s="202">
        <v>1566</v>
      </c>
      <c r="J17" s="201">
        <v>547</v>
      </c>
      <c r="K17" s="202">
        <v>463</v>
      </c>
      <c r="L17" s="203">
        <v>362</v>
      </c>
      <c r="M17" s="204">
        <v>374</v>
      </c>
      <c r="O17" s="7"/>
      <c r="P17" s="7"/>
      <c r="Q17" s="7"/>
      <c r="R17" s="7"/>
    </row>
    <row r="18" spans="1:18" s="8" customFormat="1" ht="12.75" x14ac:dyDescent="0.2">
      <c r="F18" s="103"/>
      <c r="H18" s="103"/>
      <c r="J18" s="103"/>
      <c r="L18" s="336"/>
    </row>
    <row r="19" spans="1:18" x14ac:dyDescent="0.25">
      <c r="O19" s="8"/>
      <c r="P19" s="8"/>
      <c r="Q19" s="8"/>
      <c r="R19" s="8"/>
    </row>
    <row r="20" spans="1:18" x14ac:dyDescent="0.25">
      <c r="O20" s="8"/>
      <c r="P20" s="8"/>
      <c r="Q20" s="8"/>
      <c r="R20" s="8"/>
    </row>
    <row r="21" spans="1:18" x14ac:dyDescent="0.25">
      <c r="O21" s="8"/>
      <c r="P21" s="8"/>
      <c r="Q21" s="8"/>
      <c r="R21" s="8"/>
    </row>
    <row r="22" spans="1:18" x14ac:dyDescent="0.25">
      <c r="O22" s="8"/>
      <c r="P22" s="8"/>
      <c r="Q22" s="8"/>
      <c r="R22" s="8"/>
    </row>
    <row r="23" spans="1:18" x14ac:dyDescent="0.25">
      <c r="O23" s="8"/>
      <c r="P23" s="8"/>
      <c r="Q23" s="8"/>
      <c r="R23" s="8"/>
    </row>
    <row r="27" spans="1:18" ht="15" customHeight="1" x14ac:dyDescent="0.25"/>
    <row r="34" spans="1:12" ht="15" customHeight="1" x14ac:dyDescent="0.25"/>
    <row r="35" spans="1:12" x14ac:dyDescent="0.25">
      <c r="A35" s="734" t="s">
        <v>22</v>
      </c>
      <c r="B35" s="735"/>
      <c r="C35" s="482" t="s">
        <v>2</v>
      </c>
      <c r="D35" s="482" t="s">
        <v>1</v>
      </c>
    </row>
    <row r="36" spans="1:12" x14ac:dyDescent="0.25">
      <c r="A36" s="730" t="s">
        <v>3</v>
      </c>
      <c r="B36" s="312" t="s">
        <v>63</v>
      </c>
      <c r="C36" s="356">
        <f>$F16/(F16+G16)</f>
        <v>0.63050259965337951</v>
      </c>
      <c r="D36" s="356">
        <f>$G16/(F16+G16)</f>
        <v>0.36949740034662043</v>
      </c>
      <c r="E36" s="214"/>
    </row>
    <row r="37" spans="1:12" x14ac:dyDescent="0.25">
      <c r="A37" s="731"/>
      <c r="B37" s="313" t="s">
        <v>64</v>
      </c>
      <c r="C37" s="356">
        <f>$F17/(F17+G17)</f>
        <v>0.57407407407407407</v>
      </c>
      <c r="D37" s="356">
        <f>$G17/(F17+G17)</f>
        <v>0.42592592592592593</v>
      </c>
      <c r="E37" s="214"/>
    </row>
    <row r="38" spans="1:12" x14ac:dyDescent="0.25">
      <c r="A38" s="728" t="s">
        <v>5</v>
      </c>
      <c r="B38" s="312" t="s">
        <v>63</v>
      </c>
      <c r="C38" s="357">
        <f>$H16/(H16+I16)</f>
        <v>0.60524017467248903</v>
      </c>
      <c r="D38" s="356">
        <f>$I16/(H16+I16)</f>
        <v>0.39475982532751092</v>
      </c>
      <c r="E38" s="214"/>
    </row>
    <row r="39" spans="1:12" x14ac:dyDescent="0.25">
      <c r="A39" s="729"/>
      <c r="B39" s="313" t="s">
        <v>64</v>
      </c>
      <c r="C39" s="357">
        <f>$H17/(H17+I17)</f>
        <v>0.57778376921002961</v>
      </c>
      <c r="D39" s="356">
        <f>$I17/(H17+I17)</f>
        <v>0.42221623078997034</v>
      </c>
      <c r="E39" s="214"/>
    </row>
    <row r="40" spans="1:12" x14ac:dyDescent="0.25">
      <c r="A40" s="730" t="s">
        <v>4</v>
      </c>
      <c r="B40" s="312" t="s">
        <v>63</v>
      </c>
      <c r="C40" s="356">
        <f>$J16/(J16+K16)</f>
        <v>0.57679558011049725</v>
      </c>
      <c r="D40" s="356">
        <f>$K16/(J16+K16)</f>
        <v>0.42320441988950275</v>
      </c>
      <c r="E40" s="214"/>
    </row>
    <row r="41" spans="1:12" x14ac:dyDescent="0.25">
      <c r="A41" s="731"/>
      <c r="B41" s="313" t="s">
        <v>64</v>
      </c>
      <c r="C41" s="356">
        <f>$J17/(J17+K17)</f>
        <v>0.54158415841584162</v>
      </c>
      <c r="D41" s="356">
        <f>$K17/(J17+K17)</f>
        <v>0.45841584158415843</v>
      </c>
      <c r="E41" s="214"/>
      <c r="I41" s="79"/>
      <c r="J41" s="79"/>
      <c r="K41" s="79"/>
    </row>
    <row r="42" spans="1:12" x14ac:dyDescent="0.25">
      <c r="A42" s="732" t="s">
        <v>164</v>
      </c>
      <c r="B42" s="312" t="s">
        <v>63</v>
      </c>
      <c r="C42" s="356">
        <f>$L16/(L16+M16)</f>
        <v>0.6333333333333333</v>
      </c>
      <c r="D42" s="356">
        <f>$M16/(L16+M16)</f>
        <v>0.36666666666666664</v>
      </c>
      <c r="E42" s="214"/>
      <c r="I42" s="79"/>
      <c r="J42" s="79"/>
      <c r="K42" s="79"/>
    </row>
    <row r="43" spans="1:12" x14ac:dyDescent="0.25">
      <c r="A43" s="733"/>
      <c r="B43" s="314" t="s">
        <v>64</v>
      </c>
      <c r="C43" s="356">
        <f>$L17/(L17+M17)</f>
        <v>0.49184782608695654</v>
      </c>
      <c r="D43" s="356">
        <f>$M17/(L17+M17)</f>
        <v>0.50815217391304346</v>
      </c>
      <c r="E43" s="214"/>
    </row>
    <row r="45" spans="1:12" x14ac:dyDescent="0.25">
      <c r="A45" s="8" t="s">
        <v>208</v>
      </c>
      <c r="L45" s="358" t="s">
        <v>31</v>
      </c>
    </row>
    <row r="53" spans="1:1" x14ac:dyDescent="0.25">
      <c r="A53" s="334"/>
    </row>
  </sheetData>
  <mergeCells count="20">
    <mergeCell ref="L10:M10"/>
    <mergeCell ref="F10:G10"/>
    <mergeCell ref="J10:K10"/>
    <mergeCell ref="H10:I10"/>
    <mergeCell ref="A10:A11"/>
    <mergeCell ref="B10:B11"/>
    <mergeCell ref="C10:C11"/>
    <mergeCell ref="D10:E10"/>
    <mergeCell ref="A38:A39"/>
    <mergeCell ref="A40:A41"/>
    <mergeCell ref="A42:A43"/>
    <mergeCell ref="A1:I1"/>
    <mergeCell ref="A2:I2"/>
    <mergeCell ref="A3:I3"/>
    <mergeCell ref="A4:I8"/>
    <mergeCell ref="A35:B35"/>
    <mergeCell ref="A36:A37"/>
    <mergeCell ref="A12:A13"/>
    <mergeCell ref="A14:A15"/>
    <mergeCell ref="A16:A17"/>
  </mergeCells>
  <hyperlinks>
    <hyperlink ref="L45"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7"/>
  <sheetViews>
    <sheetView zoomScaleNormal="100" zoomScaleSheetLayoutView="100" workbookViewId="0">
      <selection activeCell="G20" sqref="G20"/>
    </sheetView>
  </sheetViews>
  <sheetFormatPr defaultRowHeight="15" x14ac:dyDescent="0.25"/>
  <cols>
    <col min="1" max="1" width="38.28515625" style="8" customWidth="1"/>
    <col min="2" max="2" width="12.85546875" style="8" customWidth="1"/>
    <col min="3" max="3" width="14.28515625" style="8" customWidth="1"/>
    <col min="4" max="4" width="15.42578125" style="8" customWidth="1"/>
    <col min="5" max="5" width="13.28515625" style="8" customWidth="1"/>
    <col min="6" max="6" width="14.140625" style="8" customWidth="1"/>
    <col min="7" max="7" width="14.7109375" style="8" customWidth="1"/>
    <col min="8" max="8" width="14" style="8" customWidth="1"/>
    <col min="9" max="9" width="14.7109375" style="19"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43" t="s">
        <v>22</v>
      </c>
      <c r="B1" s="744"/>
      <c r="C1" s="744"/>
      <c r="D1" s="744"/>
      <c r="E1" s="744"/>
      <c r="F1" s="744"/>
      <c r="G1" s="745"/>
      <c r="I1" s="11"/>
      <c r="J1" s="4"/>
      <c r="K1" s="4"/>
      <c r="L1" s="4"/>
    </row>
    <row r="2" spans="1:22" ht="15" customHeight="1" x14ac:dyDescent="0.25">
      <c r="A2" s="639"/>
      <c r="B2" s="640"/>
      <c r="C2" s="640"/>
      <c r="D2" s="640"/>
      <c r="E2" s="640"/>
      <c r="F2" s="640"/>
      <c r="G2" s="641"/>
      <c r="H2" s="78"/>
      <c r="I2" s="78"/>
      <c r="J2" s="5"/>
      <c r="K2" s="5"/>
      <c r="L2" s="5"/>
    </row>
    <row r="3" spans="1:22" s="7" customFormat="1" ht="15" customHeight="1" x14ac:dyDescent="0.25">
      <c r="A3" s="743" t="s">
        <v>300</v>
      </c>
      <c r="B3" s="744"/>
      <c r="C3" s="744"/>
      <c r="D3" s="744"/>
      <c r="E3" s="744"/>
      <c r="F3" s="744"/>
      <c r="G3" s="745"/>
      <c r="H3" s="208"/>
      <c r="I3" s="78"/>
      <c r="J3" s="5"/>
      <c r="K3" s="5"/>
      <c r="L3" s="5"/>
    </row>
    <row r="4" spans="1:22" s="7" customFormat="1" ht="15" customHeight="1" x14ac:dyDescent="0.25">
      <c r="A4" s="670" t="s">
        <v>344</v>
      </c>
      <c r="B4" s="670"/>
      <c r="C4" s="670"/>
      <c r="D4" s="670"/>
      <c r="E4" s="670"/>
      <c r="F4" s="670"/>
      <c r="G4" s="670"/>
      <c r="H4" s="207"/>
      <c r="I4" s="78"/>
      <c r="J4" s="5"/>
      <c r="K4" s="5"/>
      <c r="L4" s="5"/>
    </row>
    <row r="5" spans="1:22" s="7" customFormat="1" ht="15" customHeight="1" x14ac:dyDescent="0.25">
      <c r="A5" s="670"/>
      <c r="B5" s="670"/>
      <c r="C5" s="670"/>
      <c r="D5" s="670"/>
      <c r="E5" s="670"/>
      <c r="F5" s="670"/>
      <c r="G5" s="670"/>
      <c r="H5" s="207"/>
      <c r="I5" s="78"/>
      <c r="J5" s="5"/>
      <c r="K5" s="5"/>
      <c r="L5" s="5"/>
    </row>
    <row r="6" spans="1:22" s="7" customFormat="1" ht="15" customHeight="1" x14ac:dyDescent="0.25">
      <c r="A6" s="670"/>
      <c r="B6" s="670"/>
      <c r="C6" s="670"/>
      <c r="D6" s="670"/>
      <c r="E6" s="670"/>
      <c r="F6" s="670"/>
      <c r="G6" s="670"/>
      <c r="H6" s="207"/>
      <c r="I6" s="78"/>
      <c r="J6" s="5"/>
      <c r="K6" s="5"/>
      <c r="L6" s="5"/>
    </row>
    <row r="7" spans="1:22" s="7" customFormat="1" ht="15" customHeight="1" x14ac:dyDescent="0.25">
      <c r="A7" s="670"/>
      <c r="B7" s="670"/>
      <c r="C7" s="670"/>
      <c r="D7" s="670"/>
      <c r="E7" s="670"/>
      <c r="F7" s="670"/>
      <c r="G7" s="670"/>
      <c r="H7" s="207"/>
      <c r="I7" s="78"/>
      <c r="J7" s="5"/>
      <c r="K7" s="5"/>
      <c r="L7" s="5"/>
    </row>
    <row r="8" spans="1:22" s="7" customFormat="1" ht="15" customHeight="1" x14ac:dyDescent="0.25">
      <c r="A8" s="670"/>
      <c r="B8" s="670"/>
      <c r="C8" s="670"/>
      <c r="D8" s="670"/>
      <c r="E8" s="670"/>
      <c r="F8" s="670"/>
      <c r="G8" s="670"/>
      <c r="H8" s="207"/>
      <c r="I8" s="78"/>
      <c r="J8" s="5"/>
      <c r="K8" s="5"/>
      <c r="L8" s="5"/>
    </row>
    <row r="9" spans="1:22" s="7" customFormat="1" ht="15" customHeight="1" x14ac:dyDescent="0.25">
      <c r="A9" s="209"/>
      <c r="B9" s="209"/>
      <c r="C9" s="209"/>
      <c r="D9" s="209"/>
      <c r="E9" s="209"/>
      <c r="F9" s="209"/>
      <c r="G9" s="174"/>
      <c r="H9" s="78"/>
      <c r="I9" s="78"/>
      <c r="J9" s="5"/>
      <c r="K9" s="5"/>
      <c r="L9" s="5"/>
    </row>
    <row r="10" spans="1:22" x14ac:dyDescent="0.25">
      <c r="A10" s="21" t="s">
        <v>364</v>
      </c>
    </row>
    <row r="11" spans="1:22" x14ac:dyDescent="0.25">
      <c r="A11" s="423" t="s">
        <v>68</v>
      </c>
      <c r="B11" s="424"/>
      <c r="D11" s="425" t="s">
        <v>69</v>
      </c>
      <c r="E11" s="426"/>
      <c r="F11" s="427"/>
      <c r="J11" s="461"/>
      <c r="K11" s="461"/>
      <c r="L11" s="461"/>
      <c r="M11" s="461"/>
      <c r="N11" s="461"/>
      <c r="O11" s="20"/>
      <c r="P11" s="20"/>
      <c r="Q11" s="46"/>
      <c r="S11" s="45"/>
      <c r="T11" s="45"/>
      <c r="U11" s="45"/>
      <c r="V11" s="45"/>
    </row>
    <row r="12" spans="1:22" x14ac:dyDescent="0.25">
      <c r="A12" s="33" t="s">
        <v>22</v>
      </c>
      <c r="B12" s="34"/>
      <c r="D12" s="18" t="s">
        <v>301</v>
      </c>
      <c r="E12" s="71" t="s">
        <v>19</v>
      </c>
      <c r="F12" s="61" t="s">
        <v>180</v>
      </c>
      <c r="G12" s="114"/>
      <c r="H12" s="186"/>
      <c r="I12" s="186"/>
      <c r="J12" s="462"/>
      <c r="K12" s="463"/>
      <c r="L12" s="463"/>
      <c r="M12" s="462"/>
      <c r="N12" s="462"/>
      <c r="O12" s="20"/>
      <c r="P12" s="20"/>
      <c r="Q12" s="46"/>
      <c r="S12" s="45"/>
      <c r="T12" s="45"/>
      <c r="U12" s="45"/>
      <c r="V12" s="45"/>
    </row>
    <row r="13" spans="1:22" x14ac:dyDescent="0.25">
      <c r="A13" s="235" t="s">
        <v>20</v>
      </c>
      <c r="B13" s="34"/>
      <c r="D13" s="40" t="s">
        <v>21</v>
      </c>
      <c r="E13" s="117">
        <v>3031</v>
      </c>
      <c r="F13" s="335">
        <v>190</v>
      </c>
      <c r="G13" s="114"/>
      <c r="H13" s="186"/>
      <c r="I13" s="186"/>
      <c r="J13" s="462"/>
      <c r="K13" s="463"/>
      <c r="L13" s="463"/>
      <c r="M13" s="462"/>
      <c r="N13" s="462"/>
      <c r="O13" s="20"/>
      <c r="P13" s="20"/>
      <c r="Q13" s="46"/>
      <c r="S13" s="45"/>
      <c r="T13" s="45"/>
      <c r="U13" s="45"/>
      <c r="V13" s="45"/>
    </row>
    <row r="14" spans="1:22" x14ac:dyDescent="0.25">
      <c r="A14" s="124" t="s">
        <v>127</v>
      </c>
      <c r="B14" s="210">
        <v>2808</v>
      </c>
      <c r="D14" s="40" t="s">
        <v>277</v>
      </c>
      <c r="E14" s="117">
        <v>1938</v>
      </c>
      <c r="F14" s="335"/>
      <c r="H14" s="186"/>
      <c r="I14" s="186"/>
      <c r="J14" s="462"/>
      <c r="K14" s="463"/>
      <c r="L14" s="463"/>
      <c r="M14" s="462"/>
      <c r="N14" s="462"/>
      <c r="O14" s="20"/>
      <c r="P14" s="20"/>
      <c r="Q14" s="46"/>
      <c r="S14" s="45"/>
      <c r="T14" s="45"/>
      <c r="U14" s="45"/>
      <c r="V14" s="45"/>
    </row>
    <row r="15" spans="1:22" x14ac:dyDescent="0.25">
      <c r="A15" s="124" t="s">
        <v>152</v>
      </c>
      <c r="B15" s="210">
        <v>2812</v>
      </c>
      <c r="D15" s="40" t="s">
        <v>0</v>
      </c>
      <c r="E15" s="117">
        <v>1583</v>
      </c>
      <c r="F15" s="335">
        <v>192</v>
      </c>
      <c r="H15" s="186"/>
      <c r="I15" s="186"/>
      <c r="J15" s="462"/>
      <c r="K15" s="463"/>
      <c r="L15" s="463"/>
      <c r="M15" s="462"/>
      <c r="N15" s="462"/>
      <c r="O15" s="20"/>
      <c r="P15" s="20"/>
      <c r="Q15" s="46"/>
      <c r="S15" s="45"/>
      <c r="T15" s="45"/>
      <c r="U15" s="45"/>
      <c r="V15" s="45"/>
    </row>
    <row r="16" spans="1:22" x14ac:dyDescent="0.25">
      <c r="A16" s="124" t="s">
        <v>154</v>
      </c>
      <c r="B16" s="210">
        <v>1140</v>
      </c>
      <c r="D16" s="39" t="s">
        <v>276</v>
      </c>
      <c r="E16" s="117">
        <v>1300</v>
      </c>
      <c r="F16" s="335">
        <v>190</v>
      </c>
      <c r="H16" s="186"/>
      <c r="I16" s="186"/>
      <c r="J16" s="462"/>
      <c r="K16" s="463"/>
      <c r="L16" s="463"/>
      <c r="M16" s="462"/>
      <c r="N16" s="462"/>
      <c r="O16" s="20"/>
      <c r="P16" s="20"/>
      <c r="Q16" s="46"/>
      <c r="S16" s="45"/>
      <c r="T16" s="45"/>
      <c r="U16" s="45"/>
      <c r="V16" s="45"/>
    </row>
    <row r="17" spans="1:24" x14ac:dyDescent="0.25">
      <c r="A17" s="124" t="s">
        <v>150</v>
      </c>
      <c r="B17" s="210">
        <v>980</v>
      </c>
      <c r="D17" s="39" t="s">
        <v>23</v>
      </c>
      <c r="E17" s="117">
        <v>239</v>
      </c>
      <c r="F17" s="335">
        <v>63</v>
      </c>
      <c r="H17" s="186"/>
      <c r="I17" s="186"/>
      <c r="J17" s="462"/>
      <c r="K17" s="463"/>
      <c r="L17" s="463"/>
      <c r="M17" s="462"/>
      <c r="N17" s="462"/>
      <c r="O17" s="20"/>
      <c r="P17" s="20"/>
      <c r="Q17" s="46"/>
    </row>
    <row r="18" spans="1:24" x14ac:dyDescent="0.25">
      <c r="A18" s="124" t="s">
        <v>143</v>
      </c>
      <c r="B18" s="210">
        <v>985</v>
      </c>
      <c r="D18" s="40" t="s">
        <v>24</v>
      </c>
      <c r="E18" s="117">
        <v>173</v>
      </c>
      <c r="F18" s="335">
        <v>18</v>
      </c>
      <c r="H18" s="186"/>
      <c r="I18" s="186"/>
      <c r="J18" s="462"/>
      <c r="K18" s="463"/>
      <c r="L18" s="463"/>
      <c r="M18" s="462"/>
      <c r="N18" s="462"/>
      <c r="O18" s="20"/>
      <c r="P18" s="20"/>
      <c r="Q18" s="46"/>
    </row>
    <row r="19" spans="1:24" x14ac:dyDescent="0.25">
      <c r="A19" s="236" t="s">
        <v>181</v>
      </c>
      <c r="B19" s="211">
        <f>SUM(B14:B18)</f>
        <v>8725</v>
      </c>
      <c r="D19" s="40" t="s">
        <v>26</v>
      </c>
      <c r="E19" s="117">
        <v>128</v>
      </c>
      <c r="F19" s="335"/>
      <c r="H19" s="186"/>
      <c r="I19" s="186"/>
      <c r="J19" s="462"/>
      <c r="K19" s="463"/>
      <c r="L19" s="463"/>
      <c r="M19" s="462"/>
      <c r="N19" s="462"/>
      <c r="O19" s="20"/>
      <c r="P19" s="20"/>
      <c r="Q19" s="46"/>
    </row>
    <row r="20" spans="1:24" x14ac:dyDescent="0.25">
      <c r="A20" s="60"/>
      <c r="B20" s="34"/>
      <c r="D20" s="40" t="s">
        <v>28</v>
      </c>
      <c r="E20" s="117">
        <v>59</v>
      </c>
      <c r="F20" s="335"/>
      <c r="H20" s="186"/>
      <c r="I20" s="186"/>
      <c r="J20" s="462"/>
      <c r="K20" s="463"/>
      <c r="L20" s="463"/>
      <c r="M20" s="462"/>
      <c r="N20" s="462"/>
    </row>
    <row r="21" spans="1:24" x14ac:dyDescent="0.25">
      <c r="A21" s="235" t="s">
        <v>25</v>
      </c>
      <c r="B21" s="34"/>
      <c r="D21" s="40" t="s">
        <v>27</v>
      </c>
      <c r="E21" s="117">
        <v>87</v>
      </c>
      <c r="F21" s="335">
        <v>61</v>
      </c>
      <c r="J21" s="47"/>
      <c r="K21" s="46"/>
      <c r="L21" s="46"/>
      <c r="M21" s="46"/>
      <c r="N21" s="46"/>
      <c r="O21" s="20"/>
      <c r="P21" s="20"/>
      <c r="Q21" s="20"/>
      <c r="R21" s="20"/>
      <c r="S21" s="20"/>
      <c r="T21" s="20"/>
      <c r="U21" s="20"/>
      <c r="V21" s="20"/>
      <c r="W21" s="20"/>
      <c r="X21" s="20"/>
    </row>
    <row r="22" spans="1:24" x14ac:dyDescent="0.25">
      <c r="A22" s="124" t="s">
        <v>89</v>
      </c>
      <c r="B22" s="210">
        <v>2305</v>
      </c>
      <c r="D22" s="41" t="s">
        <v>65</v>
      </c>
      <c r="E22" s="42">
        <f>SUM(E13:E21)</f>
        <v>8538</v>
      </c>
      <c r="F22" s="43">
        <f>SUM(F13:F21)</f>
        <v>714</v>
      </c>
      <c r="G22" s="336"/>
      <c r="O22" s="20"/>
      <c r="P22" s="20"/>
      <c r="Q22" s="20"/>
      <c r="R22" s="20"/>
      <c r="S22" s="20"/>
      <c r="T22" s="20"/>
      <c r="U22" s="20"/>
      <c r="V22" s="20"/>
      <c r="W22" s="20"/>
      <c r="X22" s="20"/>
    </row>
    <row r="23" spans="1:24" x14ac:dyDescent="0.25">
      <c r="A23" s="236" t="s">
        <v>182</v>
      </c>
      <c r="B23" s="211">
        <f>SUM(B22:B22)</f>
        <v>2305</v>
      </c>
      <c r="D23" s="163"/>
      <c r="E23" s="163"/>
      <c r="F23" s="163"/>
      <c r="G23" s="163"/>
      <c r="H23" s="45"/>
      <c r="I23" s="45"/>
    </row>
    <row r="24" spans="1:24" x14ac:dyDescent="0.25">
      <c r="A24" s="35"/>
      <c r="B24" s="34"/>
      <c r="D24" s="114"/>
      <c r="E24" s="114"/>
      <c r="F24" s="114"/>
      <c r="G24" s="114"/>
      <c r="H24" s="45"/>
      <c r="I24" s="45"/>
    </row>
    <row r="25" spans="1:24" x14ac:dyDescent="0.25">
      <c r="A25" s="235" t="s">
        <v>29</v>
      </c>
      <c r="B25" s="34"/>
      <c r="H25" s="45"/>
      <c r="I25" s="45"/>
      <c r="O25" s="46"/>
      <c r="P25" s="46"/>
      <c r="Q25" s="46"/>
      <c r="R25" s="46"/>
      <c r="S25" s="46"/>
      <c r="T25" s="46"/>
      <c r="U25" s="46"/>
    </row>
    <row r="26" spans="1:24" x14ac:dyDescent="0.25">
      <c r="A26" s="124" t="s">
        <v>83</v>
      </c>
      <c r="B26" s="210">
        <v>979</v>
      </c>
      <c r="H26" s="45"/>
      <c r="I26" s="45"/>
      <c r="O26" s="46"/>
      <c r="P26" s="46"/>
      <c r="Q26" s="47"/>
      <c r="R26" s="46"/>
      <c r="S26" s="46"/>
      <c r="T26" s="46"/>
      <c r="U26" s="46"/>
    </row>
    <row r="27" spans="1:24" s="20" customFormat="1" x14ac:dyDescent="0.25">
      <c r="A27" s="124" t="s">
        <v>76</v>
      </c>
      <c r="B27" s="210">
        <v>656</v>
      </c>
      <c r="C27" s="8"/>
      <c r="D27" s="8"/>
      <c r="E27" s="8"/>
      <c r="F27" s="8"/>
      <c r="G27" s="8"/>
      <c r="H27" s="45"/>
      <c r="I27" s="45"/>
      <c r="J27" s="45"/>
      <c r="K27" s="45"/>
      <c r="L27" s="45"/>
      <c r="M27" s="45"/>
      <c r="N27"/>
      <c r="O27" s="46"/>
      <c r="P27" s="46"/>
      <c r="Q27" s="47"/>
      <c r="R27" s="46"/>
      <c r="S27" s="46"/>
      <c r="T27" s="46"/>
      <c r="U27" s="46"/>
    </row>
    <row r="28" spans="1:24" x14ac:dyDescent="0.25">
      <c r="A28" s="124" t="s">
        <v>88</v>
      </c>
      <c r="B28" s="210">
        <v>493</v>
      </c>
      <c r="H28" s="45"/>
      <c r="I28" s="45"/>
      <c r="J28" s="45"/>
      <c r="K28" s="45"/>
      <c r="L28" s="45"/>
      <c r="M28" s="45"/>
    </row>
    <row r="29" spans="1:24" x14ac:dyDescent="0.25">
      <c r="A29" s="124" t="s">
        <v>84</v>
      </c>
      <c r="B29" s="210">
        <v>242</v>
      </c>
      <c r="H29" s="212"/>
      <c r="I29" s="213"/>
      <c r="J29" s="45"/>
      <c r="K29" s="45"/>
      <c r="L29" s="45"/>
      <c r="M29" s="45"/>
      <c r="N29" s="20"/>
    </row>
    <row r="30" spans="1:24" x14ac:dyDescent="0.25">
      <c r="A30" s="236" t="s">
        <v>183</v>
      </c>
      <c r="B30" s="211">
        <f>SUM(B26:B29)</f>
        <v>2370</v>
      </c>
      <c r="H30" s="212"/>
      <c r="I30" s="213"/>
      <c r="J30" s="45"/>
      <c r="K30" s="62"/>
      <c r="L30" s="45"/>
      <c r="M30" s="45"/>
    </row>
    <row r="31" spans="1:24" x14ac:dyDescent="0.25">
      <c r="A31" s="36"/>
      <c r="B31" s="6"/>
      <c r="J31" s="45"/>
      <c r="K31" s="62"/>
      <c r="L31" s="45"/>
      <c r="M31" s="45"/>
    </row>
    <row r="32" spans="1:24" x14ac:dyDescent="0.25">
      <c r="A32" s="37" t="s">
        <v>66</v>
      </c>
      <c r="B32" s="38">
        <f>SUM(B19+B23+B30)</f>
        <v>13400</v>
      </c>
      <c r="L32" s="45"/>
      <c r="M32" s="45"/>
    </row>
    <row r="33" spans="1:14" x14ac:dyDescent="0.25">
      <c r="H33" s="212"/>
    </row>
    <row r="35" spans="1:14" x14ac:dyDescent="0.25">
      <c r="B35" s="723" t="s">
        <v>159</v>
      </c>
      <c r="C35" s="716"/>
      <c r="D35" s="717"/>
      <c r="E35" s="558" t="s">
        <v>206</v>
      </c>
      <c r="F35" s="558"/>
    </row>
    <row r="36" spans="1:14" x14ac:dyDescent="0.25">
      <c r="A36" s="109"/>
      <c r="B36" s="73" t="s">
        <v>184</v>
      </c>
      <c r="C36" s="73" t="s">
        <v>185</v>
      </c>
      <c r="D36" s="73" t="s">
        <v>15</v>
      </c>
      <c r="E36" s="73" t="s">
        <v>184</v>
      </c>
      <c r="F36" s="73" t="s">
        <v>185</v>
      </c>
      <c r="G36" s="214"/>
    </row>
    <row r="37" spans="1:14" x14ac:dyDescent="0.25">
      <c r="A37" s="115" t="s">
        <v>205</v>
      </c>
      <c r="B37" s="118">
        <f>B23</f>
        <v>2305</v>
      </c>
      <c r="C37" s="46">
        <v>8731</v>
      </c>
      <c r="D37" s="215">
        <f>SUM(B37:C37)</f>
        <v>11036</v>
      </c>
      <c r="E37" s="154">
        <f>B37/D37</f>
        <v>0.20886190648785791</v>
      </c>
      <c r="F37" s="154">
        <f>C37/D37</f>
        <v>0.79113809351214204</v>
      </c>
    </row>
    <row r="38" spans="1:14" s="20" customFormat="1" x14ac:dyDescent="0.25">
      <c r="A38" s="115" t="s">
        <v>204</v>
      </c>
      <c r="B38" s="118">
        <f>B19</f>
        <v>8725</v>
      </c>
      <c r="C38" s="215">
        <v>2112</v>
      </c>
      <c r="D38" s="215">
        <f t="shared" ref="D38:D40" si="0">SUM(B38:C38)</f>
        <v>10837</v>
      </c>
      <c r="E38" s="154">
        <f>B38/D38</f>
        <v>0.80511211589923415</v>
      </c>
      <c r="F38" s="154">
        <f t="shared" ref="F38:F39" si="1">C38/D38</f>
        <v>0.19488788410076591</v>
      </c>
      <c r="G38" s="8"/>
      <c r="H38" s="8"/>
      <c r="I38" s="19"/>
    </row>
    <row r="39" spans="1:14" x14ac:dyDescent="0.25">
      <c r="A39" s="115" t="s">
        <v>180</v>
      </c>
      <c r="B39" s="118">
        <f>B30</f>
        <v>2370</v>
      </c>
      <c r="C39" s="215">
        <f>F22</f>
        <v>714</v>
      </c>
      <c r="D39" s="215">
        <f t="shared" si="0"/>
        <v>3084</v>
      </c>
      <c r="E39" s="154">
        <f>B39/D39</f>
        <v>0.76848249027237359</v>
      </c>
      <c r="F39" s="154">
        <f t="shared" si="1"/>
        <v>0.23151750972762647</v>
      </c>
    </row>
    <row r="40" spans="1:14" x14ac:dyDescent="0.25">
      <c r="A40" s="115" t="s">
        <v>15</v>
      </c>
      <c r="B40" s="215">
        <f>SUM(B37:B39)</f>
        <v>13400</v>
      </c>
      <c r="C40" s="215">
        <f t="shared" ref="C40" si="2">SUM(C37:C39)</f>
        <v>11557</v>
      </c>
      <c r="D40" s="215">
        <f t="shared" si="0"/>
        <v>24957</v>
      </c>
      <c r="E40" s="154">
        <f>B40/D40</f>
        <v>0.53692350843450731</v>
      </c>
      <c r="F40" s="154">
        <f>C40/D40</f>
        <v>0.46307649156549263</v>
      </c>
    </row>
    <row r="41" spans="1:14" x14ac:dyDescent="0.25">
      <c r="B41" s="103"/>
      <c r="D41" s="103"/>
    </row>
    <row r="42" spans="1:14" x14ac:dyDescent="0.25">
      <c r="D42" s="103"/>
    </row>
    <row r="47" spans="1:14" s="20" customFormat="1" x14ac:dyDescent="0.25">
      <c r="A47" s="8"/>
      <c r="B47" s="8"/>
      <c r="C47" s="8"/>
      <c r="D47" s="8"/>
      <c r="E47" s="8"/>
      <c r="F47" s="8"/>
      <c r="G47" s="8"/>
      <c r="H47" s="8"/>
      <c r="I47" s="19"/>
      <c r="J47"/>
      <c r="K47"/>
      <c r="L47"/>
      <c r="M47"/>
      <c r="N47"/>
    </row>
    <row r="50" spans="1:6" x14ac:dyDescent="0.25">
      <c r="D50" s="216"/>
    </row>
    <row r="57" spans="1:6" x14ac:dyDescent="0.25">
      <c r="A57" s="8" t="s">
        <v>30</v>
      </c>
      <c r="F57" s="10" t="s">
        <v>31</v>
      </c>
    </row>
  </sheetData>
  <sortState ref="D12:F13">
    <sortCondition descending="1" ref="E13:E14"/>
  </sortState>
  <mergeCells count="6">
    <mergeCell ref="A2:G2"/>
    <mergeCell ref="A3:G3"/>
    <mergeCell ref="A4:G8"/>
    <mergeCell ref="A1:G1"/>
    <mergeCell ref="E35:F35"/>
    <mergeCell ref="B35:D35"/>
  </mergeCells>
  <hyperlinks>
    <hyperlink ref="F57" location="Contents!A1" display="Back to Contents"/>
  </hyperlinks>
  <pageMargins left="0.25" right="0.25" top="0.75" bottom="0.75" header="0.3" footer="0.3"/>
  <pageSetup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Normal="100" zoomScaleSheetLayoutView="100" workbookViewId="0">
      <selection sqref="A1:H1"/>
    </sheetView>
  </sheetViews>
  <sheetFormatPr defaultRowHeight="15" x14ac:dyDescent="0.25"/>
  <cols>
    <col min="1" max="8" width="15.7109375" style="8" customWidth="1"/>
    <col min="9" max="9" width="14.7109375" style="8" customWidth="1"/>
    <col min="10" max="12" width="9.140625" style="8"/>
  </cols>
  <sheetData>
    <row r="1" spans="1:12" ht="15" customHeight="1" x14ac:dyDescent="0.25">
      <c r="A1" s="549" t="s">
        <v>22</v>
      </c>
      <c r="B1" s="550"/>
      <c r="C1" s="550"/>
      <c r="D1" s="550"/>
      <c r="E1" s="550"/>
      <c r="F1" s="550"/>
      <c r="G1" s="550"/>
      <c r="H1" s="551"/>
      <c r="I1" s="11"/>
    </row>
    <row r="2" spans="1:12" ht="15" customHeight="1" x14ac:dyDescent="0.25">
      <c r="A2" s="536"/>
      <c r="B2" s="537"/>
      <c r="C2" s="537"/>
      <c r="D2" s="537"/>
      <c r="E2" s="537"/>
      <c r="F2" s="537"/>
      <c r="G2" s="537"/>
      <c r="H2" s="538"/>
      <c r="I2" s="78"/>
      <c r="J2" s="78"/>
      <c r="K2" s="78"/>
      <c r="L2" s="78"/>
    </row>
    <row r="3" spans="1:12" ht="15" customHeight="1" x14ac:dyDescent="0.25">
      <c r="A3" s="552" t="s">
        <v>230</v>
      </c>
      <c r="B3" s="553"/>
      <c r="C3" s="553"/>
      <c r="D3" s="553"/>
      <c r="E3" s="553"/>
      <c r="F3" s="553"/>
      <c r="G3" s="553"/>
      <c r="H3" s="554"/>
      <c r="I3" s="79"/>
    </row>
    <row r="4" spans="1:12" ht="15" customHeight="1" x14ac:dyDescent="0.25">
      <c r="A4" s="539" t="s">
        <v>312</v>
      </c>
      <c r="B4" s="540"/>
      <c r="C4" s="540"/>
      <c r="D4" s="540"/>
      <c r="E4" s="540"/>
      <c r="F4" s="540"/>
      <c r="G4" s="540"/>
      <c r="H4" s="541"/>
    </row>
    <row r="5" spans="1:12" s="20" customFormat="1" x14ac:dyDescent="0.25">
      <c r="A5" s="542"/>
      <c r="B5" s="543"/>
      <c r="C5" s="543"/>
      <c r="D5" s="543"/>
      <c r="E5" s="543"/>
      <c r="F5" s="543"/>
      <c r="G5" s="543"/>
      <c r="H5" s="544"/>
      <c r="I5" s="8"/>
      <c r="J5" s="8"/>
      <c r="K5" s="8"/>
      <c r="L5" s="8"/>
    </row>
    <row r="6" spans="1:12" s="20" customFormat="1" x14ac:dyDescent="0.25">
      <c r="A6" s="542"/>
      <c r="B6" s="543"/>
      <c r="C6" s="543"/>
      <c r="D6" s="543"/>
      <c r="E6" s="543"/>
      <c r="F6" s="543"/>
      <c r="G6" s="543"/>
      <c r="H6" s="544"/>
      <c r="I6" s="8"/>
      <c r="J6" s="8"/>
      <c r="K6" s="8"/>
      <c r="L6" s="8"/>
    </row>
    <row r="7" spans="1:12" s="20" customFormat="1" x14ac:dyDescent="0.25">
      <c r="A7" s="542"/>
      <c r="B7" s="543"/>
      <c r="C7" s="543"/>
      <c r="D7" s="543"/>
      <c r="E7" s="543"/>
      <c r="F7" s="543"/>
      <c r="G7" s="543"/>
      <c r="H7" s="544"/>
      <c r="I7" s="8"/>
      <c r="J7" s="8"/>
      <c r="K7" s="8"/>
      <c r="L7" s="8"/>
    </row>
    <row r="8" spans="1:12" s="20" customFormat="1" x14ac:dyDescent="0.25">
      <c r="A8" s="545"/>
      <c r="B8" s="546"/>
      <c r="C8" s="546"/>
      <c r="D8" s="546"/>
      <c r="E8" s="546"/>
      <c r="F8" s="546"/>
      <c r="G8" s="546"/>
      <c r="H8" s="547"/>
      <c r="I8" s="8"/>
      <c r="J8" s="8"/>
      <c r="K8" s="8"/>
      <c r="L8" s="8"/>
    </row>
    <row r="44" spans="8:8" x14ac:dyDescent="0.25">
      <c r="H44" s="10" t="s">
        <v>31</v>
      </c>
    </row>
  </sheetData>
  <mergeCells count="4">
    <mergeCell ref="A4:H8"/>
    <mergeCell ref="A1:H1"/>
    <mergeCell ref="A2:H2"/>
    <mergeCell ref="A3:H3"/>
  </mergeCells>
  <hyperlinks>
    <hyperlink ref="H44" location="Contents!A1" display="Back to Contents"/>
  </hyperlinks>
  <pageMargins left="0.25" right="0.25" top="0.75" bottom="0.75" header="0.3" footer="0.3"/>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zoomScaleNormal="100" zoomScaleSheetLayoutView="100" workbookViewId="0">
      <selection activeCell="I12" sqref="I12"/>
    </sheetView>
  </sheetViews>
  <sheetFormatPr defaultRowHeight="15" customHeight="1" x14ac:dyDescent="0.25"/>
  <cols>
    <col min="1" max="1" width="49.85546875" style="8" customWidth="1"/>
    <col min="2" max="2" width="14.7109375" customWidth="1"/>
    <col min="3" max="3" width="15.7109375" customWidth="1"/>
    <col min="4" max="4" width="16.7109375" style="8" customWidth="1"/>
    <col min="5" max="5" width="14.7109375" style="8" customWidth="1"/>
    <col min="6" max="6" width="13.5703125" style="8" customWidth="1"/>
    <col min="7" max="7" width="11.7109375" style="8" customWidth="1"/>
    <col min="8" max="8" width="14.7109375" style="8" customWidth="1"/>
  </cols>
  <sheetData>
    <row r="1" spans="1:13" ht="15" customHeight="1" x14ac:dyDescent="0.25">
      <c r="A1" s="549" t="s">
        <v>22</v>
      </c>
      <c r="B1" s="550"/>
      <c r="C1" s="550"/>
      <c r="D1" s="550"/>
      <c r="E1" s="550"/>
      <c r="F1" s="550"/>
      <c r="G1" s="551"/>
    </row>
    <row r="2" spans="1:13" ht="15" customHeight="1" x14ac:dyDescent="0.25">
      <c r="A2" s="572"/>
      <c r="B2" s="573"/>
      <c r="C2" s="573"/>
      <c r="D2" s="573"/>
      <c r="E2" s="573"/>
      <c r="F2" s="573"/>
      <c r="G2" s="574"/>
      <c r="H2" s="114"/>
    </row>
    <row r="3" spans="1:13" s="7" customFormat="1" ht="15" customHeight="1" x14ac:dyDescent="0.25">
      <c r="A3" s="533" t="s">
        <v>355</v>
      </c>
      <c r="B3" s="534"/>
      <c r="C3" s="534"/>
      <c r="D3" s="534"/>
      <c r="E3" s="534"/>
      <c r="F3" s="534"/>
      <c r="G3" s="535"/>
      <c r="H3" s="50"/>
      <c r="I3" s="5"/>
      <c r="J3" s="5"/>
      <c r="K3" s="5"/>
      <c r="L3" s="5"/>
    </row>
    <row r="4" spans="1:13" s="7" customFormat="1" ht="15" customHeight="1" x14ac:dyDescent="0.25">
      <c r="A4" s="561" t="s">
        <v>356</v>
      </c>
      <c r="B4" s="562"/>
      <c r="C4" s="562"/>
      <c r="D4" s="562"/>
      <c r="E4" s="562"/>
      <c r="F4" s="562"/>
      <c r="G4" s="563"/>
      <c r="H4" s="207"/>
      <c r="I4" s="5"/>
      <c r="J4" s="5"/>
      <c r="K4" s="5"/>
      <c r="L4" s="5"/>
    </row>
    <row r="5" spans="1:13" s="7" customFormat="1" ht="15" customHeight="1" x14ac:dyDescent="0.25">
      <c r="A5" s="564"/>
      <c r="B5" s="565"/>
      <c r="C5" s="565"/>
      <c r="D5" s="565"/>
      <c r="E5" s="565"/>
      <c r="F5" s="565"/>
      <c r="G5" s="566"/>
      <c r="H5" s="207"/>
      <c r="I5" s="5"/>
      <c r="J5" s="5"/>
      <c r="K5" s="5"/>
      <c r="L5" s="5"/>
    </row>
    <row r="6" spans="1:13" s="7" customFormat="1" ht="15" customHeight="1" x14ac:dyDescent="0.25">
      <c r="A6" s="564"/>
      <c r="B6" s="565"/>
      <c r="C6" s="565"/>
      <c r="D6" s="565"/>
      <c r="E6" s="565"/>
      <c r="F6" s="565"/>
      <c r="G6" s="566"/>
      <c r="H6" s="207"/>
      <c r="I6" s="5"/>
      <c r="J6" s="5"/>
      <c r="K6" s="5"/>
      <c r="L6" s="5"/>
    </row>
    <row r="7" spans="1:13" s="7" customFormat="1" ht="15" customHeight="1" x14ac:dyDescent="0.25">
      <c r="A7" s="564"/>
      <c r="B7" s="565"/>
      <c r="C7" s="565"/>
      <c r="D7" s="565"/>
      <c r="E7" s="565"/>
      <c r="F7" s="565"/>
      <c r="G7" s="566"/>
      <c r="H7" s="207"/>
      <c r="I7" s="5"/>
      <c r="J7" s="5"/>
      <c r="K7" s="5"/>
      <c r="L7" s="5"/>
    </row>
    <row r="8" spans="1:13" s="7" customFormat="1" ht="15" customHeight="1" x14ac:dyDescent="0.25">
      <c r="A8" s="567"/>
      <c r="B8" s="568"/>
      <c r="C8" s="568"/>
      <c r="D8" s="568"/>
      <c r="E8" s="568"/>
      <c r="F8" s="568"/>
      <c r="G8" s="569"/>
      <c r="H8" s="207"/>
      <c r="I8" s="5"/>
      <c r="J8" s="5"/>
      <c r="K8" s="5"/>
      <c r="L8" s="5"/>
    </row>
    <row r="9" spans="1:13" s="7" customFormat="1" ht="15" customHeight="1" x14ac:dyDescent="0.25">
      <c r="A9" s="488"/>
      <c r="B9" s="64"/>
      <c r="C9" s="64"/>
      <c r="D9" s="470"/>
      <c r="E9" s="470"/>
      <c r="F9" s="470"/>
      <c r="G9" s="470"/>
      <c r="H9" s="470"/>
      <c r="I9" s="64"/>
      <c r="J9" s="5"/>
      <c r="K9" s="5"/>
      <c r="L9" s="5"/>
      <c r="M9" s="5"/>
    </row>
    <row r="10" spans="1:13" ht="15" customHeight="1" x14ac:dyDescent="0.25">
      <c r="A10" s="571" t="s">
        <v>354</v>
      </c>
      <c r="B10" s="571"/>
      <c r="C10" s="571"/>
      <c r="D10" s="571"/>
      <c r="E10" s="571"/>
      <c r="F10" s="571"/>
      <c r="G10" s="571"/>
    </row>
    <row r="11" spans="1:13" ht="15" customHeight="1" x14ac:dyDescent="0.25">
      <c r="A11" s="559" t="s">
        <v>32</v>
      </c>
      <c r="B11" s="558" t="s">
        <v>33</v>
      </c>
      <c r="C11" s="558"/>
      <c r="D11" s="559" t="s">
        <v>34</v>
      </c>
      <c r="E11" s="559"/>
      <c r="F11" s="559" t="s">
        <v>35</v>
      </c>
      <c r="G11" s="559" t="s">
        <v>36</v>
      </c>
    </row>
    <row r="12" spans="1:13" ht="15" customHeight="1" x14ac:dyDescent="0.25">
      <c r="A12" s="559"/>
      <c r="B12" s="469" t="s">
        <v>34</v>
      </c>
      <c r="C12" s="469" t="s">
        <v>37</v>
      </c>
      <c r="D12" s="469">
        <v>2016</v>
      </c>
      <c r="E12" s="469">
        <v>2026</v>
      </c>
      <c r="F12" s="559"/>
      <c r="G12" s="559"/>
    </row>
    <row r="13" spans="1:13" ht="15" customHeight="1" x14ac:dyDescent="0.25">
      <c r="A13" s="54" t="s">
        <v>62</v>
      </c>
      <c r="B13" s="54"/>
      <c r="C13" s="54"/>
      <c r="D13" s="55">
        <v>245557</v>
      </c>
      <c r="E13" s="55">
        <v>269047</v>
      </c>
      <c r="F13" s="55">
        <v>23490</v>
      </c>
      <c r="G13" s="56">
        <v>0.1</v>
      </c>
    </row>
    <row r="14" spans="1:13" ht="15" customHeight="1" x14ac:dyDescent="0.25">
      <c r="A14" s="570" t="s">
        <v>165</v>
      </c>
      <c r="B14" s="570"/>
      <c r="C14" s="570"/>
      <c r="D14" s="570"/>
      <c r="E14" s="570"/>
      <c r="F14" s="570"/>
      <c r="G14" s="570"/>
    </row>
    <row r="15" spans="1:13" ht="15" customHeight="1" x14ac:dyDescent="0.25">
      <c r="A15" s="54" t="s">
        <v>38</v>
      </c>
      <c r="B15" s="17" t="s">
        <v>42</v>
      </c>
      <c r="C15" s="17"/>
      <c r="D15" s="55">
        <v>4374</v>
      </c>
      <c r="E15" s="55">
        <v>5025</v>
      </c>
      <c r="F15" s="55">
        <v>651</v>
      </c>
      <c r="G15" s="56">
        <v>0.15</v>
      </c>
    </row>
    <row r="16" spans="1:13" ht="15" customHeight="1" x14ac:dyDescent="0.25">
      <c r="A16" s="54" t="s">
        <v>347</v>
      </c>
      <c r="B16" s="17" t="s">
        <v>42</v>
      </c>
      <c r="C16" s="17" t="s">
        <v>42</v>
      </c>
      <c r="D16" s="55">
        <v>2904</v>
      </c>
      <c r="E16" s="55">
        <v>3394</v>
      </c>
      <c r="F16" s="54">
        <v>490</v>
      </c>
      <c r="G16" s="56">
        <v>0.17</v>
      </c>
    </row>
    <row r="17" spans="1:7" ht="15" customHeight="1" x14ac:dyDescent="0.25">
      <c r="A17" s="54" t="s">
        <v>348</v>
      </c>
      <c r="B17" s="17" t="s">
        <v>42</v>
      </c>
      <c r="C17" s="17" t="s">
        <v>42</v>
      </c>
      <c r="D17" s="55">
        <v>2519</v>
      </c>
      <c r="E17" s="55">
        <v>2945</v>
      </c>
      <c r="F17" s="54">
        <v>426</v>
      </c>
      <c r="G17" s="56">
        <v>0.17</v>
      </c>
    </row>
    <row r="18" spans="1:7" ht="15" customHeight="1" x14ac:dyDescent="0.25">
      <c r="A18" s="54" t="s">
        <v>349</v>
      </c>
      <c r="B18" s="17" t="s">
        <v>42</v>
      </c>
      <c r="C18" s="17"/>
      <c r="D18" s="55">
        <v>2825</v>
      </c>
      <c r="E18" s="55">
        <v>3188</v>
      </c>
      <c r="F18" s="54">
        <v>363</v>
      </c>
      <c r="G18" s="56">
        <v>0.13</v>
      </c>
    </row>
    <row r="19" spans="1:7" ht="15" customHeight="1" x14ac:dyDescent="0.25">
      <c r="A19" s="54" t="s">
        <v>350</v>
      </c>
      <c r="B19" s="17" t="s">
        <v>42</v>
      </c>
      <c r="C19" s="17" t="s">
        <v>42</v>
      </c>
      <c r="D19" s="55">
        <v>1476</v>
      </c>
      <c r="E19" s="55">
        <v>1728</v>
      </c>
      <c r="F19" s="54">
        <v>252</v>
      </c>
      <c r="G19" s="56">
        <v>0.17</v>
      </c>
    </row>
    <row r="20" spans="1:7" ht="15" customHeight="1" x14ac:dyDescent="0.25">
      <c r="A20" s="54" t="s">
        <v>351</v>
      </c>
      <c r="B20" s="54"/>
      <c r="C20" s="17" t="s">
        <v>42</v>
      </c>
      <c r="D20" s="55">
        <v>554</v>
      </c>
      <c r="E20" s="55">
        <v>672</v>
      </c>
      <c r="F20" s="54">
        <v>118</v>
      </c>
      <c r="G20" s="56">
        <v>0.21</v>
      </c>
    </row>
    <row r="21" spans="1:7" ht="15" customHeight="1" x14ac:dyDescent="0.25">
      <c r="A21" s="54" t="s">
        <v>352</v>
      </c>
      <c r="B21" s="54"/>
      <c r="C21" s="17" t="s">
        <v>42</v>
      </c>
      <c r="D21" s="54">
        <v>521</v>
      </c>
      <c r="E21" s="54">
        <v>611</v>
      </c>
      <c r="F21" s="54">
        <v>90</v>
      </c>
      <c r="G21" s="56">
        <v>0.17</v>
      </c>
    </row>
    <row r="22" spans="1:7" ht="15" customHeight="1" x14ac:dyDescent="0.25">
      <c r="A22" s="97" t="s">
        <v>353</v>
      </c>
      <c r="B22" s="79"/>
      <c r="C22" s="79"/>
      <c r="D22" s="79"/>
      <c r="E22" s="79"/>
      <c r="F22" s="79"/>
      <c r="G22" s="79"/>
    </row>
    <row r="23" spans="1:7" ht="13.5" customHeight="1" x14ac:dyDescent="0.25">
      <c r="A23" s="354" t="s">
        <v>43</v>
      </c>
      <c r="B23" s="8"/>
      <c r="C23" s="8"/>
    </row>
    <row r="24" spans="1:7" ht="15" customHeight="1" x14ac:dyDescent="0.25">
      <c r="B24" s="8"/>
      <c r="C24" s="8"/>
    </row>
    <row r="27" spans="1:7" ht="15" customHeight="1" x14ac:dyDescent="0.25">
      <c r="A27" s="555" t="s">
        <v>334</v>
      </c>
      <c r="B27" s="556"/>
      <c r="C27" s="556"/>
      <c r="D27" s="556"/>
      <c r="E27" s="556"/>
      <c r="F27" s="557"/>
    </row>
    <row r="28" spans="1:7" ht="15" customHeight="1" x14ac:dyDescent="0.25">
      <c r="A28" s="450"/>
      <c r="B28" s="558" t="s">
        <v>335</v>
      </c>
      <c r="C28" s="558"/>
      <c r="D28" s="558"/>
      <c r="E28" s="559" t="s">
        <v>336</v>
      </c>
      <c r="F28" s="560" t="s">
        <v>337</v>
      </c>
    </row>
    <row r="29" spans="1:7" ht="15" customHeight="1" x14ac:dyDescent="0.25">
      <c r="A29" s="451" t="s">
        <v>338</v>
      </c>
      <c r="B29" s="452" t="s">
        <v>369</v>
      </c>
      <c r="C29" s="452" t="s">
        <v>339</v>
      </c>
      <c r="D29" s="452" t="s">
        <v>340</v>
      </c>
      <c r="E29" s="559"/>
      <c r="F29" s="560"/>
    </row>
    <row r="30" spans="1:7" ht="15" customHeight="1" x14ac:dyDescent="0.25">
      <c r="A30" s="453" t="s">
        <v>39</v>
      </c>
      <c r="B30" s="454">
        <v>32520.048472906401</v>
      </c>
      <c r="C30" s="454">
        <v>39588.3576830319</v>
      </c>
      <c r="D30" s="454">
        <v>47903.479852670403</v>
      </c>
      <c r="E30" s="455">
        <v>575</v>
      </c>
      <c r="F30" s="456">
        <v>0.70608695652173914</v>
      </c>
    </row>
    <row r="31" spans="1:7" ht="15" customHeight="1" x14ac:dyDescent="0.25">
      <c r="A31" s="453" t="s">
        <v>178</v>
      </c>
      <c r="B31" s="454">
        <v>35581.522733333302</v>
      </c>
      <c r="C31" s="454">
        <v>44556.170465116302</v>
      </c>
      <c r="D31" s="454">
        <v>57026.381209439503</v>
      </c>
      <c r="E31" s="455">
        <v>515</v>
      </c>
      <c r="F31" s="456">
        <v>0.67961165048543692</v>
      </c>
    </row>
    <row r="32" spans="1:7" ht="15" customHeight="1" x14ac:dyDescent="0.25">
      <c r="A32" s="453" t="s">
        <v>341</v>
      </c>
      <c r="B32" s="454">
        <v>42483.4114452215</v>
      </c>
      <c r="C32" s="454">
        <v>52092.813813229601</v>
      </c>
      <c r="D32" s="454">
        <v>67647.4191701534</v>
      </c>
      <c r="E32" s="455">
        <v>769</v>
      </c>
      <c r="F32" s="456">
        <v>0.74382314694408325</v>
      </c>
    </row>
    <row r="33" spans="1:6" ht="15" customHeight="1" x14ac:dyDescent="0.25">
      <c r="A33" s="457" t="s">
        <v>172</v>
      </c>
      <c r="B33" s="458">
        <v>49887.919746031701</v>
      </c>
      <c r="C33" s="458">
        <v>60332.963971631201</v>
      </c>
      <c r="D33" s="458">
        <v>73264.423764705905</v>
      </c>
      <c r="E33" s="459">
        <v>154</v>
      </c>
      <c r="F33" s="460">
        <v>0.68181818181818177</v>
      </c>
    </row>
    <row r="34" spans="1:6" ht="15" customHeight="1" x14ac:dyDescent="0.25">
      <c r="B34" s="186"/>
      <c r="C34" s="186"/>
    </row>
    <row r="35" spans="1:6" ht="15" customHeight="1" x14ac:dyDescent="0.25">
      <c r="B35" s="186"/>
      <c r="C35" s="186"/>
    </row>
    <row r="36" spans="1:6" ht="15" customHeight="1" x14ac:dyDescent="0.25">
      <c r="B36" s="186"/>
      <c r="C36" s="186"/>
    </row>
    <row r="37" spans="1:6" ht="15" customHeight="1" x14ac:dyDescent="0.25">
      <c r="B37" s="186"/>
      <c r="C37" s="186"/>
    </row>
    <row r="38" spans="1:6" ht="15" customHeight="1" x14ac:dyDescent="0.25">
      <c r="B38" s="186"/>
      <c r="C38" s="186"/>
    </row>
    <row r="39" spans="1:6" ht="15" customHeight="1" x14ac:dyDescent="0.25">
      <c r="B39" s="186"/>
      <c r="C39" s="186"/>
    </row>
    <row r="40" spans="1:6" ht="15" customHeight="1" x14ac:dyDescent="0.25">
      <c r="B40" s="186"/>
      <c r="C40" s="186"/>
    </row>
    <row r="41" spans="1:6" ht="15" customHeight="1" x14ac:dyDescent="0.25">
      <c r="B41" s="186"/>
      <c r="C41" s="186"/>
    </row>
    <row r="42" spans="1:6" ht="15" customHeight="1" x14ac:dyDescent="0.25">
      <c r="B42" s="186"/>
      <c r="C42" s="186"/>
    </row>
    <row r="43" spans="1:6" ht="15" customHeight="1" x14ac:dyDescent="0.25">
      <c r="B43" s="186"/>
      <c r="C43" s="186"/>
    </row>
    <row r="44" spans="1:6" ht="15" customHeight="1" x14ac:dyDescent="0.25">
      <c r="B44" s="186"/>
      <c r="C44" s="186"/>
    </row>
    <row r="45" spans="1:6" ht="15" customHeight="1" x14ac:dyDescent="0.25">
      <c r="B45" s="186"/>
      <c r="C45" s="186"/>
    </row>
    <row r="46" spans="1:6" ht="15" customHeight="1" x14ac:dyDescent="0.25">
      <c r="B46" s="186"/>
      <c r="C46" s="186"/>
    </row>
    <row r="47" spans="1:6" ht="15" customHeight="1" x14ac:dyDescent="0.25">
      <c r="B47" s="186"/>
      <c r="C47" s="186"/>
    </row>
    <row r="48" spans="1:6" ht="15" customHeight="1" x14ac:dyDescent="0.25">
      <c r="B48" s="186"/>
      <c r="C48" s="186"/>
    </row>
    <row r="49" spans="1:5" ht="15" customHeight="1" x14ac:dyDescent="0.25">
      <c r="B49" s="186"/>
      <c r="C49" s="186"/>
    </row>
    <row r="50" spans="1:5" ht="15" customHeight="1" x14ac:dyDescent="0.25">
      <c r="B50" s="186"/>
      <c r="C50" s="186"/>
    </row>
    <row r="51" spans="1:5" ht="15" customHeight="1" x14ac:dyDescent="0.25">
      <c r="B51" s="186"/>
      <c r="C51" s="186"/>
    </row>
    <row r="52" spans="1:5" ht="15" customHeight="1" x14ac:dyDescent="0.25">
      <c r="B52" s="186"/>
      <c r="C52" s="186"/>
    </row>
    <row r="53" spans="1:5" ht="15" customHeight="1" x14ac:dyDescent="0.25">
      <c r="B53" s="186"/>
      <c r="C53" s="186"/>
    </row>
    <row r="54" spans="1:5" ht="15" customHeight="1" x14ac:dyDescent="0.25">
      <c r="A54" s="8" t="s">
        <v>342</v>
      </c>
      <c r="B54" s="186"/>
      <c r="C54" s="186"/>
      <c r="E54" s="10" t="s">
        <v>31</v>
      </c>
    </row>
    <row r="55" spans="1:5" ht="15" customHeight="1" x14ac:dyDescent="0.25">
      <c r="B55" s="186"/>
      <c r="C55" s="186"/>
    </row>
  </sheetData>
  <mergeCells count="15">
    <mergeCell ref="A27:F27"/>
    <mergeCell ref="B28:D28"/>
    <mergeCell ref="E28:E29"/>
    <mergeCell ref="F28:F29"/>
    <mergeCell ref="A1:G1"/>
    <mergeCell ref="A3:G3"/>
    <mergeCell ref="A4:G8"/>
    <mergeCell ref="A14:G14"/>
    <mergeCell ref="A10:G10"/>
    <mergeCell ref="A11:A12"/>
    <mergeCell ref="B11:C11"/>
    <mergeCell ref="D11:E11"/>
    <mergeCell ref="F11:F12"/>
    <mergeCell ref="G11:G12"/>
    <mergeCell ref="A2:G2"/>
  </mergeCells>
  <hyperlinks>
    <hyperlink ref="E54" location="Contents!A1" display="Back to Contents"/>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activeCell="A4" sqref="A4:K8"/>
    </sheetView>
  </sheetViews>
  <sheetFormatPr defaultRowHeight="15" x14ac:dyDescent="0.25"/>
  <cols>
    <col min="1" max="11" width="11.7109375" style="8" customWidth="1"/>
    <col min="12" max="12" width="10.5703125" style="8" bestFit="1" customWidth="1"/>
    <col min="13" max="22" width="9.140625" style="8"/>
  </cols>
  <sheetData>
    <row r="1" spans="1:24" ht="15" customHeight="1" x14ac:dyDescent="0.25">
      <c r="A1" s="579" t="s">
        <v>22</v>
      </c>
      <c r="B1" s="580"/>
      <c r="C1" s="580"/>
      <c r="D1" s="580"/>
      <c r="E1" s="580"/>
      <c r="F1" s="580"/>
      <c r="G1" s="580"/>
      <c r="H1" s="580"/>
      <c r="I1" s="580"/>
      <c r="J1" s="580"/>
      <c r="K1" s="581"/>
      <c r="M1" s="11"/>
      <c r="N1" s="11"/>
      <c r="O1" s="11"/>
      <c r="W1" s="8"/>
      <c r="X1" s="8"/>
    </row>
    <row r="2" spans="1:24" ht="15" customHeight="1" x14ac:dyDescent="0.25">
      <c r="A2" s="582"/>
      <c r="B2" s="583"/>
      <c r="C2" s="583"/>
      <c r="D2" s="583"/>
      <c r="E2" s="583"/>
      <c r="F2" s="583"/>
      <c r="G2" s="583"/>
      <c r="H2" s="583"/>
      <c r="I2" s="583"/>
      <c r="J2" s="583"/>
      <c r="K2" s="584"/>
      <c r="M2" s="78"/>
      <c r="N2" s="78"/>
      <c r="O2" s="78"/>
      <c r="W2" s="8"/>
      <c r="X2" s="8"/>
    </row>
    <row r="3" spans="1:24" s="20" customFormat="1" ht="15" customHeight="1" x14ac:dyDescent="0.25">
      <c r="A3" s="585" t="s">
        <v>227</v>
      </c>
      <c r="B3" s="586"/>
      <c r="C3" s="586"/>
      <c r="D3" s="586"/>
      <c r="E3" s="586"/>
      <c r="F3" s="586"/>
      <c r="G3" s="586"/>
      <c r="H3" s="586"/>
      <c r="I3" s="586"/>
      <c r="J3" s="586"/>
      <c r="K3" s="587"/>
      <c r="L3" s="8"/>
      <c r="M3" s="8"/>
      <c r="N3" s="8"/>
      <c r="O3" s="8"/>
      <c r="P3" s="8"/>
      <c r="Q3" s="8"/>
      <c r="R3" s="8"/>
      <c r="S3" s="8"/>
      <c r="T3" s="8"/>
      <c r="U3" s="8"/>
      <c r="V3" s="8"/>
      <c r="W3" s="8"/>
      <c r="X3" s="8"/>
    </row>
    <row r="4" spans="1:24" s="20" customFormat="1" ht="15" customHeight="1" x14ac:dyDescent="0.25">
      <c r="A4" s="588" t="s">
        <v>392</v>
      </c>
      <c r="B4" s="589"/>
      <c r="C4" s="589"/>
      <c r="D4" s="589"/>
      <c r="E4" s="589"/>
      <c r="F4" s="589"/>
      <c r="G4" s="589"/>
      <c r="H4" s="589"/>
      <c r="I4" s="589"/>
      <c r="J4" s="589"/>
      <c r="K4" s="590"/>
      <c r="L4" s="8"/>
      <c r="M4" s="8"/>
      <c r="N4" s="8"/>
      <c r="O4" s="8"/>
      <c r="P4" s="8"/>
      <c r="Q4" s="8"/>
      <c r="R4" s="8"/>
      <c r="S4" s="8"/>
      <c r="T4" s="8"/>
      <c r="U4" s="8"/>
      <c r="V4" s="8"/>
      <c r="W4" s="8"/>
      <c r="X4" s="8"/>
    </row>
    <row r="5" spans="1:24" s="20" customFormat="1" x14ac:dyDescent="0.25">
      <c r="A5" s="542"/>
      <c r="B5" s="543"/>
      <c r="C5" s="543"/>
      <c r="D5" s="543"/>
      <c r="E5" s="543"/>
      <c r="F5" s="543"/>
      <c r="G5" s="543"/>
      <c r="H5" s="543"/>
      <c r="I5" s="543"/>
      <c r="J5" s="543"/>
      <c r="K5" s="544"/>
      <c r="L5" s="8"/>
      <c r="M5" s="8"/>
      <c r="N5" s="8"/>
      <c r="O5" s="8"/>
      <c r="P5" s="8"/>
      <c r="Q5" s="8"/>
      <c r="R5" s="8"/>
      <c r="S5" s="8"/>
      <c r="T5" s="8"/>
      <c r="U5" s="8"/>
      <c r="V5" s="8"/>
      <c r="W5" s="8"/>
      <c r="X5" s="8"/>
    </row>
    <row r="6" spans="1:24" s="20" customFormat="1" x14ac:dyDescent="0.25">
      <c r="A6" s="542"/>
      <c r="B6" s="543"/>
      <c r="C6" s="543"/>
      <c r="D6" s="543"/>
      <c r="E6" s="543"/>
      <c r="F6" s="543"/>
      <c r="G6" s="543"/>
      <c r="H6" s="543"/>
      <c r="I6" s="543"/>
      <c r="J6" s="543"/>
      <c r="K6" s="544"/>
      <c r="L6" s="8"/>
      <c r="M6" s="8"/>
      <c r="N6" s="8"/>
      <c r="O6" s="8"/>
      <c r="P6" s="8"/>
      <c r="Q6" s="8"/>
      <c r="R6" s="8"/>
      <c r="S6" s="8"/>
      <c r="T6" s="8"/>
      <c r="U6" s="8"/>
      <c r="V6" s="8"/>
      <c r="W6" s="8"/>
      <c r="X6" s="8"/>
    </row>
    <row r="7" spans="1:24" s="20" customFormat="1" x14ac:dyDescent="0.25">
      <c r="A7" s="542"/>
      <c r="B7" s="543"/>
      <c r="C7" s="543"/>
      <c r="D7" s="543"/>
      <c r="E7" s="543"/>
      <c r="F7" s="543"/>
      <c r="G7" s="543"/>
      <c r="H7" s="543"/>
      <c r="I7" s="543"/>
      <c r="J7" s="543"/>
      <c r="K7" s="544"/>
      <c r="L7" s="8"/>
      <c r="M7" s="8"/>
      <c r="N7" s="8"/>
      <c r="O7" s="8"/>
      <c r="P7" s="8"/>
      <c r="Q7" s="8"/>
      <c r="R7" s="8"/>
      <c r="S7" s="8"/>
      <c r="T7" s="8"/>
      <c r="U7" s="8"/>
      <c r="V7" s="8"/>
      <c r="W7" s="8"/>
      <c r="X7" s="8"/>
    </row>
    <row r="8" spans="1:24" s="20" customFormat="1" x14ac:dyDescent="0.25">
      <c r="A8" s="545"/>
      <c r="B8" s="546"/>
      <c r="C8" s="546"/>
      <c r="D8" s="546"/>
      <c r="E8" s="546"/>
      <c r="F8" s="546"/>
      <c r="G8" s="546"/>
      <c r="H8" s="546"/>
      <c r="I8" s="546"/>
      <c r="J8" s="546"/>
      <c r="K8" s="547"/>
      <c r="L8" s="8"/>
      <c r="M8" s="8"/>
      <c r="N8" s="8"/>
      <c r="O8" s="8"/>
      <c r="P8" s="8"/>
      <c r="Q8" s="8"/>
      <c r="R8" s="8"/>
      <c r="S8" s="8"/>
      <c r="T8" s="8"/>
      <c r="U8" s="8"/>
      <c r="V8" s="8"/>
      <c r="W8" s="8"/>
      <c r="X8" s="8"/>
    </row>
    <row r="9" spans="1:24" s="20" customFormat="1" x14ac:dyDescent="0.25">
      <c r="A9" s="8"/>
      <c r="B9" s="8"/>
      <c r="C9" s="8"/>
      <c r="D9" s="8"/>
      <c r="E9" s="8"/>
      <c r="F9" s="8"/>
      <c r="G9" s="8"/>
      <c r="H9" s="8"/>
      <c r="I9" s="8"/>
      <c r="J9" s="8"/>
      <c r="K9" s="8"/>
      <c r="L9" s="8"/>
      <c r="M9" s="8"/>
      <c r="N9" s="8"/>
      <c r="O9" s="8"/>
      <c r="P9" s="8"/>
      <c r="Q9" s="8"/>
      <c r="R9" s="8"/>
      <c r="S9" s="8"/>
      <c r="T9" s="8"/>
      <c r="U9" s="8"/>
      <c r="V9" s="8"/>
    </row>
    <row r="22" spans="1:26" s="20" customFormat="1" x14ac:dyDescent="0.25">
      <c r="A22" s="8"/>
      <c r="B22" s="8"/>
      <c r="C22" s="8"/>
      <c r="D22" s="8"/>
      <c r="E22" s="8"/>
      <c r="F22" s="8"/>
      <c r="G22" s="8"/>
      <c r="H22" s="8"/>
      <c r="I22" s="8"/>
      <c r="J22" s="8"/>
      <c r="K22" s="8"/>
      <c r="L22" s="8"/>
      <c r="M22" s="8"/>
      <c r="N22" s="8"/>
      <c r="O22" s="8"/>
      <c r="P22" s="8"/>
      <c r="Q22" s="8"/>
      <c r="R22" s="8"/>
      <c r="S22" s="8"/>
      <c r="T22" s="8"/>
      <c r="U22" s="8"/>
      <c r="V22" s="8"/>
    </row>
    <row r="23" spans="1:26" s="20" customFormat="1" x14ac:dyDescent="0.25">
      <c r="A23" s="8"/>
      <c r="B23" s="8"/>
      <c r="C23" s="8"/>
      <c r="D23" s="8"/>
      <c r="E23" s="8"/>
      <c r="F23" s="8"/>
      <c r="G23" s="8"/>
      <c r="H23" s="8"/>
      <c r="I23" s="8"/>
      <c r="J23" s="8"/>
      <c r="K23" s="8"/>
      <c r="L23" s="8"/>
      <c r="M23" s="8"/>
      <c r="N23" s="8"/>
      <c r="O23" s="8"/>
      <c r="P23" s="8"/>
      <c r="Q23" s="8"/>
      <c r="R23" s="8"/>
      <c r="S23" s="8"/>
      <c r="T23" s="8"/>
      <c r="U23" s="8"/>
      <c r="V23" s="8"/>
    </row>
    <row r="24" spans="1:26" s="20" customFormat="1" x14ac:dyDescent="0.25">
      <c r="A24" s="8"/>
      <c r="B24" s="8"/>
      <c r="C24" s="8"/>
      <c r="D24" s="8"/>
      <c r="E24" s="8"/>
      <c r="F24" s="8"/>
      <c r="G24" s="8"/>
      <c r="H24" s="8"/>
      <c r="I24" s="8"/>
      <c r="J24" s="8"/>
      <c r="K24" s="8"/>
      <c r="L24" s="8"/>
      <c r="M24" s="8"/>
      <c r="N24" s="8"/>
      <c r="O24" s="8"/>
      <c r="P24" s="8"/>
      <c r="Q24" s="8"/>
      <c r="R24" s="8"/>
      <c r="S24" s="8"/>
      <c r="T24" s="8"/>
      <c r="U24" s="8"/>
      <c r="V24" s="8"/>
    </row>
    <row r="25" spans="1:26" s="20" customFormat="1" x14ac:dyDescent="0.25">
      <c r="A25" s="8"/>
      <c r="B25" s="8"/>
      <c r="C25" s="8"/>
      <c r="D25" s="8"/>
      <c r="E25" s="8"/>
      <c r="F25" s="8"/>
      <c r="G25" s="8"/>
      <c r="H25" s="8"/>
      <c r="I25" s="8"/>
      <c r="J25" s="8"/>
      <c r="K25" s="8"/>
      <c r="L25" s="8"/>
      <c r="M25" s="8"/>
      <c r="N25" s="8"/>
      <c r="O25" s="8"/>
      <c r="P25" s="8"/>
      <c r="Q25" s="8"/>
      <c r="R25" s="8"/>
      <c r="S25" s="8"/>
      <c r="T25" s="8"/>
      <c r="U25" s="8"/>
      <c r="V25" s="8"/>
    </row>
    <row r="26" spans="1:26" s="20" customFormat="1" x14ac:dyDescent="0.25">
      <c r="A26" s="8"/>
      <c r="B26" s="8"/>
      <c r="C26" s="8"/>
      <c r="D26" s="8"/>
      <c r="E26" s="8"/>
      <c r="F26" s="8"/>
      <c r="G26" s="8"/>
      <c r="H26" s="8"/>
      <c r="I26" s="8"/>
      <c r="J26" s="8"/>
      <c r="K26" s="8"/>
      <c r="L26" s="8"/>
      <c r="M26" s="8"/>
      <c r="N26" s="8"/>
      <c r="O26" s="8"/>
      <c r="P26" s="8"/>
      <c r="Q26" s="8"/>
      <c r="R26" s="8"/>
      <c r="S26" s="8"/>
      <c r="T26" s="8"/>
      <c r="U26" s="8"/>
      <c r="V26" s="8"/>
    </row>
    <row r="27" spans="1:26" s="20" customFormat="1" x14ac:dyDescent="0.25">
      <c r="A27" s="8"/>
      <c r="B27" s="8"/>
      <c r="C27" s="8"/>
      <c r="D27" s="8"/>
      <c r="E27" s="8"/>
      <c r="F27" s="8"/>
      <c r="G27" s="8"/>
      <c r="H27" s="8"/>
      <c r="I27" s="8"/>
      <c r="J27" s="8"/>
      <c r="K27" s="8"/>
      <c r="L27" s="8"/>
      <c r="M27" s="8"/>
      <c r="N27" s="8"/>
      <c r="O27" s="8"/>
      <c r="P27" s="8"/>
      <c r="Q27" s="8"/>
      <c r="R27" s="8"/>
      <c r="S27" s="8"/>
      <c r="T27" s="8"/>
      <c r="U27" s="8"/>
      <c r="V27" s="8"/>
    </row>
    <row r="29" spans="1:26" ht="26.25" customHeight="1" x14ac:dyDescent="0.25">
      <c r="A29" s="575" t="s">
        <v>192</v>
      </c>
      <c r="B29" s="577" t="s">
        <v>6</v>
      </c>
      <c r="C29" s="593" t="s">
        <v>3</v>
      </c>
      <c r="D29" s="594"/>
      <c r="E29" s="593" t="s">
        <v>5</v>
      </c>
      <c r="F29" s="594"/>
      <c r="G29" s="593" t="s">
        <v>4</v>
      </c>
      <c r="H29" s="594"/>
      <c r="I29" s="593" t="s">
        <v>191</v>
      </c>
      <c r="J29" s="594"/>
      <c r="K29" s="591" t="s">
        <v>15</v>
      </c>
      <c r="W29" s="8"/>
      <c r="X29" s="8"/>
      <c r="Y29" s="8"/>
    </row>
    <row r="30" spans="1:26" s="20" customFormat="1" ht="15" customHeight="1" thickBot="1" x14ac:dyDescent="0.3">
      <c r="A30" s="576"/>
      <c r="B30" s="578"/>
      <c r="C30" s="101" t="s">
        <v>234</v>
      </c>
      <c r="D30" s="102" t="s">
        <v>235</v>
      </c>
      <c r="E30" s="101" t="s">
        <v>234</v>
      </c>
      <c r="F30" s="102" t="s">
        <v>235</v>
      </c>
      <c r="G30" s="101" t="s">
        <v>234</v>
      </c>
      <c r="H30" s="102" t="s">
        <v>235</v>
      </c>
      <c r="I30" s="101" t="s">
        <v>234</v>
      </c>
      <c r="J30" s="102" t="s">
        <v>235</v>
      </c>
      <c r="K30" s="592"/>
      <c r="L30" s="8"/>
      <c r="M30" s="8"/>
      <c r="N30" s="8"/>
      <c r="O30" s="8"/>
      <c r="P30" s="8"/>
      <c r="Q30" s="8"/>
      <c r="R30" s="8"/>
      <c r="S30" s="8"/>
      <c r="T30" s="8"/>
      <c r="U30" s="8"/>
      <c r="V30" s="8"/>
      <c r="W30" s="8"/>
      <c r="X30" s="8"/>
      <c r="Y30" s="8"/>
      <c r="Z30" s="8"/>
    </row>
    <row r="31" spans="1:26" ht="15" customHeight="1" x14ac:dyDescent="0.25">
      <c r="A31" s="315" t="s">
        <v>188</v>
      </c>
      <c r="B31" s="316">
        <v>2018</v>
      </c>
      <c r="C31" s="343">
        <v>70126</v>
      </c>
      <c r="D31" s="344">
        <f>C31/K31</f>
        <v>0.55431191210181008</v>
      </c>
      <c r="E31" s="343">
        <v>42871</v>
      </c>
      <c r="F31" s="344">
        <f>E31/K31</f>
        <v>0.33887439728084734</v>
      </c>
      <c r="G31" s="345">
        <v>7474</v>
      </c>
      <c r="H31" s="344">
        <f>G31/K31</f>
        <v>5.9078333728559008E-2</v>
      </c>
      <c r="I31" s="345">
        <v>6039</v>
      </c>
      <c r="J31" s="346">
        <f>I31/K31</f>
        <v>4.7735356888783498E-2</v>
      </c>
      <c r="K31" s="347">
        <f>C31+E31+G31+I31</f>
        <v>126510</v>
      </c>
      <c r="L31" s="103"/>
      <c r="M31" s="214"/>
      <c r="W31" s="8"/>
      <c r="X31" s="8"/>
      <c r="Y31" s="8"/>
      <c r="Z31" s="8"/>
    </row>
    <row r="32" spans="1:26" x14ac:dyDescent="0.25">
      <c r="A32" s="217"/>
      <c r="B32" s="98">
        <v>2020</v>
      </c>
      <c r="C32" s="219">
        <v>68747</v>
      </c>
      <c r="D32" s="220">
        <f>C32/K32</f>
        <v>0.54403083107797978</v>
      </c>
      <c r="E32" s="219">
        <v>44030</v>
      </c>
      <c r="F32" s="220">
        <f>E32/K32</f>
        <v>0.34843233148156944</v>
      </c>
      <c r="G32" s="221">
        <v>7385</v>
      </c>
      <c r="H32" s="220">
        <f>G32/K32</f>
        <v>5.8441352895557352E-2</v>
      </c>
      <c r="I32" s="221">
        <v>6204</v>
      </c>
      <c r="J32" s="341">
        <f>I32/K32</f>
        <v>4.9095484544893403E-2</v>
      </c>
      <c r="K32" s="222">
        <f>C32+E32+G32+I32</f>
        <v>126366</v>
      </c>
      <c r="L32" s="103"/>
      <c r="M32" s="214"/>
      <c r="W32" s="8"/>
      <c r="X32" s="8"/>
      <c r="Y32" s="8"/>
      <c r="Z32" s="8"/>
    </row>
    <row r="33" spans="1:26" x14ac:dyDescent="0.25">
      <c r="A33" s="217"/>
      <c r="B33" s="99">
        <v>2025</v>
      </c>
      <c r="C33" s="105">
        <v>65159</v>
      </c>
      <c r="D33" s="106">
        <f>C33/K33</f>
        <v>0.51947668856432172</v>
      </c>
      <c r="E33" s="105">
        <v>46377</v>
      </c>
      <c r="F33" s="106">
        <f>E33/K33</f>
        <v>0.36973818483321641</v>
      </c>
      <c r="G33" s="104">
        <v>7321</v>
      </c>
      <c r="H33" s="106">
        <f>G33/K33</f>
        <v>5.836628611518592E-2</v>
      </c>
      <c r="I33" s="104">
        <v>6575</v>
      </c>
      <c r="J33" s="342">
        <f>I33/K33</f>
        <v>5.2418840487275971E-2</v>
      </c>
      <c r="K33" s="107">
        <f>C33+E33+G33+I33</f>
        <v>125432</v>
      </c>
      <c r="L33" s="103"/>
      <c r="M33" s="214"/>
      <c r="W33" s="8"/>
      <c r="X33" s="8"/>
      <c r="Y33" s="8"/>
      <c r="Z33" s="8"/>
    </row>
    <row r="34" spans="1:26" x14ac:dyDescent="0.25">
      <c r="A34" s="217"/>
      <c r="B34" s="99">
        <v>2030</v>
      </c>
      <c r="C34" s="219">
        <v>60596</v>
      </c>
      <c r="D34" s="220">
        <f>C34/K34</f>
        <v>0.48939177347579937</v>
      </c>
      <c r="E34" s="219">
        <v>49078</v>
      </c>
      <c r="F34" s="220">
        <f>E34/K34</f>
        <v>0.3963688933039356</v>
      </c>
      <c r="G34" s="221">
        <v>7283</v>
      </c>
      <c r="H34" s="220">
        <f>G34/K34</f>
        <v>5.8819728797680486E-2</v>
      </c>
      <c r="I34" s="221">
        <v>6862</v>
      </c>
      <c r="J34" s="341">
        <f>I34/K34</f>
        <v>5.5419604422584576E-2</v>
      </c>
      <c r="K34" s="222">
        <f>C34+E34+G34+I34</f>
        <v>123819</v>
      </c>
      <c r="L34" s="103"/>
      <c r="M34" s="214"/>
      <c r="N34" s="80"/>
      <c r="W34" s="8"/>
      <c r="X34" s="8"/>
      <c r="Y34" s="8"/>
      <c r="Z34" s="8"/>
    </row>
    <row r="35" spans="1:26" x14ac:dyDescent="0.25">
      <c r="A35" s="217"/>
      <c r="B35" s="99"/>
      <c r="C35" s="105"/>
      <c r="D35" s="108"/>
      <c r="E35" s="105"/>
      <c r="F35" s="108"/>
      <c r="G35" s="104"/>
      <c r="H35" s="108"/>
      <c r="I35" s="104"/>
      <c r="J35" s="108"/>
      <c r="K35" s="222"/>
      <c r="L35" s="103"/>
      <c r="M35" s="214"/>
      <c r="W35" s="8"/>
      <c r="X35" s="8"/>
      <c r="Y35" s="8"/>
      <c r="Z35" s="8"/>
    </row>
    <row r="36" spans="1:26" x14ac:dyDescent="0.25">
      <c r="A36" s="217" t="s">
        <v>189</v>
      </c>
      <c r="B36" s="98">
        <v>2018</v>
      </c>
      <c r="C36" s="105">
        <v>32529</v>
      </c>
      <c r="D36" s="106">
        <f>C36/K36</f>
        <v>0.57290547561598482</v>
      </c>
      <c r="E36" s="105">
        <v>16350</v>
      </c>
      <c r="F36" s="106">
        <f>E36/K36</f>
        <v>0.28795857623417109</v>
      </c>
      <c r="G36" s="104">
        <v>5159</v>
      </c>
      <c r="H36" s="106">
        <f>G36/K36</f>
        <v>9.086105778544884E-2</v>
      </c>
      <c r="I36" s="104">
        <v>2741</v>
      </c>
      <c r="J36" s="106">
        <f>I36/K36</f>
        <v>4.8274890364395286E-2</v>
      </c>
      <c r="K36" s="107">
        <f>C36+E36+G36+I36</f>
        <v>56779</v>
      </c>
      <c r="L36" s="103"/>
      <c r="M36" s="214"/>
      <c r="W36" s="8"/>
      <c r="X36" s="8"/>
      <c r="Y36" s="8"/>
      <c r="Z36" s="8"/>
    </row>
    <row r="37" spans="1:26" x14ac:dyDescent="0.25">
      <c r="A37" s="217"/>
      <c r="B37" s="98">
        <v>2020</v>
      </c>
      <c r="C37" s="219">
        <v>31865</v>
      </c>
      <c r="D37" s="220">
        <f>C37/K37</f>
        <v>0.5615571690398985</v>
      </c>
      <c r="E37" s="219">
        <v>16802</v>
      </c>
      <c r="F37" s="220">
        <f>E37/K37</f>
        <v>0.29610179049767377</v>
      </c>
      <c r="G37" s="221">
        <v>5214</v>
      </c>
      <c r="H37" s="220">
        <f>G37/K37</f>
        <v>9.1886366840547018E-2</v>
      </c>
      <c r="I37" s="221">
        <v>2863</v>
      </c>
      <c r="J37" s="220">
        <f>I37/K37</f>
        <v>5.0454673621880726E-2</v>
      </c>
      <c r="K37" s="222">
        <f>C37+E37+G37+I37</f>
        <v>56744</v>
      </c>
      <c r="L37" s="103"/>
      <c r="M37" s="214"/>
      <c r="W37" s="8"/>
      <c r="X37" s="8"/>
      <c r="Y37" s="8"/>
      <c r="Z37" s="8"/>
    </row>
    <row r="38" spans="1:26" x14ac:dyDescent="0.25">
      <c r="A38" s="217"/>
      <c r="B38" s="99">
        <v>2025</v>
      </c>
      <c r="C38" s="105">
        <v>30329</v>
      </c>
      <c r="D38" s="106">
        <f>C38/K38</f>
        <v>0.53185444980271812</v>
      </c>
      <c r="E38" s="105">
        <v>18317</v>
      </c>
      <c r="F38" s="106">
        <f>E38/K38</f>
        <v>0.32120999561595792</v>
      </c>
      <c r="G38" s="104">
        <v>5299</v>
      </c>
      <c r="H38" s="106">
        <f>G38/K38</f>
        <v>9.2924156071898287E-2</v>
      </c>
      <c r="I38" s="104">
        <v>3080</v>
      </c>
      <c r="J38" s="106">
        <f>I38/K38</f>
        <v>5.4011398509425691E-2</v>
      </c>
      <c r="K38" s="107">
        <f>C38+E38+G38+I38</f>
        <v>57025</v>
      </c>
      <c r="L38" s="103"/>
      <c r="M38" s="214"/>
      <c r="W38" s="8"/>
      <c r="X38" s="8"/>
      <c r="Y38" s="8"/>
      <c r="Z38" s="8"/>
    </row>
    <row r="39" spans="1:26" x14ac:dyDescent="0.25">
      <c r="A39" s="217"/>
      <c r="B39" s="99">
        <v>2030</v>
      </c>
      <c r="C39" s="219">
        <v>29389</v>
      </c>
      <c r="D39" s="220">
        <f>C39/K39</f>
        <v>0.51682962858750703</v>
      </c>
      <c r="E39" s="219">
        <v>18965</v>
      </c>
      <c r="F39" s="220">
        <f>E39/K39</f>
        <v>0.33351505346088917</v>
      </c>
      <c r="G39" s="221">
        <v>5195</v>
      </c>
      <c r="H39" s="220">
        <f>G39/K39</f>
        <v>9.1358328643781656E-2</v>
      </c>
      <c r="I39" s="221">
        <v>3315</v>
      </c>
      <c r="J39" s="220">
        <f>I39/K39</f>
        <v>5.8296989307822171E-2</v>
      </c>
      <c r="K39" s="222">
        <f>C39+E39+G39+I39</f>
        <v>56864</v>
      </c>
      <c r="L39" s="103"/>
      <c r="M39" s="214"/>
      <c r="W39" s="8"/>
      <c r="X39" s="8"/>
      <c r="Y39" s="8"/>
      <c r="Z39" s="8"/>
    </row>
    <row r="40" spans="1:26" x14ac:dyDescent="0.25">
      <c r="A40" s="217"/>
      <c r="B40" s="99"/>
      <c r="C40" s="105"/>
      <c r="D40" s="108"/>
      <c r="E40" s="105"/>
      <c r="F40" s="108"/>
      <c r="G40" s="104"/>
      <c r="H40" s="108"/>
      <c r="I40" s="104"/>
      <c r="J40" s="108"/>
      <c r="K40" s="107"/>
      <c r="L40" s="103"/>
      <c r="M40" s="214"/>
      <c r="W40" s="8"/>
      <c r="X40" s="8"/>
      <c r="Y40" s="8"/>
      <c r="Z40" s="8"/>
    </row>
    <row r="41" spans="1:26" x14ac:dyDescent="0.25">
      <c r="A41" s="217" t="s">
        <v>190</v>
      </c>
      <c r="B41" s="98">
        <v>2018</v>
      </c>
      <c r="C41" s="105">
        <v>47489</v>
      </c>
      <c r="D41" s="106">
        <f>C41/K41</f>
        <v>0.61754226267880363</v>
      </c>
      <c r="E41" s="105">
        <v>20590</v>
      </c>
      <c r="F41" s="106">
        <f>E41/K41</f>
        <v>0.26775032509752927</v>
      </c>
      <c r="G41" s="104">
        <v>6135</v>
      </c>
      <c r="H41" s="106">
        <f>G41/K41</f>
        <v>7.9778933680104025E-2</v>
      </c>
      <c r="I41" s="104">
        <v>2686</v>
      </c>
      <c r="J41" s="106">
        <f>I41/K41</f>
        <v>3.4928478543563068E-2</v>
      </c>
      <c r="K41" s="107">
        <f>C41+E41+G41+I41</f>
        <v>76900</v>
      </c>
      <c r="L41" s="103"/>
      <c r="M41" s="214"/>
      <c r="W41" s="8"/>
      <c r="X41" s="8"/>
      <c r="Y41" s="8"/>
      <c r="Z41" s="8"/>
    </row>
    <row r="42" spans="1:26" x14ac:dyDescent="0.25">
      <c r="A42" s="217"/>
      <c r="B42" s="98">
        <v>2020</v>
      </c>
      <c r="C42" s="219">
        <v>46027</v>
      </c>
      <c r="D42" s="220">
        <f>C42/K42</f>
        <v>0.60239245095344662</v>
      </c>
      <c r="E42" s="219">
        <v>21533</v>
      </c>
      <c r="F42" s="220">
        <f>E42/K42</f>
        <v>0.28181972855890169</v>
      </c>
      <c r="G42" s="221">
        <v>6089</v>
      </c>
      <c r="H42" s="220">
        <f>G42/K42</f>
        <v>7.9691651288494508E-2</v>
      </c>
      <c r="I42" s="221">
        <v>2758</v>
      </c>
      <c r="J42" s="220">
        <f>I42/K42</f>
        <v>3.6096169199157147E-2</v>
      </c>
      <c r="K42" s="222">
        <f>C42+E42+G42+I42</f>
        <v>76407</v>
      </c>
      <c r="L42" s="103"/>
      <c r="M42" s="214"/>
      <c r="W42" s="8"/>
      <c r="X42" s="8"/>
      <c r="Y42" s="8"/>
      <c r="Z42" s="8"/>
    </row>
    <row r="43" spans="1:26" x14ac:dyDescent="0.25">
      <c r="A43" s="217"/>
      <c r="B43" s="99">
        <v>2025</v>
      </c>
      <c r="C43" s="105">
        <v>41612</v>
      </c>
      <c r="D43" s="106">
        <f>C43/K43</f>
        <v>0.56021971512426294</v>
      </c>
      <c r="E43" s="105">
        <v>23887</v>
      </c>
      <c r="F43" s="106">
        <f>E43/K43</f>
        <v>0.32158916502867607</v>
      </c>
      <c r="G43" s="104">
        <v>5751</v>
      </c>
      <c r="H43" s="106">
        <f>G43/K43</f>
        <v>7.7425348016909451E-2</v>
      </c>
      <c r="I43" s="104">
        <v>3028</v>
      </c>
      <c r="J43" s="106">
        <f>I43/K43</f>
        <v>4.0765771830151593E-2</v>
      </c>
      <c r="K43" s="107">
        <f>C43+E43+G43+I43</f>
        <v>74278</v>
      </c>
      <c r="L43" s="103"/>
      <c r="M43" s="214"/>
      <c r="W43" s="8"/>
      <c r="X43" s="8"/>
      <c r="Y43" s="8"/>
      <c r="Z43" s="8"/>
    </row>
    <row r="44" spans="1:26" ht="15.75" thickBot="1" x14ac:dyDescent="0.3">
      <c r="A44" s="218"/>
      <c r="B44" s="100">
        <v>2030</v>
      </c>
      <c r="C44" s="223">
        <v>37540</v>
      </c>
      <c r="D44" s="224">
        <f>C44/K44</f>
        <v>0.52069462938304478</v>
      </c>
      <c r="E44" s="223">
        <v>25658</v>
      </c>
      <c r="F44" s="224">
        <f>E44/K44</f>
        <v>0.35588659565024411</v>
      </c>
      <c r="G44" s="225">
        <v>5652</v>
      </c>
      <c r="H44" s="224">
        <f>G44/K44</f>
        <v>7.8395472703062588E-2</v>
      </c>
      <c r="I44" s="225">
        <v>3246</v>
      </c>
      <c r="J44" s="224">
        <f>I44/K44</f>
        <v>4.5023302263648465E-2</v>
      </c>
      <c r="K44" s="355">
        <f>C44+E44+G44+I44</f>
        <v>72096</v>
      </c>
      <c r="L44" s="103"/>
      <c r="M44" s="214"/>
      <c r="W44" s="8"/>
      <c r="X44" s="8"/>
      <c r="Y44" s="8"/>
      <c r="Z44" s="8"/>
    </row>
    <row r="46" spans="1:26" x14ac:dyDescent="0.25">
      <c r="A46" s="8" t="s">
        <v>389</v>
      </c>
    </row>
    <row r="47" spans="1:26" x14ac:dyDescent="0.25">
      <c r="A47" s="8" t="s">
        <v>243</v>
      </c>
      <c r="J47" s="10"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zoomScaleSheetLayoutView="100" workbookViewId="0">
      <selection activeCell="G17" sqref="G17"/>
    </sheetView>
  </sheetViews>
  <sheetFormatPr defaultColWidth="9.140625" defaultRowHeight="14.25" x14ac:dyDescent="0.2"/>
  <cols>
    <col min="1" max="1" width="9.140625" style="8"/>
    <col min="2" max="2" width="6.7109375" style="8" customWidth="1"/>
    <col min="3" max="3" width="67" style="8" customWidth="1"/>
    <col min="4" max="9" width="12.28515625" style="8" customWidth="1"/>
    <col min="10" max="10" width="9.140625" style="8"/>
    <col min="11" max="16384" width="9.140625" style="1"/>
  </cols>
  <sheetData>
    <row r="1" spans="1:10" ht="15" customHeight="1" x14ac:dyDescent="0.2">
      <c r="A1" s="602" t="s">
        <v>22</v>
      </c>
      <c r="B1" s="602"/>
      <c r="C1" s="602"/>
      <c r="D1" s="602"/>
      <c r="E1" s="602"/>
      <c r="F1" s="602"/>
      <c r="J1" s="1"/>
    </row>
    <row r="2" spans="1:10" ht="15" customHeight="1" x14ac:dyDescent="0.2">
      <c r="A2" s="603"/>
      <c r="B2" s="603"/>
      <c r="C2" s="603"/>
      <c r="D2" s="603"/>
      <c r="E2" s="603"/>
      <c r="F2" s="603"/>
      <c r="J2" s="1"/>
    </row>
    <row r="3" spans="1:10" ht="15" customHeight="1" x14ac:dyDescent="0.2">
      <c r="A3" s="602" t="s">
        <v>228</v>
      </c>
      <c r="B3" s="602"/>
      <c r="C3" s="602"/>
      <c r="D3" s="602"/>
      <c r="E3" s="602"/>
      <c r="F3" s="602"/>
      <c r="J3" s="1"/>
    </row>
    <row r="4" spans="1:10" ht="15" customHeight="1" x14ac:dyDescent="0.2">
      <c r="A4" s="604" t="s">
        <v>313</v>
      </c>
      <c r="B4" s="604"/>
      <c r="C4" s="604"/>
      <c r="D4" s="604"/>
      <c r="E4" s="604"/>
      <c r="F4" s="604"/>
      <c r="J4" s="1"/>
    </row>
    <row r="5" spans="1:10" x14ac:dyDescent="0.2">
      <c r="A5" s="604"/>
      <c r="B5" s="604"/>
      <c r="C5" s="604"/>
      <c r="D5" s="604"/>
      <c r="E5" s="604"/>
      <c r="F5" s="604"/>
      <c r="J5" s="1"/>
    </row>
    <row r="6" spans="1:10" x14ac:dyDescent="0.2">
      <c r="A6" s="604"/>
      <c r="B6" s="604"/>
      <c r="C6" s="604"/>
      <c r="D6" s="604"/>
      <c r="E6" s="604"/>
      <c r="F6" s="604"/>
      <c r="J6" s="1"/>
    </row>
    <row r="7" spans="1:10" x14ac:dyDescent="0.2">
      <c r="A7" s="604"/>
      <c r="B7" s="604"/>
      <c r="C7" s="604"/>
      <c r="D7" s="604"/>
      <c r="E7" s="604"/>
      <c r="F7" s="604"/>
      <c r="J7" s="1"/>
    </row>
    <row r="8" spans="1:10" x14ac:dyDescent="0.2">
      <c r="A8" s="604"/>
      <c r="B8" s="604"/>
      <c r="C8" s="604"/>
      <c r="D8" s="604"/>
      <c r="E8" s="604"/>
      <c r="F8" s="604"/>
      <c r="J8" s="1"/>
    </row>
    <row r="9" spans="1:10" x14ac:dyDescent="0.2">
      <c r="I9" s="1"/>
      <c r="J9" s="1"/>
    </row>
    <row r="10" spans="1:10" x14ac:dyDescent="0.2">
      <c r="I10" s="1"/>
      <c r="J10" s="1"/>
    </row>
    <row r="11" spans="1:10" ht="75" customHeight="1" x14ac:dyDescent="0.2">
      <c r="B11" s="605" t="s">
        <v>385</v>
      </c>
      <c r="C11" s="606"/>
      <c r="D11" s="606"/>
      <c r="E11" s="607"/>
      <c r="I11" s="1"/>
      <c r="J11" s="1"/>
    </row>
    <row r="12" spans="1:10" x14ac:dyDescent="0.2">
      <c r="B12" s="608"/>
      <c r="C12" s="609"/>
      <c r="D12" s="362"/>
      <c r="E12" s="418" t="s">
        <v>160</v>
      </c>
      <c r="I12" s="1"/>
      <c r="J12" s="1"/>
    </row>
    <row r="13" spans="1:10" ht="25.5" x14ac:dyDescent="0.2">
      <c r="B13" s="610"/>
      <c r="C13" s="611"/>
      <c r="D13" s="363" t="s">
        <v>11</v>
      </c>
      <c r="E13" s="419" t="s">
        <v>320</v>
      </c>
      <c r="I13" s="1"/>
      <c r="J13" s="1"/>
    </row>
    <row r="14" spans="1:10" x14ac:dyDescent="0.2">
      <c r="B14" s="595">
        <v>2017</v>
      </c>
      <c r="C14" s="364" t="s">
        <v>161</v>
      </c>
      <c r="D14" s="365">
        <v>1792409.1708961008</v>
      </c>
      <c r="E14" s="365">
        <v>30100.334399234751</v>
      </c>
      <c r="I14" s="1"/>
      <c r="J14" s="1"/>
    </row>
    <row r="15" spans="1:10" x14ac:dyDescent="0.2">
      <c r="B15" s="595"/>
      <c r="C15" s="81" t="s">
        <v>162</v>
      </c>
      <c r="D15" s="82">
        <v>4116522</v>
      </c>
      <c r="E15" s="82">
        <v>81889</v>
      </c>
      <c r="I15" s="1"/>
      <c r="J15" s="1"/>
    </row>
    <row r="16" spans="1:10" x14ac:dyDescent="0.2">
      <c r="B16" s="595"/>
      <c r="C16" s="81" t="s">
        <v>173</v>
      </c>
      <c r="D16" s="83">
        <v>0.43541833880545294</v>
      </c>
      <c r="E16" s="83">
        <v>0.36757481956349142</v>
      </c>
      <c r="I16" s="1"/>
      <c r="J16" s="1"/>
    </row>
    <row r="17" spans="2:10" s="8" customFormat="1" ht="15" thickBot="1" x14ac:dyDescent="0.25">
      <c r="B17" s="595"/>
      <c r="C17" s="84"/>
      <c r="D17" s="85"/>
      <c r="E17" s="85"/>
      <c r="I17" s="1"/>
      <c r="J17" s="1"/>
    </row>
    <row r="18" spans="2:10" s="8" customFormat="1" x14ac:dyDescent="0.2">
      <c r="B18" s="596">
        <v>2020</v>
      </c>
      <c r="C18" s="366" t="s">
        <v>249</v>
      </c>
      <c r="D18" s="367">
        <v>1897087.4171666331</v>
      </c>
      <c r="E18" s="368">
        <v>32820.699779224589</v>
      </c>
      <c r="I18" s="1"/>
      <c r="J18" s="1"/>
    </row>
    <row r="19" spans="2:10" s="8" customFormat="1" x14ac:dyDescent="0.2">
      <c r="B19" s="597"/>
      <c r="C19" s="86" t="s">
        <v>193</v>
      </c>
      <c r="D19" s="87">
        <v>3976856</v>
      </c>
      <c r="E19" s="369">
        <v>81556</v>
      </c>
      <c r="I19" s="1"/>
      <c r="J19" s="1"/>
    </row>
    <row r="20" spans="2:10" s="8" customFormat="1" x14ac:dyDescent="0.2">
      <c r="B20" s="597"/>
      <c r="C20" s="86" t="s">
        <v>321</v>
      </c>
      <c r="D20" s="88">
        <v>0.47703196121927299</v>
      </c>
      <c r="E20" s="370">
        <v>0.40243145543215203</v>
      </c>
      <c r="I20" s="1"/>
      <c r="J20" s="1"/>
    </row>
    <row r="21" spans="2:10" s="8" customFormat="1" x14ac:dyDescent="0.2">
      <c r="B21" s="598"/>
      <c r="C21" s="89"/>
      <c r="D21" s="88"/>
      <c r="E21" s="370"/>
      <c r="I21" s="1"/>
      <c r="J21" s="1"/>
    </row>
    <row r="22" spans="2:10" s="8" customFormat="1" x14ac:dyDescent="0.2">
      <c r="B22" s="599">
        <v>2025</v>
      </c>
      <c r="C22" s="90" t="s">
        <v>250</v>
      </c>
      <c r="D22" s="87">
        <v>2262464.9595403941</v>
      </c>
      <c r="E22" s="369">
        <v>39622.847865272881</v>
      </c>
      <c r="I22" s="1"/>
      <c r="J22" s="1"/>
    </row>
    <row r="23" spans="2:10" s="8" customFormat="1" x14ac:dyDescent="0.2">
      <c r="B23" s="597"/>
      <c r="C23" s="86" t="s">
        <v>193</v>
      </c>
      <c r="D23" s="87">
        <v>4225965</v>
      </c>
      <c r="E23" s="369">
        <v>80061</v>
      </c>
      <c r="I23" s="1"/>
      <c r="J23" s="1"/>
    </row>
    <row r="24" spans="2:10" s="8" customFormat="1" x14ac:dyDescent="0.2">
      <c r="B24" s="597"/>
      <c r="C24" s="86" t="s">
        <v>321</v>
      </c>
      <c r="D24" s="88">
        <v>0.53537238466016501</v>
      </c>
      <c r="E24" s="370">
        <v>0.49490823078993368</v>
      </c>
      <c r="I24" s="1"/>
      <c r="J24" s="1"/>
    </row>
    <row r="25" spans="2:10" s="8" customFormat="1" x14ac:dyDescent="0.2">
      <c r="B25" s="598"/>
      <c r="C25" s="86"/>
      <c r="D25" s="88"/>
      <c r="E25" s="370"/>
      <c r="I25" s="1"/>
      <c r="J25" s="1"/>
    </row>
    <row r="26" spans="2:10" s="8" customFormat="1" x14ac:dyDescent="0.2">
      <c r="B26" s="600">
        <v>2030</v>
      </c>
      <c r="C26" s="86" t="s">
        <v>194</v>
      </c>
      <c r="D26" s="87">
        <v>2690822.1421688553</v>
      </c>
      <c r="E26" s="369">
        <v>47141.608112001835</v>
      </c>
      <c r="I26" s="1"/>
      <c r="J26" s="1"/>
    </row>
    <row r="27" spans="2:10" s="8" customFormat="1" x14ac:dyDescent="0.2">
      <c r="B27" s="600"/>
      <c r="C27" s="86" t="s">
        <v>193</v>
      </c>
      <c r="D27" s="91">
        <v>4484352</v>
      </c>
      <c r="E27" s="371">
        <v>78146</v>
      </c>
      <c r="I27" s="1"/>
      <c r="J27" s="1"/>
    </row>
    <row r="28" spans="2:10" s="8" customFormat="1" ht="15" thickBot="1" x14ac:dyDescent="0.25">
      <c r="B28" s="601"/>
      <c r="C28" s="372" t="s">
        <v>321</v>
      </c>
      <c r="D28" s="373">
        <v>0.600047039609927</v>
      </c>
      <c r="E28" s="374">
        <v>0.60325043011800772</v>
      </c>
      <c r="I28" s="1"/>
      <c r="J28" s="1"/>
    </row>
    <row r="29" spans="2:10" s="8" customFormat="1" ht="12.75" x14ac:dyDescent="0.2">
      <c r="C29" s="79"/>
    </row>
    <row r="52" spans="3:9" s="8" customFormat="1" ht="12.75" x14ac:dyDescent="0.2">
      <c r="C52" s="8" t="s">
        <v>207</v>
      </c>
      <c r="I52" s="10" t="s">
        <v>31</v>
      </c>
    </row>
    <row r="53" spans="3:9" s="8" customFormat="1" ht="12.75" x14ac:dyDescent="0.2">
      <c r="C53" s="10" t="s">
        <v>346</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s>
  <pageMargins left="0.25" right="0.25" top="0.75" bottom="0.75" header="0.3" footer="0.3"/>
  <pageSetup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2"/>
  <sheetViews>
    <sheetView zoomScaleNormal="100" zoomScaleSheetLayoutView="100" workbookViewId="0">
      <selection activeCell="O28" sqref="O28"/>
    </sheetView>
  </sheetViews>
  <sheetFormatPr defaultColWidth="9.140625" defaultRowHeight="12.75" x14ac:dyDescent="0.2"/>
  <cols>
    <col min="1" max="1" width="40" style="8" customWidth="1"/>
    <col min="2" max="8" width="11.5703125" style="8" customWidth="1"/>
    <col min="9" max="9" width="4.28515625" style="8" customWidth="1"/>
    <col min="10" max="10" width="15.7109375" style="8" customWidth="1"/>
    <col min="11" max="11" width="4.28515625" style="8" customWidth="1"/>
    <col min="12" max="14" width="11.5703125" style="8" customWidth="1"/>
    <col min="15" max="17" width="9.140625" style="8"/>
    <col min="18" max="16384" width="9.140625" style="19"/>
  </cols>
  <sheetData>
    <row r="1" spans="1:14" ht="15" customHeight="1" x14ac:dyDescent="0.2">
      <c r="A1" s="586" t="s">
        <v>22</v>
      </c>
      <c r="B1" s="586"/>
      <c r="C1" s="586"/>
      <c r="D1" s="586"/>
      <c r="E1" s="586"/>
      <c r="F1" s="586"/>
      <c r="G1" s="586"/>
      <c r="H1" s="586"/>
      <c r="I1" s="586"/>
      <c r="J1" s="586"/>
      <c r="K1" s="586"/>
      <c r="L1" s="586"/>
      <c r="M1" s="586"/>
      <c r="N1" s="586"/>
    </row>
    <row r="2" spans="1:14" ht="15" customHeight="1" x14ac:dyDescent="0.2">
      <c r="A2" s="420"/>
      <c r="B2" s="420"/>
      <c r="C2" s="420"/>
      <c r="D2" s="420"/>
      <c r="E2" s="420"/>
      <c r="F2" s="420"/>
      <c r="G2" s="420"/>
      <c r="H2" s="420"/>
      <c r="I2" s="420"/>
      <c r="J2" s="420"/>
      <c r="K2" s="420"/>
      <c r="L2" s="420"/>
      <c r="M2" s="420"/>
      <c r="N2" s="420"/>
    </row>
    <row r="3" spans="1:14" ht="28.5" customHeight="1" x14ac:dyDescent="0.2">
      <c r="A3" s="586" t="s">
        <v>263</v>
      </c>
      <c r="B3" s="586"/>
      <c r="C3" s="586"/>
      <c r="D3" s="586"/>
      <c r="E3" s="586"/>
      <c r="F3" s="586"/>
      <c r="G3" s="586"/>
      <c r="H3" s="586"/>
      <c r="I3" s="586"/>
      <c r="J3" s="586"/>
      <c r="K3" s="586"/>
      <c r="L3" s="586"/>
      <c r="M3" s="586"/>
      <c r="N3" s="586"/>
    </row>
    <row r="4" spans="1:14" ht="15" customHeight="1" x14ac:dyDescent="0.2">
      <c r="A4" s="543" t="s">
        <v>357</v>
      </c>
      <c r="B4" s="543"/>
      <c r="C4" s="543"/>
      <c r="D4" s="543"/>
      <c r="E4" s="543"/>
      <c r="F4" s="543"/>
      <c r="G4" s="543"/>
      <c r="H4" s="543"/>
      <c r="I4" s="543"/>
      <c r="J4" s="543"/>
      <c r="K4" s="543"/>
      <c r="L4" s="543"/>
      <c r="M4" s="543"/>
      <c r="N4" s="543"/>
    </row>
    <row r="5" spans="1:14" x14ac:dyDescent="0.2">
      <c r="A5" s="543"/>
      <c r="B5" s="543"/>
      <c r="C5" s="543"/>
      <c r="D5" s="543"/>
      <c r="E5" s="543"/>
      <c r="F5" s="543"/>
      <c r="G5" s="543"/>
      <c r="H5" s="543"/>
      <c r="I5" s="543"/>
      <c r="J5" s="543"/>
      <c r="K5" s="543"/>
      <c r="L5" s="543"/>
      <c r="M5" s="543"/>
      <c r="N5" s="543"/>
    </row>
    <row r="6" spans="1:14" x14ac:dyDescent="0.2">
      <c r="A6" s="543"/>
      <c r="B6" s="543"/>
      <c r="C6" s="543"/>
      <c r="D6" s="543"/>
      <c r="E6" s="543"/>
      <c r="F6" s="543"/>
      <c r="G6" s="543"/>
      <c r="H6" s="543"/>
      <c r="I6" s="543"/>
      <c r="J6" s="543"/>
      <c r="K6" s="543"/>
      <c r="L6" s="543"/>
      <c r="M6" s="543"/>
      <c r="N6" s="543"/>
    </row>
    <row r="7" spans="1:14" x14ac:dyDescent="0.2">
      <c r="A7" s="543"/>
      <c r="B7" s="543"/>
      <c r="C7" s="543"/>
      <c r="D7" s="543"/>
      <c r="E7" s="543"/>
      <c r="F7" s="543"/>
      <c r="G7" s="543"/>
      <c r="H7" s="543"/>
      <c r="I7" s="543"/>
      <c r="J7" s="543"/>
      <c r="K7" s="543"/>
      <c r="L7" s="543"/>
      <c r="M7" s="543"/>
      <c r="N7" s="543"/>
    </row>
    <row r="8" spans="1:14" ht="73.5" customHeight="1" x14ac:dyDescent="0.2">
      <c r="A8" s="543"/>
      <c r="B8" s="543"/>
      <c r="C8" s="543"/>
      <c r="D8" s="543"/>
      <c r="E8" s="543"/>
      <c r="F8" s="543"/>
      <c r="G8" s="543"/>
      <c r="H8" s="543"/>
      <c r="I8" s="543"/>
      <c r="J8" s="543"/>
      <c r="K8" s="543"/>
      <c r="L8" s="543"/>
      <c r="M8" s="543"/>
      <c r="N8" s="543"/>
    </row>
    <row r="9" spans="1:14" x14ac:dyDescent="0.2">
      <c r="A9" s="465"/>
      <c r="B9" s="465"/>
      <c r="C9" s="465"/>
      <c r="D9" s="465"/>
      <c r="E9" s="465"/>
      <c r="F9" s="465"/>
      <c r="G9" s="465"/>
      <c r="H9" s="465"/>
      <c r="I9" s="465"/>
      <c r="L9" s="103"/>
    </row>
    <row r="10" spans="1:14" x14ac:dyDescent="0.2">
      <c r="A10" s="618" t="s">
        <v>264</v>
      </c>
      <c r="B10" s="619"/>
      <c r="C10" s="619"/>
      <c r="D10" s="619"/>
      <c r="E10" s="620"/>
      <c r="F10" s="465"/>
      <c r="G10" s="465"/>
      <c r="H10" s="465"/>
      <c r="I10" s="465"/>
      <c r="L10" s="103"/>
    </row>
    <row r="11" spans="1:14" x14ac:dyDescent="0.2">
      <c r="A11" s="624" t="s">
        <v>198</v>
      </c>
      <c r="B11" s="625"/>
      <c r="C11" s="625"/>
      <c r="D11" s="625"/>
      <c r="E11" s="626"/>
      <c r="F11" s="465"/>
      <c r="G11" s="465"/>
      <c r="H11" s="465"/>
      <c r="I11" s="465"/>
      <c r="L11" s="103"/>
    </row>
    <row r="12" spans="1:14" ht="13.5" thickBot="1" x14ac:dyDescent="0.25">
      <c r="A12" s="394"/>
      <c r="B12" s="395"/>
      <c r="C12" s="395"/>
      <c r="D12" s="395"/>
      <c r="E12" s="396"/>
      <c r="F12" s="465"/>
      <c r="G12" s="465"/>
      <c r="H12" s="465"/>
      <c r="I12" s="465"/>
      <c r="L12" s="103"/>
    </row>
    <row r="13" spans="1:14" ht="13.5" thickTop="1" x14ac:dyDescent="0.2">
      <c r="A13" s="109"/>
      <c r="B13" s="110">
        <v>2018</v>
      </c>
      <c r="C13" s="284">
        <v>2020</v>
      </c>
      <c r="D13" s="285">
        <v>2025</v>
      </c>
      <c r="E13" s="286">
        <v>2030</v>
      </c>
      <c r="F13" s="465"/>
      <c r="G13" s="465"/>
      <c r="H13" s="465"/>
      <c r="I13" s="465"/>
      <c r="J13" s="465"/>
      <c r="L13" s="103"/>
    </row>
    <row r="14" spans="1:14" ht="16.5" customHeight="1" x14ac:dyDescent="0.2">
      <c r="A14" s="115" t="s">
        <v>273</v>
      </c>
      <c r="B14" s="111">
        <f>B47</f>
        <v>5615</v>
      </c>
      <c r="C14" s="287">
        <v>6497.4508703850215</v>
      </c>
      <c r="D14" s="112">
        <v>7862.9955139496751</v>
      </c>
      <c r="E14" s="288">
        <v>9506.0048385755836</v>
      </c>
      <c r="F14" s="465"/>
      <c r="G14" s="465"/>
      <c r="H14" s="465"/>
      <c r="I14" s="465"/>
      <c r="J14" s="465"/>
    </row>
    <row r="15" spans="1:14" ht="16.5" customHeight="1" x14ac:dyDescent="0.2">
      <c r="A15" s="115" t="s">
        <v>251</v>
      </c>
      <c r="B15" s="111">
        <v>341307</v>
      </c>
      <c r="C15" s="287">
        <v>376000</v>
      </c>
      <c r="D15" s="112">
        <v>455000</v>
      </c>
      <c r="E15" s="288">
        <v>550000</v>
      </c>
      <c r="F15" s="465"/>
      <c r="G15" s="465"/>
      <c r="H15" s="465"/>
      <c r="I15" s="465"/>
      <c r="J15" s="465"/>
    </row>
    <row r="16" spans="1:14" ht="16.5" customHeight="1" x14ac:dyDescent="0.2">
      <c r="A16" s="243" t="s">
        <v>237</v>
      </c>
      <c r="B16" s="111">
        <v>115735</v>
      </c>
      <c r="C16" s="287">
        <v>138000</v>
      </c>
      <c r="D16" s="112">
        <v>198000</v>
      </c>
      <c r="E16" s="288">
        <v>285000</v>
      </c>
      <c r="F16" s="465"/>
      <c r="G16" s="465"/>
      <c r="H16" s="465"/>
      <c r="I16" s="465"/>
      <c r="J16" s="465"/>
    </row>
    <row r="17" spans="1:14" ht="16.5" customHeight="1" x14ac:dyDescent="0.2">
      <c r="A17" s="243" t="s">
        <v>238</v>
      </c>
      <c r="B17" s="111">
        <v>41594</v>
      </c>
      <c r="C17" s="287">
        <v>48000</v>
      </c>
      <c r="D17" s="112">
        <v>59000</v>
      </c>
      <c r="E17" s="288">
        <v>76000</v>
      </c>
      <c r="F17" s="465"/>
      <c r="G17" s="465"/>
      <c r="H17" s="465"/>
      <c r="I17" s="465"/>
      <c r="J17" s="465"/>
    </row>
    <row r="18" spans="1:14" ht="16.5" customHeight="1" x14ac:dyDescent="0.2">
      <c r="A18" s="243" t="s">
        <v>240</v>
      </c>
      <c r="B18" s="111">
        <v>143981</v>
      </c>
      <c r="C18" s="287">
        <v>168000</v>
      </c>
      <c r="D18" s="112">
        <v>215000</v>
      </c>
      <c r="E18" s="288">
        <v>275000</v>
      </c>
      <c r="F18" s="465"/>
      <c r="G18" s="465"/>
      <c r="H18" s="465"/>
      <c r="I18" s="465"/>
      <c r="J18" s="465"/>
    </row>
    <row r="19" spans="1:14" ht="16.5" customHeight="1" thickBot="1" x14ac:dyDescent="0.25">
      <c r="A19" s="243" t="s">
        <v>239</v>
      </c>
      <c r="B19" s="111">
        <v>124424</v>
      </c>
      <c r="C19" s="289">
        <v>146000</v>
      </c>
      <c r="D19" s="290">
        <v>190000</v>
      </c>
      <c r="E19" s="291">
        <v>246000</v>
      </c>
      <c r="F19" s="465"/>
      <c r="G19" s="465"/>
      <c r="H19" s="465"/>
      <c r="I19" s="465"/>
      <c r="J19" s="465"/>
    </row>
    <row r="20" spans="1:14" ht="13.5" thickTop="1" x14ac:dyDescent="0.2">
      <c r="C20" s="122"/>
      <c r="D20" s="122"/>
    </row>
    <row r="21" spans="1:14" ht="30" customHeight="1" thickBot="1" x14ac:dyDescent="0.25">
      <c r="A21" s="627" t="s">
        <v>358</v>
      </c>
      <c r="B21" s="628"/>
      <c r="C21" s="628"/>
      <c r="D21" s="628"/>
      <c r="E21" s="628"/>
      <c r="F21" s="628"/>
      <c r="G21" s="628"/>
      <c r="H21" s="629"/>
      <c r="I21" s="123"/>
      <c r="J21" s="123"/>
      <c r="L21" s="612" t="s">
        <v>345</v>
      </c>
      <c r="M21" s="613"/>
      <c r="N21" s="614"/>
    </row>
    <row r="22" spans="1:14" ht="29.25" customHeight="1" thickTop="1" x14ac:dyDescent="0.2">
      <c r="A22" s="179" t="s">
        <v>169</v>
      </c>
      <c r="B22" s="528" t="s">
        <v>15</v>
      </c>
      <c r="C22" s="321" t="s">
        <v>166</v>
      </c>
      <c r="D22" s="321" t="s">
        <v>5</v>
      </c>
      <c r="E22" s="322" t="s">
        <v>4</v>
      </c>
      <c r="F22" s="321" t="s">
        <v>16</v>
      </c>
      <c r="G22" s="321" t="s">
        <v>167</v>
      </c>
      <c r="H22" s="323" t="s">
        <v>2</v>
      </c>
      <c r="I22" s="229"/>
      <c r="J22" s="324" t="s">
        <v>212</v>
      </c>
      <c r="L22" s="409">
        <v>2020</v>
      </c>
      <c r="M22" s="410">
        <v>2025</v>
      </c>
      <c r="N22" s="411">
        <v>2030</v>
      </c>
    </row>
    <row r="23" spans="1:14" ht="15" customHeight="1" x14ac:dyDescent="0.2">
      <c r="A23" s="497" t="s">
        <v>143</v>
      </c>
      <c r="B23" s="490">
        <v>371</v>
      </c>
      <c r="C23" s="241">
        <v>244</v>
      </c>
      <c r="D23" s="241">
        <v>63</v>
      </c>
      <c r="E23" s="241">
        <v>18</v>
      </c>
      <c r="F23" s="241">
        <v>46</v>
      </c>
      <c r="G23" s="241">
        <v>174</v>
      </c>
      <c r="H23" s="242">
        <v>197</v>
      </c>
      <c r="I23" s="125"/>
      <c r="J23" s="489">
        <v>169</v>
      </c>
      <c r="L23" s="412">
        <v>364</v>
      </c>
      <c r="M23" s="413">
        <v>473</v>
      </c>
      <c r="N23" s="414">
        <v>568</v>
      </c>
    </row>
    <row r="24" spans="1:14" ht="15" customHeight="1" x14ac:dyDescent="0.2">
      <c r="A24" s="124" t="s">
        <v>150</v>
      </c>
      <c r="B24" s="137">
        <v>369</v>
      </c>
      <c r="C24" s="134">
        <v>221</v>
      </c>
      <c r="D24" s="134">
        <v>114</v>
      </c>
      <c r="E24" s="134">
        <v>16</v>
      </c>
      <c r="F24" s="134">
        <v>18</v>
      </c>
      <c r="G24" s="134">
        <v>183</v>
      </c>
      <c r="H24" s="492">
        <v>186</v>
      </c>
      <c r="I24" s="125"/>
      <c r="J24" s="491">
        <v>243</v>
      </c>
      <c r="L24" s="412">
        <v>432</v>
      </c>
      <c r="M24" s="413">
        <v>494</v>
      </c>
      <c r="N24" s="414">
        <v>514</v>
      </c>
    </row>
    <row r="25" spans="1:14" x14ac:dyDescent="0.2">
      <c r="A25" s="124" t="s">
        <v>154</v>
      </c>
      <c r="B25" s="137">
        <v>366</v>
      </c>
      <c r="C25" s="134">
        <v>169</v>
      </c>
      <c r="D25" s="134">
        <v>142</v>
      </c>
      <c r="E25" s="134">
        <v>29</v>
      </c>
      <c r="F25" s="134">
        <v>26</v>
      </c>
      <c r="G25" s="134">
        <v>223</v>
      </c>
      <c r="H25" s="492">
        <v>143</v>
      </c>
      <c r="I25" s="125"/>
      <c r="J25" s="491">
        <v>130</v>
      </c>
      <c r="L25" s="412">
        <v>370</v>
      </c>
      <c r="M25" s="413">
        <v>385</v>
      </c>
      <c r="N25" s="414">
        <v>400</v>
      </c>
    </row>
    <row r="26" spans="1:14" x14ac:dyDescent="0.2">
      <c r="A26" s="124" t="s">
        <v>152</v>
      </c>
      <c r="B26" s="137">
        <v>616</v>
      </c>
      <c r="C26" s="134">
        <v>404</v>
      </c>
      <c r="D26" s="134">
        <v>134</v>
      </c>
      <c r="E26" s="134">
        <v>47</v>
      </c>
      <c r="F26" s="134">
        <v>31</v>
      </c>
      <c r="G26" s="134">
        <v>214</v>
      </c>
      <c r="H26" s="492">
        <v>402</v>
      </c>
      <c r="I26" s="125"/>
      <c r="J26" s="491">
        <v>360</v>
      </c>
      <c r="L26" s="412">
        <v>565</v>
      </c>
      <c r="M26" s="413">
        <v>580</v>
      </c>
      <c r="N26" s="414">
        <v>595</v>
      </c>
    </row>
    <row r="27" spans="1:14" x14ac:dyDescent="0.2">
      <c r="A27" s="509" t="s">
        <v>127</v>
      </c>
      <c r="B27" s="494">
        <v>693</v>
      </c>
      <c r="C27" s="495">
        <v>408</v>
      </c>
      <c r="D27" s="495">
        <v>173</v>
      </c>
      <c r="E27" s="495">
        <v>46</v>
      </c>
      <c r="F27" s="495">
        <v>66</v>
      </c>
      <c r="G27" s="495">
        <v>249</v>
      </c>
      <c r="H27" s="496">
        <v>444</v>
      </c>
      <c r="I27" s="125"/>
      <c r="J27" s="491">
        <v>379</v>
      </c>
      <c r="L27" s="412">
        <v>656</v>
      </c>
      <c r="M27" s="413">
        <v>689</v>
      </c>
      <c r="N27" s="414">
        <v>723</v>
      </c>
    </row>
    <row r="28" spans="1:14" ht="15" customHeight="1" thickBot="1" x14ac:dyDescent="0.25">
      <c r="A28" s="128" t="s">
        <v>65</v>
      </c>
      <c r="B28" s="529">
        <f>SUM(B23:B27)</f>
        <v>2415</v>
      </c>
      <c r="C28" s="126">
        <f t="shared" ref="C28:H28" si="0">SUM(C23:C27)</f>
        <v>1446</v>
      </c>
      <c r="D28" s="126">
        <f t="shared" si="0"/>
        <v>626</v>
      </c>
      <c r="E28" s="126">
        <f t="shared" si="0"/>
        <v>156</v>
      </c>
      <c r="F28" s="126">
        <f t="shared" si="0"/>
        <v>187</v>
      </c>
      <c r="G28" s="126">
        <f t="shared" si="0"/>
        <v>1043</v>
      </c>
      <c r="H28" s="127">
        <f t="shared" si="0"/>
        <v>1372</v>
      </c>
      <c r="I28" s="125"/>
      <c r="J28" s="131">
        <f>SUM(J23:J27)</f>
        <v>1281</v>
      </c>
      <c r="L28" s="415">
        <f>SUM(L23:L27)</f>
        <v>2387</v>
      </c>
      <c r="M28" s="416">
        <f t="shared" ref="M28:N28" si="1">SUM(M23:M27)</f>
        <v>2621</v>
      </c>
      <c r="N28" s="417">
        <f t="shared" si="1"/>
        <v>2800</v>
      </c>
    </row>
    <row r="29" spans="1:14" ht="15" customHeight="1" thickTop="1" thickBot="1" x14ac:dyDescent="0.25">
      <c r="B29" s="132"/>
      <c r="C29" s="132"/>
      <c r="D29" s="132"/>
      <c r="E29" s="132"/>
      <c r="F29" s="132"/>
      <c r="G29" s="132"/>
      <c r="H29" s="133"/>
      <c r="I29" s="133"/>
      <c r="J29" s="133"/>
    </row>
    <row r="30" spans="1:14" ht="26.25" thickTop="1" x14ac:dyDescent="0.2">
      <c r="A30" s="179" t="s">
        <v>170</v>
      </c>
      <c r="B30" s="226" t="s">
        <v>15</v>
      </c>
      <c r="C30" s="226" t="s">
        <v>166</v>
      </c>
      <c r="D30" s="226" t="s">
        <v>5</v>
      </c>
      <c r="E30" s="227" t="s">
        <v>4</v>
      </c>
      <c r="F30" s="226" t="s">
        <v>16</v>
      </c>
      <c r="G30" s="226" t="s">
        <v>167</v>
      </c>
      <c r="H30" s="228" t="s">
        <v>2</v>
      </c>
      <c r="I30" s="229"/>
      <c r="J30" s="230" t="s">
        <v>212</v>
      </c>
      <c r="L30" s="409">
        <v>2020</v>
      </c>
      <c r="M30" s="410">
        <v>2025</v>
      </c>
      <c r="N30" s="411">
        <v>2030</v>
      </c>
    </row>
    <row r="31" spans="1:14" x14ac:dyDescent="0.2">
      <c r="A31" s="497" t="s">
        <v>89</v>
      </c>
      <c r="B31" s="490">
        <v>1409</v>
      </c>
      <c r="C31" s="241">
        <v>752</v>
      </c>
      <c r="D31" s="241">
        <v>203</v>
      </c>
      <c r="E31" s="241">
        <v>186</v>
      </c>
      <c r="F31" s="241">
        <v>268</v>
      </c>
      <c r="G31" s="241">
        <v>524</v>
      </c>
      <c r="H31" s="242">
        <v>885</v>
      </c>
      <c r="I31" s="125"/>
      <c r="J31" s="489">
        <v>622</v>
      </c>
      <c r="L31" s="412">
        <v>1494</v>
      </c>
      <c r="M31" s="413">
        <v>1808</v>
      </c>
      <c r="N31" s="414">
        <v>2186</v>
      </c>
    </row>
    <row r="32" spans="1:14" ht="13.5" thickBot="1" x14ac:dyDescent="0.25">
      <c r="A32" s="402" t="s">
        <v>15</v>
      </c>
      <c r="B32" s="129">
        <v>1409</v>
      </c>
      <c r="C32" s="129">
        <v>752</v>
      </c>
      <c r="D32" s="129">
        <v>203</v>
      </c>
      <c r="E32" s="129">
        <v>186</v>
      </c>
      <c r="F32" s="129">
        <v>268</v>
      </c>
      <c r="G32" s="129">
        <v>524</v>
      </c>
      <c r="H32" s="130">
        <v>885</v>
      </c>
      <c r="I32" s="125"/>
      <c r="J32" s="131">
        <f>SUM(J31)</f>
        <v>622</v>
      </c>
      <c r="L32" s="415">
        <f>SUM(L31)</f>
        <v>1494</v>
      </c>
      <c r="M32" s="416">
        <f t="shared" ref="M32:N32" si="2">SUM(M31)</f>
        <v>1808</v>
      </c>
      <c r="N32" s="417">
        <f t="shared" si="2"/>
        <v>2186</v>
      </c>
    </row>
    <row r="33" spans="1:14" ht="14.25" thickTop="1" thickBot="1" x14ac:dyDescent="0.25">
      <c r="I33" s="79"/>
    </row>
    <row r="34" spans="1:14" ht="26.25" thickTop="1" x14ac:dyDescent="0.2">
      <c r="A34" s="179" t="s">
        <v>168</v>
      </c>
      <c r="B34" s="226" t="s">
        <v>15</v>
      </c>
      <c r="C34" s="226" t="s">
        <v>166</v>
      </c>
      <c r="D34" s="226" t="s">
        <v>5</v>
      </c>
      <c r="E34" s="227" t="s">
        <v>4</v>
      </c>
      <c r="F34" s="226" t="s">
        <v>16</v>
      </c>
      <c r="G34" s="226" t="s">
        <v>167</v>
      </c>
      <c r="H34" s="228" t="s">
        <v>2</v>
      </c>
      <c r="I34" s="229"/>
      <c r="J34" s="230" t="s">
        <v>212</v>
      </c>
      <c r="L34" s="409">
        <v>2020</v>
      </c>
      <c r="M34" s="410">
        <v>2025</v>
      </c>
      <c r="N34" s="411">
        <v>2030</v>
      </c>
    </row>
    <row r="35" spans="1:14" x14ac:dyDescent="0.2">
      <c r="A35" s="489" t="s">
        <v>176</v>
      </c>
      <c r="B35" s="262"/>
      <c r="C35" s="262"/>
      <c r="D35" s="262"/>
      <c r="E35" s="262"/>
      <c r="F35" s="262"/>
      <c r="G35" s="262"/>
      <c r="H35" s="263"/>
      <c r="I35" s="136"/>
      <c r="J35" s="489"/>
      <c r="L35" s="287"/>
      <c r="M35" s="112"/>
      <c r="N35" s="288"/>
    </row>
    <row r="36" spans="1:14" ht="13.5" thickBot="1" x14ac:dyDescent="0.25">
      <c r="A36" s="402" t="s">
        <v>15</v>
      </c>
      <c r="B36" s="129"/>
      <c r="C36" s="129"/>
      <c r="D36" s="129"/>
      <c r="E36" s="129"/>
      <c r="F36" s="129"/>
      <c r="G36" s="129"/>
      <c r="H36" s="130"/>
      <c r="I36" s="136"/>
      <c r="J36" s="82"/>
      <c r="L36" s="289"/>
      <c r="M36" s="290"/>
      <c r="N36" s="291"/>
    </row>
    <row r="37" spans="1:14" ht="14.25" thickTop="1" thickBot="1" x14ac:dyDescent="0.25">
      <c r="I37" s="79"/>
    </row>
    <row r="38" spans="1:14" ht="26.25" thickTop="1" x14ac:dyDescent="0.2">
      <c r="A38" s="179" t="s">
        <v>29</v>
      </c>
      <c r="B38" s="321" t="s">
        <v>15</v>
      </c>
      <c r="C38" s="321" t="s">
        <v>166</v>
      </c>
      <c r="D38" s="321" t="s">
        <v>5</v>
      </c>
      <c r="E38" s="322" t="s">
        <v>4</v>
      </c>
      <c r="F38" s="321" t="s">
        <v>16</v>
      </c>
      <c r="G38" s="321" t="s">
        <v>167</v>
      </c>
      <c r="H38" s="323" t="s">
        <v>2</v>
      </c>
      <c r="I38" s="229"/>
      <c r="J38" s="324" t="s">
        <v>212</v>
      </c>
      <c r="L38" s="409">
        <v>2020</v>
      </c>
      <c r="M38" s="410">
        <v>2025</v>
      </c>
      <c r="N38" s="411">
        <v>2030</v>
      </c>
    </row>
    <row r="39" spans="1:14" x14ac:dyDescent="0.2">
      <c r="A39" s="497" t="s">
        <v>76</v>
      </c>
      <c r="B39" s="498">
        <v>1013</v>
      </c>
      <c r="C39" s="499"/>
      <c r="D39" s="499"/>
      <c r="E39" s="500"/>
      <c r="F39" s="499"/>
      <c r="G39" s="499"/>
      <c r="H39" s="501"/>
      <c r="I39" s="142"/>
      <c r="J39" s="489"/>
      <c r="L39" s="412">
        <v>1380</v>
      </c>
      <c r="M39" s="413">
        <v>2142</v>
      </c>
      <c r="N39" s="414">
        <v>2319</v>
      </c>
    </row>
    <row r="40" spans="1:14" x14ac:dyDescent="0.2">
      <c r="A40" s="124" t="s">
        <v>83</v>
      </c>
      <c r="B40" s="502">
        <v>411</v>
      </c>
      <c r="C40" s="136"/>
      <c r="D40" s="136"/>
      <c r="E40" s="125"/>
      <c r="F40" s="136"/>
      <c r="G40" s="136"/>
      <c r="H40" s="503"/>
      <c r="I40" s="142"/>
      <c r="J40" s="491"/>
      <c r="L40" s="412">
        <v>439</v>
      </c>
      <c r="M40" s="413">
        <v>439</v>
      </c>
      <c r="N40" s="414">
        <v>439</v>
      </c>
    </row>
    <row r="41" spans="1:14" x14ac:dyDescent="0.2">
      <c r="A41" s="124" t="s">
        <v>84</v>
      </c>
      <c r="B41" s="502">
        <v>229</v>
      </c>
      <c r="C41" s="136"/>
      <c r="D41" s="136"/>
      <c r="E41" s="125"/>
      <c r="F41" s="136"/>
      <c r="G41" s="136"/>
      <c r="H41" s="503"/>
      <c r="I41" s="142"/>
      <c r="J41" s="491"/>
      <c r="L41" s="412">
        <v>231</v>
      </c>
      <c r="M41" s="413">
        <v>231</v>
      </c>
      <c r="N41" s="414">
        <v>231</v>
      </c>
    </row>
    <row r="42" spans="1:14" x14ac:dyDescent="0.2">
      <c r="A42" s="124" t="s">
        <v>88</v>
      </c>
      <c r="B42" s="448">
        <v>138</v>
      </c>
      <c r="C42" s="143"/>
      <c r="D42" s="143"/>
      <c r="E42" s="126"/>
      <c r="F42" s="143"/>
      <c r="G42" s="143"/>
      <c r="H42" s="449"/>
      <c r="I42" s="142"/>
      <c r="J42" s="493"/>
      <c r="L42" s="412">
        <v>180</v>
      </c>
      <c r="M42" s="413">
        <v>200</v>
      </c>
      <c r="N42" s="414">
        <v>225</v>
      </c>
    </row>
    <row r="43" spans="1:14" ht="13.5" thickBot="1" x14ac:dyDescent="0.25">
      <c r="A43" s="402" t="s">
        <v>15</v>
      </c>
      <c r="B43" s="386">
        <f>SUM(B39:B42)</f>
        <v>1791</v>
      </c>
      <c r="C43" s="129">
        <v>1179</v>
      </c>
      <c r="D43" s="129">
        <v>294</v>
      </c>
      <c r="E43" s="129">
        <v>176</v>
      </c>
      <c r="F43" s="129">
        <v>142</v>
      </c>
      <c r="G43" s="129">
        <v>750</v>
      </c>
      <c r="H43" s="130">
        <v>1041</v>
      </c>
      <c r="I43" s="136"/>
      <c r="J43" s="387">
        <v>560</v>
      </c>
      <c r="L43" s="415">
        <f>SUM(L39:L42)</f>
        <v>2230</v>
      </c>
      <c r="M43" s="416">
        <f t="shared" ref="M43:N43" si="3">SUM(M39:M42)</f>
        <v>3012</v>
      </c>
      <c r="N43" s="417">
        <f t="shared" si="3"/>
        <v>3214</v>
      </c>
    </row>
    <row r="44" spans="1:14" ht="14.25" thickTop="1" thickBot="1" x14ac:dyDescent="0.25">
      <c r="A44" s="144"/>
      <c r="B44" s="143"/>
      <c r="C44" s="143"/>
      <c r="D44" s="143"/>
      <c r="E44" s="143"/>
      <c r="F44" s="143"/>
      <c r="G44" s="143"/>
      <c r="H44" s="143"/>
      <c r="I44" s="136"/>
      <c r="J44" s="127"/>
    </row>
    <row r="45" spans="1:14" ht="26.25" thickTop="1" x14ac:dyDescent="0.2">
      <c r="A45" s="31" t="s">
        <v>279</v>
      </c>
      <c r="B45" s="321" t="s">
        <v>15</v>
      </c>
      <c r="C45" s="321" t="s">
        <v>166</v>
      </c>
      <c r="D45" s="321" t="s">
        <v>5</v>
      </c>
      <c r="E45" s="322" t="s">
        <v>4</v>
      </c>
      <c r="F45" s="321" t="s">
        <v>16</v>
      </c>
      <c r="G45" s="321" t="s">
        <v>167</v>
      </c>
      <c r="H45" s="323" t="s">
        <v>2</v>
      </c>
      <c r="I45" s="229"/>
      <c r="J45" s="230" t="s">
        <v>212</v>
      </c>
      <c r="L45" s="409">
        <v>2020</v>
      </c>
      <c r="M45" s="410">
        <v>2025</v>
      </c>
      <c r="N45" s="411">
        <v>2030</v>
      </c>
    </row>
    <row r="46" spans="1:14" x14ac:dyDescent="0.2">
      <c r="A46" s="447" t="s">
        <v>197</v>
      </c>
      <c r="B46" s="317">
        <f t="shared" ref="B46:H46" si="4">B28+B32+B36</f>
        <v>3824</v>
      </c>
      <c r="C46" s="140">
        <f t="shared" si="4"/>
        <v>2198</v>
      </c>
      <c r="D46" s="140">
        <f t="shared" si="4"/>
        <v>829</v>
      </c>
      <c r="E46" s="140">
        <f t="shared" si="4"/>
        <v>342</v>
      </c>
      <c r="F46" s="140">
        <f t="shared" si="4"/>
        <v>455</v>
      </c>
      <c r="G46" s="140">
        <f t="shared" si="4"/>
        <v>1567</v>
      </c>
      <c r="H46" s="141">
        <f t="shared" si="4"/>
        <v>2257</v>
      </c>
      <c r="I46" s="136"/>
      <c r="J46" s="82">
        <f>J28+J32</f>
        <v>1903</v>
      </c>
      <c r="L46" s="412">
        <f>L28+L32+L36</f>
        <v>3881</v>
      </c>
      <c r="M46" s="413">
        <f t="shared" ref="M46:N46" si="5">M28+M32+M36</f>
        <v>4429</v>
      </c>
      <c r="N46" s="414">
        <f t="shared" si="5"/>
        <v>4986</v>
      </c>
    </row>
    <row r="47" spans="1:14" ht="13.5" thickBot="1" x14ac:dyDescent="0.25">
      <c r="A47" s="447" t="s">
        <v>196</v>
      </c>
      <c r="B47" s="448">
        <f>B46+B43</f>
        <v>5615</v>
      </c>
      <c r="C47" s="143">
        <f>C46+C43</f>
        <v>3377</v>
      </c>
      <c r="D47" s="143">
        <f t="shared" ref="D47:H47" si="6">D46+D43</f>
        <v>1123</v>
      </c>
      <c r="E47" s="143">
        <f t="shared" si="6"/>
        <v>518</v>
      </c>
      <c r="F47" s="143">
        <f t="shared" si="6"/>
        <v>597</v>
      </c>
      <c r="G47" s="143">
        <f t="shared" si="6"/>
        <v>2317</v>
      </c>
      <c r="H47" s="449">
        <f t="shared" si="6"/>
        <v>3298</v>
      </c>
      <c r="I47" s="136"/>
      <c r="J47" s="407">
        <f>J46+J43</f>
        <v>2463</v>
      </c>
      <c r="L47" s="415">
        <f>L28+L32+L36+L43</f>
        <v>6111</v>
      </c>
      <c r="M47" s="416">
        <f t="shared" ref="M47:N47" si="7">M28+M32+M36+M43</f>
        <v>7441</v>
      </c>
      <c r="N47" s="417">
        <f t="shared" si="7"/>
        <v>8200</v>
      </c>
    </row>
    <row r="48" spans="1:14" ht="13.5" thickTop="1" x14ac:dyDescent="0.2">
      <c r="A48" s="146"/>
      <c r="B48" s="136"/>
      <c r="C48" s="136"/>
      <c r="D48" s="136"/>
      <c r="E48" s="136"/>
      <c r="F48" s="136"/>
      <c r="G48" s="136"/>
      <c r="H48" s="136"/>
      <c r="I48" s="136"/>
      <c r="J48" s="136"/>
    </row>
    <row r="49" spans="1:11" x14ac:dyDescent="0.2">
      <c r="A49" s="471"/>
      <c r="B49" s="472"/>
      <c r="C49" s="472"/>
      <c r="D49" s="472"/>
      <c r="E49" s="472"/>
      <c r="F49" s="472"/>
      <c r="G49" s="472"/>
      <c r="H49" s="472"/>
      <c r="I49" s="472"/>
      <c r="J49" s="472"/>
      <c r="K49" s="473"/>
    </row>
    <row r="51" spans="1:11" x14ac:dyDescent="0.2">
      <c r="A51" s="615" t="s">
        <v>359</v>
      </c>
      <c r="B51" s="616"/>
      <c r="C51" s="616"/>
      <c r="D51" s="616"/>
      <c r="E51" s="616"/>
      <c r="F51" s="616"/>
      <c r="G51" s="616"/>
      <c r="H51" s="617"/>
    </row>
    <row r="52" spans="1:11" x14ac:dyDescent="0.2">
      <c r="A52" s="615" t="s">
        <v>265</v>
      </c>
      <c r="B52" s="616"/>
      <c r="C52" s="616"/>
      <c r="D52" s="616"/>
      <c r="E52" s="616"/>
      <c r="F52" s="616"/>
      <c r="G52" s="616"/>
      <c r="H52" s="617"/>
      <c r="I52" s="114"/>
    </row>
    <row r="53" spans="1:11" ht="25.5" x14ac:dyDescent="0.2">
      <c r="A53" s="109"/>
      <c r="B53" s="232" t="s">
        <v>15</v>
      </c>
      <c r="C53" s="232" t="s">
        <v>3</v>
      </c>
      <c r="D53" s="232" t="s">
        <v>5</v>
      </c>
      <c r="E53" s="231" t="s">
        <v>4</v>
      </c>
      <c r="F53" s="232" t="s">
        <v>16</v>
      </c>
      <c r="G53" s="232" t="s">
        <v>1</v>
      </c>
      <c r="H53" s="480" t="s">
        <v>2</v>
      </c>
      <c r="I53" s="69"/>
      <c r="J53" s="230" t="s">
        <v>174</v>
      </c>
    </row>
    <row r="54" spans="1:11" x14ac:dyDescent="0.2">
      <c r="A54" s="115" t="s">
        <v>39</v>
      </c>
      <c r="B54" s="337">
        <v>986</v>
      </c>
      <c r="C54" s="337">
        <v>600</v>
      </c>
      <c r="D54" s="337">
        <v>277</v>
      </c>
      <c r="E54" s="337">
        <v>61</v>
      </c>
      <c r="F54" s="337">
        <v>48</v>
      </c>
      <c r="G54" s="337">
        <v>541</v>
      </c>
      <c r="H54" s="337">
        <v>445</v>
      </c>
      <c r="I54" s="117"/>
      <c r="J54" s="116">
        <v>482</v>
      </c>
    </row>
    <row r="55" spans="1:11" x14ac:dyDescent="0.2">
      <c r="A55" s="115" t="s">
        <v>171</v>
      </c>
      <c r="B55" s="176">
        <v>1435</v>
      </c>
      <c r="C55" s="176">
        <v>850</v>
      </c>
      <c r="D55" s="176">
        <v>349</v>
      </c>
      <c r="E55" s="176">
        <v>96</v>
      </c>
      <c r="F55" s="176">
        <v>140</v>
      </c>
      <c r="G55" s="176">
        <v>505</v>
      </c>
      <c r="H55" s="176">
        <v>930</v>
      </c>
      <c r="I55" s="117"/>
      <c r="J55" s="118">
        <v>799</v>
      </c>
    </row>
    <row r="56" spans="1:11" x14ac:dyDescent="0.2">
      <c r="A56" s="115" t="s">
        <v>40</v>
      </c>
      <c r="B56" s="176">
        <v>2502</v>
      </c>
      <c r="C56" s="176">
        <v>1493</v>
      </c>
      <c r="D56" s="176">
        <v>405</v>
      </c>
      <c r="E56" s="176">
        <v>297</v>
      </c>
      <c r="F56" s="176">
        <v>307</v>
      </c>
      <c r="G56" s="176">
        <v>1014</v>
      </c>
      <c r="H56" s="176">
        <v>1488</v>
      </c>
      <c r="I56" s="117"/>
      <c r="J56" s="116">
        <v>1182</v>
      </c>
    </row>
    <row r="57" spans="1:11" x14ac:dyDescent="0.2">
      <c r="A57" s="115" t="s">
        <v>172</v>
      </c>
      <c r="B57" s="176">
        <v>692</v>
      </c>
      <c r="C57" s="176">
        <v>434</v>
      </c>
      <c r="D57" s="176">
        <v>92</v>
      </c>
      <c r="E57" s="176">
        <v>64</v>
      </c>
      <c r="F57" s="176">
        <v>102</v>
      </c>
      <c r="G57" s="176">
        <v>257</v>
      </c>
      <c r="H57" s="176">
        <v>435</v>
      </c>
      <c r="I57" s="117"/>
      <c r="J57" s="119" t="s">
        <v>176</v>
      </c>
    </row>
    <row r="58" spans="1:11" x14ac:dyDescent="0.2">
      <c r="A58" s="401" t="s">
        <v>15</v>
      </c>
      <c r="B58" s="338">
        <v>5615</v>
      </c>
      <c r="C58" s="338">
        <v>3377</v>
      </c>
      <c r="D58" s="338">
        <v>1123</v>
      </c>
      <c r="E58" s="338">
        <v>518</v>
      </c>
      <c r="F58" s="338">
        <v>597</v>
      </c>
      <c r="G58" s="338">
        <v>2317</v>
      </c>
      <c r="H58" s="338">
        <v>3298</v>
      </c>
      <c r="I58" s="120"/>
      <c r="J58" s="338">
        <f>SUM(J54:J57)</f>
        <v>2463</v>
      </c>
    </row>
    <row r="59" spans="1:11" x14ac:dyDescent="0.2">
      <c r="A59" s="121"/>
      <c r="B59" s="120"/>
      <c r="C59" s="120"/>
      <c r="D59" s="120"/>
      <c r="E59" s="120"/>
      <c r="F59" s="120"/>
      <c r="G59" s="120"/>
      <c r="H59" s="120"/>
      <c r="I59" s="120"/>
      <c r="J59" s="120"/>
      <c r="K59" s="117"/>
    </row>
    <row r="60" spans="1:11" x14ac:dyDescent="0.2">
      <c r="A60" s="618" t="s">
        <v>360</v>
      </c>
      <c r="B60" s="619"/>
      <c r="C60" s="619"/>
      <c r="D60" s="619"/>
      <c r="E60" s="620"/>
      <c r="F60" s="388"/>
      <c r="G60" s="114"/>
    </row>
    <row r="61" spans="1:11" x14ac:dyDescent="0.2">
      <c r="A61" s="621" t="s">
        <v>266</v>
      </c>
      <c r="B61" s="622"/>
      <c r="C61" s="622"/>
      <c r="D61" s="622"/>
      <c r="E61" s="623"/>
      <c r="F61" s="113"/>
      <c r="G61" s="78"/>
    </row>
    <row r="62" spans="1:11" x14ac:dyDescent="0.2">
      <c r="A62" s="624" t="s">
        <v>267</v>
      </c>
      <c r="B62" s="625"/>
      <c r="C62" s="625"/>
      <c r="D62" s="625"/>
      <c r="E62" s="626"/>
      <c r="F62" s="113"/>
      <c r="G62" s="114"/>
      <c r="H62" s="114"/>
    </row>
    <row r="63" spans="1:11" x14ac:dyDescent="0.2">
      <c r="A63" s="180"/>
      <c r="B63" s="240"/>
      <c r="C63" s="241"/>
      <c r="D63" s="241"/>
      <c r="E63" s="242"/>
      <c r="F63" s="114"/>
      <c r="G63" s="114"/>
      <c r="H63" s="114"/>
    </row>
    <row r="64" spans="1:11" x14ac:dyDescent="0.2">
      <c r="A64" s="399"/>
      <c r="B64" s="400"/>
      <c r="C64" s="231" t="s">
        <v>15</v>
      </c>
      <c r="D64" s="232" t="s">
        <v>175</v>
      </c>
      <c r="E64" s="232" t="s">
        <v>37</v>
      </c>
    </row>
    <row r="65" spans="1:10" x14ac:dyDescent="0.2">
      <c r="A65" s="318" t="s">
        <v>11</v>
      </c>
      <c r="B65" s="319"/>
      <c r="C65" s="212">
        <v>240521</v>
      </c>
      <c r="D65" s="320">
        <f>B19</f>
        <v>124424</v>
      </c>
      <c r="E65" s="392">
        <f>D65/C65</f>
        <v>0.51731033880617494</v>
      </c>
    </row>
    <row r="66" spans="1:10" x14ac:dyDescent="0.2">
      <c r="A66" s="389" t="s">
        <v>278</v>
      </c>
      <c r="B66" s="390"/>
      <c r="C66" s="348">
        <v>3940</v>
      </c>
      <c r="D66" s="391">
        <v>2321</v>
      </c>
      <c r="E66" s="392">
        <f>D66/C66</f>
        <v>0.58908629441624361</v>
      </c>
      <c r="F66" s="334"/>
    </row>
    <row r="67" spans="1:10" ht="12.75" customHeight="1" x14ac:dyDescent="0.2">
      <c r="A67" s="397" t="s">
        <v>268</v>
      </c>
      <c r="B67" s="398"/>
      <c r="C67" s="393">
        <f>B58</f>
        <v>5615</v>
      </c>
      <c r="D67" s="391">
        <f>J58</f>
        <v>2463</v>
      </c>
      <c r="E67" s="239">
        <f>D67/C67</f>
        <v>0.43864648263579697</v>
      </c>
      <c r="F67" s="334"/>
    </row>
    <row r="68" spans="1:10" x14ac:dyDescent="0.2">
      <c r="A68" s="146"/>
      <c r="B68" s="136"/>
      <c r="C68" s="136"/>
      <c r="D68" s="136"/>
      <c r="E68" s="136"/>
      <c r="F68" s="136"/>
      <c r="G68" s="136"/>
      <c r="H68" s="136"/>
      <c r="I68" s="136"/>
      <c r="J68" s="136"/>
    </row>
    <row r="69" spans="1:10" x14ac:dyDescent="0.2">
      <c r="A69" s="147" t="s">
        <v>236</v>
      </c>
      <c r="G69" s="134"/>
      <c r="H69" s="134"/>
      <c r="I69" s="134"/>
      <c r="J69" s="148"/>
    </row>
    <row r="70" spans="1:10" x14ac:dyDescent="0.2">
      <c r="A70" s="147" t="s">
        <v>244</v>
      </c>
      <c r="G70" s="134"/>
      <c r="H70" s="134"/>
      <c r="I70" s="134"/>
      <c r="J70" s="148"/>
    </row>
    <row r="71" spans="1:10" x14ac:dyDescent="0.2">
      <c r="A71" s="8" t="s">
        <v>208</v>
      </c>
      <c r="G71" s="134"/>
      <c r="H71" s="134"/>
      <c r="I71" s="134"/>
      <c r="J71" s="134"/>
    </row>
    <row r="72" spans="1:10" x14ac:dyDescent="0.2">
      <c r="A72" s="8" t="s">
        <v>252</v>
      </c>
      <c r="J72" s="10" t="s">
        <v>31</v>
      </c>
    </row>
  </sheetData>
  <sortState ref="A25:H29">
    <sortCondition ref="B25:B29"/>
  </sortState>
  <mergeCells count="12">
    <mergeCell ref="A61:E61"/>
    <mergeCell ref="A62:E62"/>
    <mergeCell ref="A10:E10"/>
    <mergeCell ref="A11:E11"/>
    <mergeCell ref="A21:H21"/>
    <mergeCell ref="A51:H51"/>
    <mergeCell ref="A3:N3"/>
    <mergeCell ref="A1:N1"/>
    <mergeCell ref="L21:N21"/>
    <mergeCell ref="A52:H52"/>
    <mergeCell ref="A60:E60"/>
    <mergeCell ref="A4:N8"/>
  </mergeCells>
  <hyperlinks>
    <hyperlink ref="J72" location="Contents!A1" display="Back to Contents"/>
  </hyperlinks>
  <pageMargins left="0.25" right="0.25" top="0.75" bottom="0.75" header="0.3" footer="0.3"/>
  <pageSetup paperSize="17" scale="74" orientation="portrait" r:id="rId1"/>
  <ignoredErrors>
    <ignoredError sqref="L28:N28 L43:N4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9"/>
  <sheetViews>
    <sheetView zoomScaleNormal="100" zoomScaleSheetLayoutView="100" workbookViewId="0">
      <selection activeCell="A4" sqref="A4:K8"/>
    </sheetView>
  </sheetViews>
  <sheetFormatPr defaultColWidth="9.140625" defaultRowHeight="14.25" x14ac:dyDescent="0.2"/>
  <cols>
    <col min="1" max="1" width="37.7109375" style="8" customWidth="1"/>
    <col min="2" max="8" width="15.7109375" style="8" customWidth="1"/>
    <col min="9" max="9" width="5.7109375" style="8" customWidth="1"/>
    <col min="10" max="11" width="15.5703125" style="8" customWidth="1"/>
    <col min="12" max="12" width="14.7109375" style="8" customWidth="1"/>
    <col min="13" max="13" width="10.7109375" style="8" customWidth="1"/>
    <col min="14" max="17" width="10.7109375" style="1" customWidth="1"/>
    <col min="18" max="18" width="6.4257812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33" t="s">
        <v>22</v>
      </c>
      <c r="B1" s="534"/>
      <c r="C1" s="534"/>
      <c r="D1" s="534"/>
      <c r="E1" s="534"/>
      <c r="F1" s="534"/>
      <c r="G1" s="534"/>
      <c r="H1" s="534"/>
      <c r="I1" s="534"/>
      <c r="J1" s="534"/>
      <c r="K1" s="535"/>
      <c r="L1" s="504"/>
      <c r="M1" s="504"/>
      <c r="N1" s="76"/>
      <c r="O1" s="76"/>
      <c r="P1" s="76"/>
      <c r="Q1" s="76"/>
      <c r="R1" s="76"/>
      <c r="S1" s="76"/>
      <c r="T1" s="76"/>
      <c r="U1" s="76"/>
      <c r="V1" s="76"/>
      <c r="W1" s="76"/>
    </row>
    <row r="2" spans="1:23" x14ac:dyDescent="0.2">
      <c r="A2" s="639"/>
      <c r="B2" s="640"/>
      <c r="C2" s="640"/>
      <c r="D2" s="640"/>
      <c r="E2" s="640"/>
      <c r="F2" s="640"/>
      <c r="G2" s="640"/>
      <c r="H2" s="640"/>
      <c r="I2" s="640"/>
      <c r="J2" s="640"/>
      <c r="K2" s="641"/>
      <c r="L2" s="78"/>
      <c r="M2" s="78"/>
      <c r="N2" s="5"/>
      <c r="O2" s="5"/>
      <c r="P2" s="5"/>
      <c r="Q2" s="5"/>
      <c r="R2" s="5"/>
      <c r="S2" s="5"/>
      <c r="T2" s="5"/>
      <c r="U2" s="5"/>
      <c r="V2" s="5"/>
      <c r="W2" s="76"/>
    </row>
    <row r="3" spans="1:23" s="76" customFormat="1" ht="15" customHeight="1" x14ac:dyDescent="0.2">
      <c r="A3" s="533" t="s">
        <v>269</v>
      </c>
      <c r="B3" s="534"/>
      <c r="C3" s="534"/>
      <c r="D3" s="534"/>
      <c r="E3" s="534"/>
      <c r="F3" s="534"/>
      <c r="G3" s="534"/>
      <c r="H3" s="534"/>
      <c r="I3" s="534"/>
      <c r="J3" s="534"/>
      <c r="K3" s="535"/>
      <c r="L3" s="78"/>
      <c r="M3" s="78"/>
      <c r="N3" s="5"/>
      <c r="O3" s="5"/>
      <c r="P3" s="5"/>
      <c r="Q3" s="5"/>
      <c r="R3" s="5"/>
      <c r="S3" s="5"/>
      <c r="T3" s="5"/>
    </row>
    <row r="4" spans="1:23" s="76" customFormat="1" ht="15" customHeight="1" x14ac:dyDescent="0.2">
      <c r="A4" s="642" t="s">
        <v>390</v>
      </c>
      <c r="B4" s="643"/>
      <c r="C4" s="643"/>
      <c r="D4" s="643"/>
      <c r="E4" s="643"/>
      <c r="F4" s="643"/>
      <c r="G4" s="643"/>
      <c r="H4" s="643"/>
      <c r="I4" s="643"/>
      <c r="J4" s="643"/>
      <c r="K4" s="644"/>
      <c r="L4" s="78"/>
      <c r="M4" s="78"/>
      <c r="N4" s="5"/>
      <c r="O4" s="5"/>
      <c r="P4" s="5"/>
      <c r="Q4" s="5"/>
      <c r="R4" s="5"/>
      <c r="S4" s="5"/>
      <c r="T4" s="5"/>
    </row>
    <row r="5" spans="1:23" s="76" customFormat="1" x14ac:dyDescent="0.2">
      <c r="A5" s="645"/>
      <c r="B5" s="646"/>
      <c r="C5" s="646"/>
      <c r="D5" s="646"/>
      <c r="E5" s="646"/>
      <c r="F5" s="646"/>
      <c r="G5" s="646"/>
      <c r="H5" s="646"/>
      <c r="I5" s="646"/>
      <c r="J5" s="646"/>
      <c r="K5" s="647"/>
      <c r="L5" s="78"/>
      <c r="M5" s="78"/>
      <c r="N5" s="5"/>
      <c r="O5" s="5"/>
      <c r="P5" s="5"/>
      <c r="Q5" s="5"/>
      <c r="R5" s="5"/>
      <c r="S5" s="5"/>
      <c r="T5" s="5"/>
    </row>
    <row r="6" spans="1:23" s="76" customFormat="1" x14ac:dyDescent="0.2">
      <c r="A6" s="645"/>
      <c r="B6" s="646"/>
      <c r="C6" s="646"/>
      <c r="D6" s="646"/>
      <c r="E6" s="646"/>
      <c r="F6" s="646"/>
      <c r="G6" s="646"/>
      <c r="H6" s="646"/>
      <c r="I6" s="646"/>
      <c r="J6" s="646"/>
      <c r="K6" s="647"/>
      <c r="L6" s="78"/>
      <c r="M6" s="78"/>
      <c r="N6" s="5"/>
      <c r="O6" s="5"/>
      <c r="P6" s="5"/>
      <c r="Q6" s="5"/>
      <c r="R6" s="5"/>
      <c r="S6" s="5"/>
      <c r="T6" s="5"/>
    </row>
    <row r="7" spans="1:23" s="76" customFormat="1" x14ac:dyDescent="0.2">
      <c r="A7" s="645"/>
      <c r="B7" s="646"/>
      <c r="C7" s="646"/>
      <c r="D7" s="646"/>
      <c r="E7" s="646"/>
      <c r="F7" s="646"/>
      <c r="G7" s="646"/>
      <c r="H7" s="646"/>
      <c r="I7" s="646"/>
      <c r="J7" s="646"/>
      <c r="K7" s="647"/>
      <c r="L7" s="78"/>
      <c r="M7" s="78"/>
      <c r="N7" s="5"/>
      <c r="O7" s="5"/>
      <c r="P7" s="5"/>
      <c r="Q7" s="5"/>
      <c r="R7" s="5"/>
      <c r="S7" s="5"/>
      <c r="T7" s="5"/>
    </row>
    <row r="8" spans="1:23" s="76" customFormat="1" ht="31.15" customHeight="1" x14ac:dyDescent="0.2">
      <c r="A8" s="648"/>
      <c r="B8" s="649"/>
      <c r="C8" s="649"/>
      <c r="D8" s="649"/>
      <c r="E8" s="649"/>
      <c r="F8" s="649"/>
      <c r="G8" s="649"/>
      <c r="H8" s="649"/>
      <c r="I8" s="649"/>
      <c r="J8" s="649"/>
      <c r="K8" s="650"/>
      <c r="L8" s="78"/>
      <c r="M8" s="78"/>
      <c r="N8" s="5"/>
      <c r="O8" s="5"/>
      <c r="P8" s="5"/>
      <c r="Q8" s="5"/>
      <c r="R8" s="5"/>
    </row>
    <row r="9" spans="1:23" s="76" customFormat="1" x14ac:dyDescent="0.2">
      <c r="A9" s="465"/>
      <c r="B9" s="465"/>
      <c r="C9" s="465"/>
      <c r="D9" s="465"/>
      <c r="E9" s="465"/>
      <c r="F9" s="465"/>
      <c r="G9" s="465"/>
      <c r="H9" s="465"/>
      <c r="I9" s="465"/>
      <c r="J9" s="78"/>
      <c r="K9" s="114"/>
      <c r="L9" s="78"/>
      <c r="M9" s="78"/>
      <c r="N9" s="5"/>
      <c r="O9" s="5"/>
      <c r="P9" s="5"/>
      <c r="Q9" s="5"/>
      <c r="R9" s="5"/>
    </row>
    <row r="10" spans="1:23" s="76" customFormat="1" ht="14.25" customHeight="1" x14ac:dyDescent="0.2">
      <c r="A10" s="627" t="s">
        <v>358</v>
      </c>
      <c r="B10" s="628"/>
      <c r="C10" s="628"/>
      <c r="D10" s="628"/>
      <c r="E10" s="628"/>
      <c r="F10" s="628"/>
      <c r="G10" s="628"/>
      <c r="H10" s="629"/>
      <c r="I10" s="123"/>
      <c r="J10" s="123"/>
      <c r="K10" s="8"/>
      <c r="L10" s="78"/>
      <c r="M10" s="78"/>
      <c r="N10" s="5"/>
      <c r="O10" s="5"/>
      <c r="P10" s="5"/>
      <c r="Q10" s="5"/>
      <c r="R10" s="5"/>
    </row>
    <row r="11" spans="1:23" s="76" customFormat="1" x14ac:dyDescent="0.2">
      <c r="A11" s="630"/>
      <c r="B11" s="631"/>
      <c r="C11" s="631"/>
      <c r="D11" s="631"/>
      <c r="E11" s="631"/>
      <c r="F11" s="631"/>
      <c r="G11" s="631"/>
      <c r="H11" s="632"/>
      <c r="I11" s="123"/>
      <c r="J11" s="123"/>
      <c r="K11" s="8"/>
      <c r="L11" s="78"/>
      <c r="M11" s="78"/>
      <c r="N11" s="5"/>
      <c r="O11" s="5"/>
      <c r="P11" s="5"/>
      <c r="Q11" s="5"/>
      <c r="R11" s="5"/>
    </row>
    <row r="12" spans="1:23" s="76" customFormat="1" ht="25.5" x14ac:dyDescent="0.2">
      <c r="A12" s="349" t="s">
        <v>169</v>
      </c>
      <c r="B12" s="321" t="s">
        <v>15</v>
      </c>
      <c r="C12" s="321" t="s">
        <v>166</v>
      </c>
      <c r="D12" s="321" t="s">
        <v>5</v>
      </c>
      <c r="E12" s="322" t="s">
        <v>4</v>
      </c>
      <c r="F12" s="321" t="s">
        <v>16</v>
      </c>
      <c r="G12" s="321" t="s">
        <v>167</v>
      </c>
      <c r="H12" s="323" t="s">
        <v>2</v>
      </c>
      <c r="I12" s="229"/>
      <c r="J12" s="324" t="s">
        <v>212</v>
      </c>
      <c r="K12" s="8"/>
      <c r="L12" s="78"/>
      <c r="M12" s="78"/>
      <c r="N12" s="5"/>
      <c r="O12" s="5"/>
      <c r="P12" s="5"/>
      <c r="Q12" s="5"/>
      <c r="R12" s="5"/>
    </row>
    <row r="13" spans="1:23" s="76" customFormat="1" x14ac:dyDescent="0.2">
      <c r="A13" s="497" t="str">
        <f>'Comp by Inst Reg-counts'!A23</f>
        <v>RANGER COLLEGE</v>
      </c>
      <c r="B13" s="497">
        <f>'Comp by Inst Reg-counts'!B23</f>
        <v>371</v>
      </c>
      <c r="C13" s="160">
        <f>'Comp by Inst Reg-counts'!C23/'Comp by Inst Reg-percent'!$B13</f>
        <v>0.65768194070080865</v>
      </c>
      <c r="D13" s="160">
        <f>'Comp by Inst Reg-counts'!D23/'Comp by Inst Reg-percent'!$B13</f>
        <v>0.16981132075471697</v>
      </c>
      <c r="E13" s="160">
        <f>'Comp by Inst Reg-counts'!E23/'Comp by Inst Reg-percent'!$B13</f>
        <v>4.8517520215633422E-2</v>
      </c>
      <c r="F13" s="160">
        <f>'Comp by Inst Reg-counts'!F23/'Comp by Inst Reg-percent'!$B13</f>
        <v>0.12398921832884097</v>
      </c>
      <c r="G13" s="160">
        <f>'Comp by Inst Reg-counts'!G23/'Comp by Inst Reg-percent'!$B13</f>
        <v>0.46900269541778977</v>
      </c>
      <c r="H13" s="505">
        <f>'Comp by Inst Reg-counts'!H23/'Comp by Inst Reg-percent'!$B13</f>
        <v>0.53099730458221028</v>
      </c>
      <c r="I13" s="125"/>
      <c r="J13" s="506">
        <f>'Comp by Inst Reg-counts'!J23/'Comp by Inst Reg-percent'!$B13</f>
        <v>0.4555256064690027</v>
      </c>
      <c r="K13" s="8"/>
      <c r="L13" s="78">
        <v>294</v>
      </c>
      <c r="M13" s="78"/>
      <c r="N13" s="5"/>
      <c r="O13" s="5"/>
      <c r="P13" s="5"/>
      <c r="Q13" s="5"/>
      <c r="R13" s="5"/>
    </row>
    <row r="14" spans="1:23" s="76" customFormat="1" x14ac:dyDescent="0.2">
      <c r="A14" s="124" t="str">
        <f>'Comp by Inst Reg-counts'!A24</f>
        <v>TEXAS STATE T. C. WEST TEXAS</v>
      </c>
      <c r="B14" s="124">
        <f>'Comp by Inst Reg-counts'!B24</f>
        <v>369</v>
      </c>
      <c r="C14" s="156">
        <f>'Comp by Inst Reg-counts'!C24/'Comp by Inst Reg-percent'!$B14</f>
        <v>0.59891598915989164</v>
      </c>
      <c r="D14" s="156">
        <f>'Comp by Inst Reg-counts'!D24/'Comp by Inst Reg-percent'!$B14</f>
        <v>0.30894308943089432</v>
      </c>
      <c r="E14" s="156">
        <f>'Comp by Inst Reg-counts'!E24/'Comp by Inst Reg-percent'!$B14</f>
        <v>4.3360433604336043E-2</v>
      </c>
      <c r="F14" s="156">
        <f>'Comp by Inst Reg-counts'!F24/'Comp by Inst Reg-percent'!$B14</f>
        <v>4.878048780487805E-2</v>
      </c>
      <c r="G14" s="156">
        <f>'Comp by Inst Reg-counts'!G24/'Comp by Inst Reg-percent'!$B14</f>
        <v>0.49593495934959347</v>
      </c>
      <c r="H14" s="507">
        <f>'Comp by Inst Reg-counts'!H24/'Comp by Inst Reg-percent'!$B14</f>
        <v>0.50406504065040647</v>
      </c>
      <c r="I14" s="125"/>
      <c r="J14" s="508">
        <f>'Comp by Inst Reg-counts'!J24/'Comp by Inst Reg-percent'!$B14</f>
        <v>0.65853658536585369</v>
      </c>
      <c r="K14" s="8"/>
      <c r="L14" s="78">
        <v>374</v>
      </c>
      <c r="M14" s="78"/>
      <c r="N14" s="5"/>
      <c r="O14" s="5"/>
      <c r="P14" s="5"/>
      <c r="Q14" s="5"/>
      <c r="R14" s="5"/>
    </row>
    <row r="15" spans="1:23" s="76" customFormat="1" x14ac:dyDescent="0.2">
      <c r="A15" s="124" t="str">
        <f>'Comp by Inst Reg-counts'!A25</f>
        <v>WESTERN TEXAS COLLEGE</v>
      </c>
      <c r="B15" s="124">
        <f>'Comp by Inst Reg-counts'!B25</f>
        <v>366</v>
      </c>
      <c r="C15" s="156">
        <f>'Comp by Inst Reg-counts'!C25/'Comp by Inst Reg-percent'!$B15</f>
        <v>0.46174863387978143</v>
      </c>
      <c r="D15" s="156">
        <f>'Comp by Inst Reg-counts'!D25/'Comp by Inst Reg-percent'!$B15</f>
        <v>0.38797814207650272</v>
      </c>
      <c r="E15" s="156">
        <f>'Comp by Inst Reg-counts'!E25/'Comp by Inst Reg-percent'!$B15</f>
        <v>7.9234972677595633E-2</v>
      </c>
      <c r="F15" s="156">
        <f>'Comp by Inst Reg-counts'!F25/'Comp by Inst Reg-percent'!$B15</f>
        <v>7.1038251366120214E-2</v>
      </c>
      <c r="G15" s="156">
        <f>'Comp by Inst Reg-counts'!G25/'Comp by Inst Reg-percent'!$B15</f>
        <v>0.60928961748633881</v>
      </c>
      <c r="H15" s="507">
        <f>'Comp by Inst Reg-counts'!H25/'Comp by Inst Reg-percent'!$B15</f>
        <v>0.39071038251366119</v>
      </c>
      <c r="I15" s="125"/>
      <c r="J15" s="508">
        <f>'Comp by Inst Reg-counts'!J25/'Comp by Inst Reg-percent'!$B15</f>
        <v>0.3551912568306011</v>
      </c>
      <c r="K15" s="8"/>
      <c r="L15" s="78">
        <v>369</v>
      </c>
      <c r="M15" s="78"/>
      <c r="N15" s="5"/>
      <c r="O15" s="5"/>
      <c r="P15" s="5"/>
      <c r="Q15" s="5"/>
      <c r="R15" s="5"/>
    </row>
    <row r="16" spans="1:23" s="76" customFormat="1" x14ac:dyDescent="0.2">
      <c r="A16" s="124" t="str">
        <f>'Comp by Inst Reg-counts'!A26</f>
        <v>VERNON COLLEGE</v>
      </c>
      <c r="B16" s="124">
        <f>'Comp by Inst Reg-counts'!B26</f>
        <v>616</v>
      </c>
      <c r="C16" s="156">
        <f>'Comp by Inst Reg-counts'!C26/'Comp by Inst Reg-percent'!$B16</f>
        <v>0.6558441558441559</v>
      </c>
      <c r="D16" s="156">
        <f>'Comp by Inst Reg-counts'!D26/'Comp by Inst Reg-percent'!$B16</f>
        <v>0.21753246753246752</v>
      </c>
      <c r="E16" s="156">
        <f>'Comp by Inst Reg-counts'!E26/'Comp by Inst Reg-percent'!$B16</f>
        <v>7.6298701298701296E-2</v>
      </c>
      <c r="F16" s="156">
        <f>'Comp by Inst Reg-counts'!F26/'Comp by Inst Reg-percent'!$B16</f>
        <v>5.0324675324675328E-2</v>
      </c>
      <c r="G16" s="156">
        <f>'Comp by Inst Reg-counts'!G26/'Comp by Inst Reg-percent'!$B16</f>
        <v>0.34740259740259738</v>
      </c>
      <c r="H16" s="507">
        <f>'Comp by Inst Reg-counts'!H26/'Comp by Inst Reg-percent'!$B16</f>
        <v>0.65259740259740262</v>
      </c>
      <c r="I16" s="125"/>
      <c r="J16" s="508">
        <f>'Comp by Inst Reg-counts'!J26/'Comp by Inst Reg-percent'!$B16</f>
        <v>0.58441558441558439</v>
      </c>
      <c r="K16" s="103"/>
      <c r="L16" s="78">
        <v>557</v>
      </c>
      <c r="M16" s="78"/>
      <c r="N16" s="5"/>
      <c r="O16" s="5"/>
      <c r="P16" s="5"/>
      <c r="Q16" s="5"/>
      <c r="R16" s="5"/>
    </row>
    <row r="17" spans="1:22" s="76" customFormat="1" x14ac:dyDescent="0.2">
      <c r="A17" s="509" t="str">
        <f>'Comp by Inst Reg-counts'!A27</f>
        <v>CISCO COLLEGE</v>
      </c>
      <c r="B17" s="509">
        <f>'Comp by Inst Reg-counts'!B27</f>
        <v>693</v>
      </c>
      <c r="C17" s="510">
        <f>'Comp by Inst Reg-counts'!C27/'Comp by Inst Reg-percent'!$B17</f>
        <v>0.58874458874458879</v>
      </c>
      <c r="D17" s="510">
        <f>'Comp by Inst Reg-counts'!D27/'Comp by Inst Reg-percent'!$B17</f>
        <v>0.24963924963924963</v>
      </c>
      <c r="E17" s="510">
        <f>'Comp by Inst Reg-counts'!E27/'Comp by Inst Reg-percent'!$B17</f>
        <v>6.6378066378066383E-2</v>
      </c>
      <c r="F17" s="510">
        <f>'Comp by Inst Reg-counts'!F27/'Comp by Inst Reg-percent'!$B17</f>
        <v>9.5238095238095233E-2</v>
      </c>
      <c r="G17" s="510">
        <f>'Comp by Inst Reg-counts'!G27/'Comp by Inst Reg-percent'!$B17</f>
        <v>0.3593073593073593</v>
      </c>
      <c r="H17" s="511">
        <f>'Comp by Inst Reg-counts'!H27/'Comp by Inst Reg-percent'!$B17</f>
        <v>0.64069264069264065</v>
      </c>
      <c r="I17" s="125"/>
      <c r="J17" s="512">
        <f>'Comp by Inst Reg-counts'!J27/'Comp by Inst Reg-percent'!$B17</f>
        <v>0.54689754689754688</v>
      </c>
      <c r="K17" s="103"/>
      <c r="L17" s="78">
        <v>625</v>
      </c>
      <c r="M17" s="78"/>
      <c r="N17" s="5"/>
      <c r="O17" s="5"/>
      <c r="P17" s="5"/>
      <c r="Q17" s="5"/>
      <c r="R17" s="5"/>
    </row>
    <row r="18" spans="1:22" s="76" customFormat="1" x14ac:dyDescent="0.2">
      <c r="A18" s="128" t="s">
        <v>65</v>
      </c>
      <c r="B18" s="386">
        <f>SUM(B13:B17)</f>
        <v>2415</v>
      </c>
      <c r="C18" s="161">
        <f>'Comp by Inst Reg-counts'!C28/'Comp by Inst Reg-percent'!$B18</f>
        <v>0.59875776397515523</v>
      </c>
      <c r="D18" s="161">
        <f>'Comp by Inst Reg-counts'!D28/'Comp by Inst Reg-percent'!$B18</f>
        <v>0.25921325051759836</v>
      </c>
      <c r="E18" s="161">
        <f>'Comp by Inst Reg-counts'!E28/'Comp by Inst Reg-percent'!$B18</f>
        <v>6.4596273291925466E-2</v>
      </c>
      <c r="F18" s="161">
        <f>'Comp by Inst Reg-counts'!F28/'Comp by Inst Reg-percent'!$B18</f>
        <v>7.7432712215320915E-2</v>
      </c>
      <c r="G18" s="161">
        <f>'Comp by Inst Reg-counts'!G28/'Comp by Inst Reg-percent'!$B18</f>
        <v>0.43188405797101448</v>
      </c>
      <c r="H18" s="162">
        <f>'Comp by Inst Reg-counts'!H28/'Comp by Inst Reg-percent'!$B18</f>
        <v>0.56811594202898552</v>
      </c>
      <c r="I18" s="125"/>
      <c r="J18" s="512">
        <f>'Comp by Inst Reg-counts'!J28/'Comp by Inst Reg-percent'!$B18</f>
        <v>0.5304347826086957</v>
      </c>
      <c r="K18" s="8"/>
      <c r="L18" s="78">
        <v>2219</v>
      </c>
      <c r="M18" s="78"/>
      <c r="N18" s="5"/>
      <c r="O18" s="5"/>
      <c r="P18" s="5"/>
      <c r="Q18" s="5"/>
      <c r="R18" s="5"/>
    </row>
    <row r="19" spans="1:22" s="76" customFormat="1" x14ac:dyDescent="0.2">
      <c r="A19" s="8"/>
      <c r="B19" s="132"/>
      <c r="C19" s="132"/>
      <c r="D19" s="132"/>
      <c r="E19" s="132"/>
      <c r="F19" s="132"/>
      <c r="G19" s="132"/>
      <c r="H19" s="133"/>
      <c r="I19" s="133"/>
      <c r="J19" s="133"/>
      <c r="K19" s="8"/>
      <c r="L19" s="78"/>
      <c r="M19" s="78"/>
      <c r="N19" s="5"/>
      <c r="O19" s="5"/>
      <c r="P19" s="5"/>
      <c r="Q19" s="5"/>
      <c r="R19" s="5"/>
    </row>
    <row r="20" spans="1:22" s="76" customFormat="1" x14ac:dyDescent="0.2">
      <c r="A20" s="134"/>
      <c r="B20" s="135"/>
      <c r="C20" s="135"/>
      <c r="D20" s="135"/>
      <c r="E20" s="135"/>
      <c r="F20" s="135"/>
      <c r="G20" s="135"/>
      <c r="H20" s="103"/>
      <c r="I20" s="133"/>
      <c r="J20" s="103"/>
      <c r="K20" s="8"/>
      <c r="L20" s="78"/>
      <c r="M20" s="78"/>
      <c r="N20" s="5"/>
      <c r="O20" s="5"/>
      <c r="P20" s="5"/>
      <c r="Q20" s="5"/>
      <c r="R20" s="5"/>
    </row>
    <row r="21" spans="1:22" s="76" customFormat="1" ht="25.5" x14ac:dyDescent="0.2">
      <c r="A21" s="179" t="s">
        <v>170</v>
      </c>
      <c r="B21" s="321" t="s">
        <v>15</v>
      </c>
      <c r="C21" s="321" t="s">
        <v>166</v>
      </c>
      <c r="D21" s="321" t="s">
        <v>5</v>
      </c>
      <c r="E21" s="322" t="s">
        <v>4</v>
      </c>
      <c r="F21" s="321" t="s">
        <v>16</v>
      </c>
      <c r="G21" s="321" t="s">
        <v>167</v>
      </c>
      <c r="H21" s="323" t="s">
        <v>2</v>
      </c>
      <c r="I21" s="229"/>
      <c r="J21" s="324" t="s">
        <v>212</v>
      </c>
      <c r="K21" s="8"/>
      <c r="L21" s="114"/>
      <c r="M21" s="114"/>
      <c r="R21" s="5"/>
    </row>
    <row r="22" spans="1:22" ht="15" customHeight="1" x14ac:dyDescent="0.2">
      <c r="A22" s="497" t="str">
        <f>'Comp by Inst Reg-counts'!A31</f>
        <v>MIDWESTERN STATE UNIVERSITY</v>
      </c>
      <c r="B22" s="513">
        <f>'Comp by Inst Reg-counts'!B31</f>
        <v>1409</v>
      </c>
      <c r="C22" s="160">
        <f>'Comp by Inst Reg-counts'!C31/'Comp by Inst Reg-percent'!$B22</f>
        <v>0.53371185237757279</v>
      </c>
      <c r="D22" s="160">
        <f>'Comp by Inst Reg-counts'!D31/'Comp by Inst Reg-percent'!$B22</f>
        <v>0.1440738112136267</v>
      </c>
      <c r="E22" s="160">
        <f>'Comp by Inst Reg-counts'!E31/'Comp by Inst Reg-percent'!$B22</f>
        <v>0.13200851667849539</v>
      </c>
      <c r="F22" s="160">
        <f>'Comp by Inst Reg-counts'!F31/'Comp by Inst Reg-percent'!$B22</f>
        <v>0.19020581973030518</v>
      </c>
      <c r="G22" s="160">
        <f>'Comp by Inst Reg-counts'!G31/'Comp by Inst Reg-percent'!$B22</f>
        <v>0.37189496096522356</v>
      </c>
      <c r="H22" s="505">
        <f>'Comp by Inst Reg-counts'!H31/'Comp by Inst Reg-percent'!$B22</f>
        <v>0.62810503903477644</v>
      </c>
      <c r="I22" s="125"/>
      <c r="J22" s="506">
        <f>'Comp by Inst Reg-counts'!J31/'Comp by Inst Reg-percent'!$B22</f>
        <v>0.44144783534421578</v>
      </c>
      <c r="K22" s="214"/>
      <c r="R22" s="96"/>
    </row>
    <row r="23" spans="1:22" x14ac:dyDescent="0.2">
      <c r="A23" s="124"/>
      <c r="B23" s="514"/>
      <c r="C23" s="510"/>
      <c r="D23" s="510"/>
      <c r="E23" s="510"/>
      <c r="F23" s="510"/>
      <c r="G23" s="510"/>
      <c r="H23" s="511"/>
      <c r="I23" s="125"/>
      <c r="J23" s="512"/>
      <c r="K23" s="214"/>
      <c r="R23" s="77"/>
    </row>
    <row r="24" spans="1:22" ht="14.25" customHeight="1" x14ac:dyDescent="0.2">
      <c r="A24" s="128" t="s">
        <v>15</v>
      </c>
      <c r="B24" s="300">
        <f>SUM(B22:B23)</f>
        <v>1409</v>
      </c>
      <c r="C24" s="161">
        <f>'Comp by Inst Reg-counts'!C32/'Comp by Inst Reg-percent'!$B24</f>
        <v>0.53371185237757279</v>
      </c>
      <c r="D24" s="161">
        <f>'Comp by Inst Reg-counts'!D32/'Comp by Inst Reg-percent'!$B24</f>
        <v>0.1440738112136267</v>
      </c>
      <c r="E24" s="161">
        <f>'Comp by Inst Reg-counts'!E32/'Comp by Inst Reg-percent'!$B24</f>
        <v>0.13200851667849539</v>
      </c>
      <c r="F24" s="161">
        <f>'Comp by Inst Reg-counts'!F32/'Comp by Inst Reg-percent'!$B24</f>
        <v>0.19020581973030518</v>
      </c>
      <c r="G24" s="161">
        <f>'Comp by Inst Reg-counts'!G32/'Comp by Inst Reg-percent'!$B24</f>
        <v>0.37189496096522356</v>
      </c>
      <c r="H24" s="162">
        <f>'Comp by Inst Reg-counts'!H32/'Comp by Inst Reg-percent'!$B24</f>
        <v>0.62810503903477644</v>
      </c>
      <c r="I24" s="125"/>
      <c r="J24" s="160">
        <f>'Comp by Inst Reg-counts'!J32/'Comp by Inst Reg-percent'!$B24</f>
        <v>0.44144783534421578</v>
      </c>
      <c r="R24" s="69"/>
    </row>
    <row r="25" spans="1:22" ht="15" customHeight="1" x14ac:dyDescent="0.2">
      <c r="I25" s="79"/>
      <c r="R25" s="150"/>
      <c r="U25" s="93"/>
    </row>
    <row r="26" spans="1:22" ht="25.5" x14ac:dyDescent="0.2">
      <c r="A26" s="179" t="s">
        <v>168</v>
      </c>
      <c r="B26" s="226" t="s">
        <v>15</v>
      </c>
      <c r="C26" s="226" t="s">
        <v>166</v>
      </c>
      <c r="D26" s="226" t="s">
        <v>5</v>
      </c>
      <c r="E26" s="227" t="s">
        <v>4</v>
      </c>
      <c r="F26" s="226" t="s">
        <v>16</v>
      </c>
      <c r="G26" s="226" t="s">
        <v>167</v>
      </c>
      <c r="H26" s="228" t="s">
        <v>2</v>
      </c>
      <c r="I26" s="229"/>
      <c r="J26" s="324" t="s">
        <v>212</v>
      </c>
      <c r="R26" s="150"/>
      <c r="U26" s="93"/>
    </row>
    <row r="27" spans="1:22" x14ac:dyDescent="0.2">
      <c r="A27" s="124" t="str">
        <f>'Comp by Inst Reg-counts'!A35</f>
        <v>N/A</v>
      </c>
      <c r="B27" s="79"/>
      <c r="C27" s="156"/>
      <c r="D27" s="156"/>
      <c r="E27" s="156"/>
      <c r="F27" s="156"/>
      <c r="G27" s="156"/>
      <c r="H27" s="507"/>
      <c r="I27" s="136"/>
      <c r="J27" s="515" t="s">
        <v>176</v>
      </c>
      <c r="R27" s="150"/>
      <c r="U27" s="93"/>
    </row>
    <row r="28" spans="1:22" x14ac:dyDescent="0.2">
      <c r="A28" s="137"/>
      <c r="B28" s="138"/>
      <c r="C28" s="156"/>
      <c r="D28" s="138"/>
      <c r="E28" s="138"/>
      <c r="F28" s="138"/>
      <c r="G28" s="138"/>
      <c r="H28" s="139"/>
      <c r="I28" s="138"/>
      <c r="J28" s="516"/>
      <c r="R28" s="150"/>
      <c r="U28" s="93"/>
    </row>
    <row r="29" spans="1:22" x14ac:dyDescent="0.2">
      <c r="A29" s="128" t="s">
        <v>15</v>
      </c>
      <c r="B29" s="517"/>
      <c r="C29" s="161"/>
      <c r="D29" s="161"/>
      <c r="E29" s="161"/>
      <c r="F29" s="161"/>
      <c r="G29" s="161"/>
      <c r="H29" s="162"/>
      <c r="I29" s="136"/>
      <c r="J29" s="330" t="s">
        <v>176</v>
      </c>
      <c r="R29" s="95"/>
      <c r="T29" s="92"/>
      <c r="U29" s="93"/>
    </row>
    <row r="30" spans="1:22" x14ac:dyDescent="0.2">
      <c r="I30" s="79"/>
      <c r="L30" s="157"/>
      <c r="M30" s="134"/>
      <c r="N30" s="96"/>
      <c r="O30" s="96"/>
      <c r="P30" s="96"/>
      <c r="Q30" s="96"/>
      <c r="R30" s="96"/>
      <c r="S30" s="94"/>
      <c r="T30" s="96"/>
      <c r="U30" s="96"/>
      <c r="V30" s="96"/>
    </row>
    <row r="31" spans="1:22" ht="25.5" x14ac:dyDescent="0.2">
      <c r="A31" s="349" t="s">
        <v>29</v>
      </c>
      <c r="B31" s="321" t="s">
        <v>15</v>
      </c>
      <c r="C31" s="321" t="s">
        <v>166</v>
      </c>
      <c r="D31" s="321" t="s">
        <v>5</v>
      </c>
      <c r="E31" s="322" t="s">
        <v>4</v>
      </c>
      <c r="F31" s="321" t="s">
        <v>16</v>
      </c>
      <c r="G31" s="321" t="s">
        <v>167</v>
      </c>
      <c r="H31" s="323" t="s">
        <v>2</v>
      </c>
      <c r="I31" s="229"/>
      <c r="J31" s="324" t="s">
        <v>212</v>
      </c>
      <c r="L31" s="134"/>
      <c r="M31" s="134"/>
      <c r="N31" s="96"/>
      <c r="O31" s="96"/>
      <c r="P31" s="96"/>
      <c r="Q31" s="96"/>
      <c r="R31" s="96"/>
      <c r="S31" s="96"/>
      <c r="T31" s="96"/>
      <c r="U31" s="96"/>
      <c r="V31" s="96"/>
    </row>
    <row r="32" spans="1:22" x14ac:dyDescent="0.2">
      <c r="A32" s="497" t="str">
        <f>'Comp by Inst Reg-counts'!A39</f>
        <v>ABILENE CHRISTIAN UNIVERSITY</v>
      </c>
      <c r="B32" s="513">
        <f>'Comp by Inst Reg-counts'!B39</f>
        <v>1013</v>
      </c>
      <c r="C32" s="262"/>
      <c r="D32" s="262"/>
      <c r="E32" s="262"/>
      <c r="F32" s="262"/>
      <c r="G32" s="262"/>
      <c r="H32" s="263"/>
      <c r="I32" s="142"/>
      <c r="J32" s="506"/>
      <c r="L32" s="78"/>
      <c r="M32" s="78"/>
      <c r="N32" s="5"/>
      <c r="O32" s="5"/>
      <c r="P32" s="5"/>
      <c r="Q32" s="5"/>
      <c r="R32" s="5"/>
      <c r="S32" s="96"/>
      <c r="T32" s="96"/>
      <c r="U32" s="96"/>
      <c r="V32" s="96"/>
    </row>
    <row r="33" spans="1:24" x14ac:dyDescent="0.2">
      <c r="A33" s="124" t="str">
        <f>'Comp by Inst Reg-counts'!A40</f>
        <v>HARDIN-SIMMONS UNIVERSITY</v>
      </c>
      <c r="B33" s="264">
        <f>'Comp by Inst Reg-counts'!B40</f>
        <v>411</v>
      </c>
      <c r="C33" s="79"/>
      <c r="D33" s="79"/>
      <c r="E33" s="79"/>
      <c r="F33" s="79"/>
      <c r="G33" s="79"/>
      <c r="H33" s="153"/>
      <c r="I33" s="142"/>
      <c r="J33" s="508"/>
      <c r="K33" s="79"/>
      <c r="L33" s="78"/>
      <c r="M33" s="78"/>
      <c r="N33" s="5"/>
      <c r="O33" s="5"/>
      <c r="P33" s="5"/>
      <c r="Q33" s="5"/>
      <c r="R33" s="5"/>
      <c r="S33" s="96"/>
      <c r="T33" s="96"/>
      <c r="U33" s="96"/>
      <c r="V33" s="96"/>
    </row>
    <row r="34" spans="1:24" x14ac:dyDescent="0.2">
      <c r="A34" s="124" t="str">
        <f>'Comp by Inst Reg-counts'!A41</f>
        <v>HOWARD PAYNE UNIVERSITY</v>
      </c>
      <c r="B34" s="264">
        <f>'Comp by Inst Reg-counts'!B41</f>
        <v>229</v>
      </c>
      <c r="C34" s="79"/>
      <c r="D34" s="79"/>
      <c r="E34" s="79"/>
      <c r="F34" s="79"/>
      <c r="G34" s="79"/>
      <c r="H34" s="153"/>
      <c r="I34" s="142"/>
      <c r="J34" s="508"/>
      <c r="K34" s="79"/>
      <c r="L34" s="78"/>
      <c r="M34" s="78"/>
      <c r="N34" s="5"/>
      <c r="O34" s="5"/>
      <c r="P34" s="5"/>
      <c r="Q34" s="5"/>
      <c r="R34" s="5"/>
      <c r="S34" s="96"/>
      <c r="T34" s="96"/>
      <c r="U34" s="96"/>
      <c r="V34" s="96"/>
    </row>
    <row r="35" spans="1:24" x14ac:dyDescent="0.2">
      <c r="A35" s="509" t="str">
        <f>'Comp by Inst Reg-counts'!A42</f>
        <v>MCMURRY UNIVERSITY</v>
      </c>
      <c r="B35" s="514">
        <f>'Comp by Inst Reg-counts'!B42</f>
        <v>138</v>
      </c>
      <c r="C35" s="122"/>
      <c r="D35" s="122"/>
      <c r="E35" s="122"/>
      <c r="F35" s="122"/>
      <c r="G35" s="122"/>
      <c r="H35" s="518"/>
      <c r="I35" s="142"/>
      <c r="J35" s="512"/>
      <c r="K35" s="79"/>
      <c r="L35" s="78"/>
      <c r="M35" s="78"/>
      <c r="N35" s="5"/>
      <c r="O35" s="5"/>
      <c r="P35" s="5"/>
      <c r="Q35" s="5"/>
      <c r="R35" s="5"/>
      <c r="S35" s="96"/>
      <c r="T35" s="96"/>
      <c r="U35" s="96"/>
      <c r="V35" s="96"/>
    </row>
    <row r="36" spans="1:24" x14ac:dyDescent="0.2">
      <c r="A36" s="128" t="s">
        <v>15</v>
      </c>
      <c r="B36" s="300">
        <f>SUM(B32:B35)</f>
        <v>1791</v>
      </c>
      <c r="C36" s="161">
        <f>'Comp by Inst Reg-counts'!C43/'Comp by Inst Reg-percent'!$B36</f>
        <v>0.65829145728643212</v>
      </c>
      <c r="D36" s="161">
        <f>'Comp by Inst Reg-counts'!D43/'Comp by Inst Reg-percent'!$B36</f>
        <v>0.16415410385259632</v>
      </c>
      <c r="E36" s="161">
        <f>'Comp by Inst Reg-counts'!E43/'Comp by Inst Reg-percent'!$B36</f>
        <v>9.8269123394751537E-2</v>
      </c>
      <c r="F36" s="161">
        <f>'Comp by Inst Reg-counts'!F43/'Comp by Inst Reg-percent'!$B36</f>
        <v>7.9285315466219988E-2</v>
      </c>
      <c r="G36" s="161">
        <f>'Comp by Inst Reg-counts'!G43/'Comp by Inst Reg-percent'!$B36</f>
        <v>0.41876046901172531</v>
      </c>
      <c r="H36" s="162">
        <f>'Comp by Inst Reg-counts'!H43/'Comp by Inst Reg-percent'!$B36</f>
        <v>0.58123953098827474</v>
      </c>
      <c r="I36" s="136"/>
      <c r="J36" s="154">
        <f>'Comp by Inst Reg-counts'!J43/'Comp by Inst Reg-percent'!$B36</f>
        <v>0.31267448352875488</v>
      </c>
      <c r="K36" s="125"/>
      <c r="L36" s="125"/>
      <c r="M36" s="125"/>
      <c r="N36" s="125"/>
      <c r="O36" s="125"/>
      <c r="P36" s="125"/>
      <c r="Q36" s="125"/>
      <c r="R36" s="96"/>
      <c r="S36" s="151"/>
      <c r="T36" s="151"/>
      <c r="U36" s="96"/>
      <c r="V36" s="96"/>
      <c r="W36" s="96"/>
      <c r="X36" s="96"/>
    </row>
    <row r="37" spans="1:24" x14ac:dyDescent="0.2">
      <c r="A37" s="144"/>
      <c r="B37" s="143"/>
      <c r="C37" s="143"/>
      <c r="D37" s="143"/>
      <c r="E37" s="143"/>
      <c r="F37" s="143"/>
      <c r="G37" s="143"/>
      <c r="H37" s="143"/>
      <c r="I37" s="136"/>
      <c r="J37" s="126"/>
      <c r="K37" s="79"/>
      <c r="L37" s="134"/>
      <c r="M37" s="134"/>
      <c r="N37" s="151"/>
      <c r="O37" s="96"/>
      <c r="P37" s="96"/>
      <c r="Q37" s="96"/>
      <c r="R37" s="96"/>
      <c r="S37" s="151"/>
      <c r="T37" s="151"/>
      <c r="U37" s="96"/>
      <c r="V37" s="96"/>
      <c r="W37" s="96"/>
      <c r="X37" s="96"/>
    </row>
    <row r="38" spans="1:24" ht="25.5" x14ac:dyDescent="0.2">
      <c r="A38" s="31" t="s">
        <v>279</v>
      </c>
      <c r="B38" s="226" t="s">
        <v>15</v>
      </c>
      <c r="C38" s="226" t="s">
        <v>166</v>
      </c>
      <c r="D38" s="226" t="s">
        <v>5</v>
      </c>
      <c r="E38" s="227" t="s">
        <v>4</v>
      </c>
      <c r="F38" s="226" t="s">
        <v>16</v>
      </c>
      <c r="G38" s="226" t="s">
        <v>167</v>
      </c>
      <c r="H38" s="228" t="s">
        <v>2</v>
      </c>
      <c r="I38" s="229"/>
      <c r="J38" s="230" t="s">
        <v>212</v>
      </c>
      <c r="K38" s="79"/>
      <c r="L38" s="134"/>
      <c r="M38" s="134"/>
      <c r="N38" s="151"/>
      <c r="O38" s="96"/>
      <c r="P38" s="96"/>
      <c r="Q38" s="96"/>
      <c r="R38" s="96"/>
      <c r="S38" s="151"/>
      <c r="T38" s="151"/>
      <c r="U38" s="96"/>
      <c r="V38" s="96"/>
      <c r="W38" s="96"/>
      <c r="X38" s="96"/>
    </row>
    <row r="39" spans="1:24" x14ac:dyDescent="0.2">
      <c r="A39" s="145" t="s">
        <v>197</v>
      </c>
      <c r="B39" s="317">
        <f>B18+B24+B29</f>
        <v>3824</v>
      </c>
      <c r="C39" s="161">
        <v>0.55698798710811603</v>
      </c>
      <c r="D39" s="161">
        <v>0.19103428069147377</v>
      </c>
      <c r="E39" s="161">
        <v>9.9326106065045411E-2</v>
      </c>
      <c r="F39" s="161">
        <v>0.15265162613536479</v>
      </c>
      <c r="G39" s="161">
        <v>0.4268971579255787</v>
      </c>
      <c r="H39" s="162">
        <v>0.5731028420744213</v>
      </c>
      <c r="I39" s="136"/>
      <c r="J39" s="154">
        <v>0.49721652505127456</v>
      </c>
      <c r="L39" s="134"/>
      <c r="M39" s="134"/>
      <c r="N39" s="94"/>
      <c r="O39" s="96"/>
      <c r="P39" s="96"/>
      <c r="Q39" s="96"/>
      <c r="R39" s="96"/>
      <c r="S39" s="94"/>
      <c r="T39" s="94"/>
      <c r="U39" s="96"/>
      <c r="V39" s="96"/>
      <c r="W39" s="96"/>
      <c r="X39" s="96"/>
    </row>
    <row r="40" spans="1:24" x14ac:dyDescent="0.2">
      <c r="A40" s="145" t="s">
        <v>196</v>
      </c>
      <c r="B40" s="317">
        <f>B39+B36</f>
        <v>5615</v>
      </c>
      <c r="C40" s="161">
        <v>0.60842911877394634</v>
      </c>
      <c r="D40" s="161">
        <v>0.16800766283524904</v>
      </c>
      <c r="E40" s="161">
        <v>9.5977011494252876E-2</v>
      </c>
      <c r="F40" s="161">
        <v>0.12758620689655173</v>
      </c>
      <c r="G40" s="161">
        <v>0.4264367816091954</v>
      </c>
      <c r="H40" s="162">
        <v>0.5735632183908046</v>
      </c>
      <c r="I40" s="136"/>
      <c r="J40" s="154">
        <v>0.43486590038314177</v>
      </c>
      <c r="L40" s="134"/>
      <c r="M40" s="134"/>
      <c r="N40" s="96"/>
      <c r="O40" s="96"/>
      <c r="P40" s="96"/>
      <c r="Q40" s="96"/>
      <c r="R40" s="96"/>
      <c r="S40" s="96"/>
      <c r="T40" s="96"/>
      <c r="U40" s="96"/>
      <c r="V40" s="96"/>
      <c r="W40" s="96"/>
      <c r="X40" s="96"/>
    </row>
    <row r="41" spans="1:24" x14ac:dyDescent="0.2">
      <c r="A41" s="146"/>
      <c r="B41" s="136"/>
      <c r="C41" s="136"/>
      <c r="D41" s="136"/>
      <c r="E41" s="136"/>
      <c r="F41" s="136"/>
      <c r="G41" s="136"/>
      <c r="H41" s="136"/>
      <c r="I41" s="136"/>
      <c r="J41" s="136"/>
      <c r="L41" s="134"/>
      <c r="M41" s="134"/>
      <c r="N41" s="96"/>
      <c r="O41" s="96"/>
      <c r="P41" s="96"/>
      <c r="Q41" s="96"/>
      <c r="R41" s="96"/>
      <c r="S41" s="96"/>
      <c r="T41" s="96"/>
      <c r="U41" s="96"/>
      <c r="V41" s="96"/>
      <c r="W41" s="96"/>
      <c r="X41" s="96"/>
    </row>
    <row r="43" spans="1:24" x14ac:dyDescent="0.2">
      <c r="A43" s="639"/>
      <c r="B43" s="640"/>
      <c r="C43" s="640"/>
      <c r="D43" s="640"/>
      <c r="E43" s="640"/>
      <c r="F43" s="640"/>
      <c r="G43" s="640"/>
      <c r="H43" s="640"/>
      <c r="I43" s="640"/>
      <c r="J43" s="640"/>
      <c r="K43" s="641"/>
    </row>
    <row r="44" spans="1:24" x14ac:dyDescent="0.2">
      <c r="A44" s="633" t="s">
        <v>359</v>
      </c>
      <c r="B44" s="634"/>
      <c r="C44" s="634"/>
      <c r="D44" s="634"/>
      <c r="E44" s="634"/>
      <c r="F44" s="634"/>
      <c r="G44" s="634"/>
      <c r="H44" s="635"/>
      <c r="I44" s="465"/>
      <c r="J44" s="78"/>
      <c r="K44" s="78"/>
    </row>
    <row r="45" spans="1:24" x14ac:dyDescent="0.2">
      <c r="A45" s="636" t="s">
        <v>177</v>
      </c>
      <c r="B45" s="637"/>
      <c r="C45" s="637"/>
      <c r="D45" s="637"/>
      <c r="E45" s="637"/>
      <c r="F45" s="637"/>
      <c r="G45" s="637"/>
      <c r="H45" s="638"/>
      <c r="I45" s="465"/>
      <c r="J45" s="114"/>
      <c r="K45" s="78"/>
    </row>
    <row r="46" spans="1:24" x14ac:dyDescent="0.2">
      <c r="A46" s="124"/>
      <c r="B46" s="79"/>
      <c r="C46" s="79"/>
      <c r="D46" s="79"/>
      <c r="E46" s="79"/>
      <c r="F46" s="152"/>
      <c r="G46" s="79"/>
      <c r="H46" s="153"/>
      <c r="I46" s="465"/>
      <c r="J46" s="114"/>
    </row>
    <row r="47" spans="1:24" ht="25.5" x14ac:dyDescent="0.2">
      <c r="A47" s="109"/>
      <c r="B47" s="67" t="s">
        <v>15</v>
      </c>
      <c r="C47" s="67" t="s">
        <v>3</v>
      </c>
      <c r="D47" s="67" t="s">
        <v>5</v>
      </c>
      <c r="E47" s="66" t="s">
        <v>4</v>
      </c>
      <c r="F47" s="67" t="s">
        <v>16</v>
      </c>
      <c r="G47" s="67" t="s">
        <v>1</v>
      </c>
      <c r="H47" s="68" t="s">
        <v>2</v>
      </c>
      <c r="I47" s="465"/>
      <c r="J47" s="230" t="s">
        <v>195</v>
      </c>
    </row>
    <row r="48" spans="1:24" x14ac:dyDescent="0.2">
      <c r="A48" s="237" t="s">
        <v>39</v>
      </c>
      <c r="B48" s="337">
        <f>'Comp by Inst Reg-counts'!B54</f>
        <v>986</v>
      </c>
      <c r="C48" s="339">
        <f>'Comp by Inst Reg-counts'!C54/'Comp by Inst Reg-percent'!$B48</f>
        <v>0.60851926977687631</v>
      </c>
      <c r="D48" s="339">
        <f>'Comp by Inst Reg-counts'!D54/'Comp by Inst Reg-percent'!$B48</f>
        <v>0.28093306288032455</v>
      </c>
      <c r="E48" s="339">
        <f>'Comp by Inst Reg-counts'!E54/'Comp by Inst Reg-percent'!$B48</f>
        <v>6.1866125760649086E-2</v>
      </c>
      <c r="F48" s="339">
        <f>'Comp by Inst Reg-counts'!F54/'Comp by Inst Reg-percent'!$B48</f>
        <v>4.8681541582150101E-2</v>
      </c>
      <c r="G48" s="339">
        <f>'Comp by Inst Reg-counts'!G54/'Comp by Inst Reg-percent'!$B48</f>
        <v>0.5486815415821501</v>
      </c>
      <c r="H48" s="339">
        <f>'Comp by Inst Reg-counts'!H54/'Comp by Inst Reg-percent'!$B48</f>
        <v>0.4513184584178499</v>
      </c>
      <c r="I48" s="339"/>
      <c r="J48" s="339">
        <f>'Comp by Inst Reg-counts'!J54/'Comp by Inst Reg-percent'!$B48</f>
        <v>0.48884381338742394</v>
      </c>
      <c r="K48" s="214"/>
      <c r="L48" s="214"/>
    </row>
    <row r="49" spans="1:12" x14ac:dyDescent="0.2">
      <c r="A49" s="236" t="s">
        <v>178</v>
      </c>
      <c r="B49" s="337">
        <f>'Comp by Inst Reg-counts'!B55</f>
        <v>1435</v>
      </c>
      <c r="C49" s="339">
        <f>'Comp by Inst Reg-counts'!C55/'Comp by Inst Reg-percent'!$B49</f>
        <v>0.59233449477351918</v>
      </c>
      <c r="D49" s="339">
        <f>'Comp by Inst Reg-counts'!D55/'Comp by Inst Reg-percent'!$B49</f>
        <v>0.24320557491289199</v>
      </c>
      <c r="E49" s="339">
        <f>'Comp by Inst Reg-counts'!E55/'Comp by Inst Reg-percent'!$B49</f>
        <v>6.6898954703832753E-2</v>
      </c>
      <c r="F49" s="339">
        <f>'Comp by Inst Reg-counts'!F55/'Comp by Inst Reg-percent'!$B49</f>
        <v>9.7560975609756101E-2</v>
      </c>
      <c r="G49" s="339">
        <f>'Comp by Inst Reg-counts'!G55/'Comp by Inst Reg-percent'!$B49</f>
        <v>0.3519163763066202</v>
      </c>
      <c r="H49" s="339">
        <f>'Comp by Inst Reg-counts'!H55/'Comp by Inst Reg-percent'!$B49</f>
        <v>0.6480836236933798</v>
      </c>
      <c r="I49" s="470"/>
      <c r="J49" s="339">
        <f>'Comp by Inst Reg-counts'!J55/'Comp by Inst Reg-percent'!$B49</f>
        <v>0.55679442508710797</v>
      </c>
      <c r="K49" s="214"/>
      <c r="L49" s="214"/>
    </row>
    <row r="50" spans="1:12" x14ac:dyDescent="0.2">
      <c r="A50" s="236" t="s">
        <v>40</v>
      </c>
      <c r="B50" s="337">
        <f>'Comp by Inst Reg-counts'!B56</f>
        <v>2502</v>
      </c>
      <c r="C50" s="339">
        <f>'Comp by Inst Reg-counts'!C56/'Comp by Inst Reg-percent'!$B50</f>
        <v>0.59672262190247805</v>
      </c>
      <c r="D50" s="339">
        <f>'Comp by Inst Reg-counts'!D56/'Comp by Inst Reg-percent'!$B50</f>
        <v>0.16187050359712229</v>
      </c>
      <c r="E50" s="339">
        <f>'Comp by Inst Reg-counts'!E56/'Comp by Inst Reg-percent'!$B50</f>
        <v>0.11870503597122302</v>
      </c>
      <c r="F50" s="339">
        <f>'Comp by Inst Reg-counts'!F56/'Comp by Inst Reg-percent'!$B50</f>
        <v>0.12270183852917665</v>
      </c>
      <c r="G50" s="339">
        <f>'Comp by Inst Reg-counts'!G56/'Comp by Inst Reg-percent'!$B50</f>
        <v>0.40527577937649878</v>
      </c>
      <c r="H50" s="339">
        <f>'Comp by Inst Reg-counts'!H56/'Comp by Inst Reg-percent'!$B50</f>
        <v>0.59472422062350117</v>
      </c>
      <c r="I50" s="470"/>
      <c r="J50" s="339">
        <f>'Comp by Inst Reg-counts'!J56/'Comp by Inst Reg-percent'!$B50</f>
        <v>0.47242206235011991</v>
      </c>
      <c r="K50" s="214"/>
      <c r="L50" s="214"/>
    </row>
    <row r="51" spans="1:12" x14ac:dyDescent="0.2">
      <c r="A51" s="238" t="s">
        <v>172</v>
      </c>
      <c r="B51" s="337">
        <f>'Comp by Inst Reg-counts'!B57</f>
        <v>692</v>
      </c>
      <c r="C51" s="339">
        <f>'Comp by Inst Reg-counts'!C57/'Comp by Inst Reg-percent'!$B51</f>
        <v>0.62716763005780352</v>
      </c>
      <c r="D51" s="339">
        <f>'Comp by Inst Reg-counts'!D57/'Comp by Inst Reg-percent'!$B51</f>
        <v>0.13294797687861271</v>
      </c>
      <c r="E51" s="339">
        <f>'Comp by Inst Reg-counts'!E57/'Comp by Inst Reg-percent'!$B51</f>
        <v>9.2485549132947972E-2</v>
      </c>
      <c r="F51" s="339">
        <f>'Comp by Inst Reg-counts'!F57/'Comp by Inst Reg-percent'!$B51</f>
        <v>0.14739884393063585</v>
      </c>
      <c r="G51" s="339">
        <f>'Comp by Inst Reg-counts'!G57/'Comp by Inst Reg-percent'!$B51</f>
        <v>0.37138728323699421</v>
      </c>
      <c r="H51" s="339">
        <f>'Comp by Inst Reg-counts'!H57/'Comp by Inst Reg-percent'!$B51</f>
        <v>0.62861271676300579</v>
      </c>
      <c r="I51" s="470"/>
      <c r="J51" s="340" t="s">
        <v>176</v>
      </c>
    </row>
    <row r="52" spans="1:12" x14ac:dyDescent="0.2">
      <c r="A52" s="155"/>
      <c r="B52" s="120"/>
      <c r="C52" s="155"/>
      <c r="D52" s="79"/>
      <c r="E52" s="79"/>
      <c r="H52" s="103"/>
      <c r="I52" s="465"/>
      <c r="J52" s="114"/>
      <c r="K52" s="78"/>
    </row>
    <row r="53" spans="1:12" x14ac:dyDescent="0.2">
      <c r="A53" s="465"/>
      <c r="B53" s="465"/>
      <c r="C53" s="465"/>
      <c r="D53" s="465"/>
      <c r="E53" s="465"/>
      <c r="F53" s="465"/>
      <c r="G53" s="465"/>
      <c r="H53" s="465"/>
      <c r="I53" s="465"/>
      <c r="J53" s="114"/>
      <c r="K53" s="78"/>
    </row>
    <row r="54" spans="1:12" x14ac:dyDescent="0.2">
      <c r="A54" s="465"/>
      <c r="B54" s="465"/>
      <c r="C54" s="465"/>
      <c r="D54" s="465"/>
      <c r="E54" s="465"/>
      <c r="F54" s="465"/>
      <c r="G54" s="465"/>
      <c r="H54" s="465"/>
      <c r="I54" s="78"/>
      <c r="J54" s="114"/>
      <c r="K54" s="78"/>
    </row>
    <row r="55" spans="1:12" x14ac:dyDescent="0.2">
      <c r="A55" s="465"/>
      <c r="B55" s="465"/>
      <c r="C55" s="465"/>
      <c r="D55" s="465"/>
      <c r="E55" s="465"/>
      <c r="F55" s="465"/>
      <c r="G55" s="465"/>
      <c r="H55" s="465"/>
      <c r="I55" s="123"/>
      <c r="J55" s="114"/>
      <c r="K55" s="78"/>
    </row>
    <row r="56" spans="1:12" x14ac:dyDescent="0.2">
      <c r="A56" s="465"/>
      <c r="B56" s="465"/>
      <c r="C56" s="465"/>
      <c r="D56" s="465"/>
      <c r="E56" s="465"/>
      <c r="F56" s="465"/>
      <c r="G56" s="465"/>
      <c r="H56" s="465"/>
      <c r="I56" s="123"/>
      <c r="J56" s="114"/>
      <c r="K56" s="114"/>
    </row>
    <row r="57" spans="1:12" x14ac:dyDescent="0.2">
      <c r="A57" s="465"/>
      <c r="B57" s="465"/>
      <c r="C57" s="465"/>
      <c r="D57" s="465"/>
      <c r="E57" s="465"/>
      <c r="F57" s="465"/>
      <c r="G57" s="465"/>
      <c r="H57" s="465"/>
      <c r="I57" s="65"/>
      <c r="J57" s="114"/>
    </row>
    <row r="58" spans="1:12" x14ac:dyDescent="0.2">
      <c r="A58" s="465"/>
      <c r="B58" s="465"/>
      <c r="C58" s="465"/>
      <c r="D58" s="465"/>
      <c r="E58" s="465"/>
      <c r="F58" s="465"/>
      <c r="G58" s="465"/>
      <c r="H58" s="465"/>
      <c r="I58" s="156"/>
    </row>
    <row r="59" spans="1:12" x14ac:dyDescent="0.2">
      <c r="A59" s="465"/>
      <c r="B59" s="465"/>
      <c r="C59" s="465"/>
      <c r="D59" s="465"/>
      <c r="E59" s="465"/>
      <c r="F59" s="465"/>
      <c r="G59" s="465"/>
      <c r="H59" s="465"/>
      <c r="I59" s="156"/>
    </row>
    <row r="60" spans="1:12" x14ac:dyDescent="0.2">
      <c r="A60" s="465"/>
      <c r="B60" s="465"/>
      <c r="C60" s="465"/>
      <c r="D60" s="465"/>
      <c r="E60" s="465"/>
      <c r="F60" s="465"/>
      <c r="G60" s="465"/>
      <c r="H60" s="465"/>
      <c r="I60" s="156"/>
    </row>
    <row r="61" spans="1:12" x14ac:dyDescent="0.2">
      <c r="A61" s="465"/>
      <c r="B61" s="465"/>
      <c r="C61" s="465"/>
      <c r="D61" s="465"/>
      <c r="E61" s="465"/>
      <c r="F61" s="465"/>
      <c r="G61" s="465"/>
      <c r="H61" s="465"/>
      <c r="I61" s="156"/>
    </row>
    <row r="62" spans="1:12" x14ac:dyDescent="0.2">
      <c r="A62" s="465"/>
      <c r="B62" s="465"/>
      <c r="C62" s="465"/>
      <c r="D62" s="465"/>
      <c r="E62" s="465"/>
      <c r="F62" s="465"/>
      <c r="G62" s="465"/>
      <c r="H62" s="465"/>
      <c r="I62" s="156"/>
    </row>
    <row r="63" spans="1:12" x14ac:dyDescent="0.2">
      <c r="A63" s="465"/>
      <c r="B63" s="465"/>
      <c r="C63" s="465"/>
      <c r="D63" s="465"/>
      <c r="E63" s="465"/>
      <c r="F63" s="465"/>
      <c r="G63" s="465"/>
      <c r="H63" s="465"/>
      <c r="I63" s="156"/>
    </row>
    <row r="64" spans="1:12" x14ac:dyDescent="0.2">
      <c r="A64" s="465"/>
      <c r="B64" s="465"/>
      <c r="C64" s="465"/>
      <c r="D64" s="465"/>
      <c r="E64" s="465"/>
      <c r="F64" s="465"/>
      <c r="G64" s="465"/>
      <c r="H64" s="465"/>
      <c r="I64" s="156"/>
    </row>
    <row r="65" spans="1:11" x14ac:dyDescent="0.2">
      <c r="A65" s="465"/>
      <c r="B65" s="465"/>
      <c r="C65" s="465"/>
      <c r="D65" s="465"/>
      <c r="E65" s="465"/>
      <c r="F65" s="465"/>
      <c r="G65" s="465"/>
      <c r="H65" s="465"/>
      <c r="I65" s="156"/>
      <c r="K65" s="157"/>
    </row>
    <row r="66" spans="1:11" x14ac:dyDescent="0.2">
      <c r="A66" s="465"/>
      <c r="B66" s="465"/>
      <c r="C66" s="465"/>
      <c r="D66" s="465"/>
      <c r="E66" s="465"/>
      <c r="F66" s="465"/>
      <c r="G66" s="465"/>
      <c r="H66" s="465"/>
      <c r="I66" s="156"/>
      <c r="J66" s="157"/>
    </row>
    <row r="67" spans="1:11" x14ac:dyDescent="0.2">
      <c r="A67" s="147" t="s">
        <v>245</v>
      </c>
    </row>
    <row r="68" spans="1:11" x14ac:dyDescent="0.2">
      <c r="A68" s="8" t="s">
        <v>208</v>
      </c>
    </row>
    <row r="69" spans="1:11" x14ac:dyDescent="0.2">
      <c r="A69" s="8" t="s">
        <v>252</v>
      </c>
      <c r="J69" s="10" t="s">
        <v>31</v>
      </c>
    </row>
  </sheetData>
  <mergeCells count="8">
    <mergeCell ref="A10:H11"/>
    <mergeCell ref="A44:H44"/>
    <mergeCell ref="A45:H45"/>
    <mergeCell ref="A1:K1"/>
    <mergeCell ref="A2:K2"/>
    <mergeCell ref="A3:K3"/>
    <mergeCell ref="A4:K8"/>
    <mergeCell ref="A43:K43"/>
  </mergeCells>
  <hyperlinks>
    <hyperlink ref="J69" location="Contents!A1" display="Back to Contents"/>
  </hyperlinks>
  <pageMargins left="0.25" right="0.25" top="0.75" bottom="0.75" header="0.3" footer="0.3"/>
  <pageSetup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O20" sqref="O20"/>
    </sheetView>
  </sheetViews>
  <sheetFormatPr defaultRowHeight="15" x14ac:dyDescent="0.25"/>
  <cols>
    <col min="1" max="1" width="12.7109375" style="8" customWidth="1"/>
    <col min="2" max="3" width="9.140625" style="8"/>
    <col min="4" max="4" width="10" style="8" bestFit="1" customWidth="1"/>
    <col min="5" max="5" width="9.140625" style="8" customWidth="1"/>
    <col min="6" max="13" width="9.140625" style="8"/>
    <col min="14" max="14" width="1.28515625" style="8" customWidth="1"/>
    <col min="15" max="16" width="9.140625" style="8"/>
    <col min="17" max="16384" width="9.140625" style="461"/>
  </cols>
  <sheetData>
    <row r="1" spans="1:16" ht="15" customHeight="1" x14ac:dyDescent="0.25">
      <c r="A1" s="602" t="s">
        <v>22</v>
      </c>
      <c r="B1" s="602"/>
      <c r="C1" s="602"/>
      <c r="D1" s="602"/>
      <c r="E1" s="602"/>
      <c r="F1" s="602"/>
      <c r="G1" s="602"/>
      <c r="H1" s="602"/>
      <c r="I1" s="602"/>
      <c r="J1" s="602"/>
      <c r="K1" s="602"/>
      <c r="L1" s="602"/>
      <c r="M1" s="602"/>
    </row>
    <row r="2" spans="1:16" ht="15" customHeight="1" x14ac:dyDescent="0.25">
      <c r="A2" s="639"/>
      <c r="B2" s="640"/>
      <c r="C2" s="640"/>
      <c r="D2" s="640"/>
      <c r="E2" s="640"/>
      <c r="F2" s="640"/>
      <c r="G2" s="640"/>
      <c r="H2" s="640"/>
      <c r="I2" s="640"/>
      <c r="J2" s="640"/>
      <c r="K2" s="640"/>
      <c r="L2" s="640"/>
      <c r="M2" s="641"/>
      <c r="N2" s="78"/>
    </row>
    <row r="3" spans="1:16" ht="15" customHeight="1" x14ac:dyDescent="0.25">
      <c r="A3" s="533" t="s">
        <v>213</v>
      </c>
      <c r="B3" s="534"/>
      <c r="C3" s="534"/>
      <c r="D3" s="534"/>
      <c r="E3" s="534"/>
      <c r="F3" s="534"/>
      <c r="G3" s="534"/>
      <c r="H3" s="534"/>
      <c r="I3" s="534"/>
      <c r="J3" s="534"/>
      <c r="K3" s="534"/>
      <c r="L3" s="534"/>
      <c r="M3" s="535"/>
      <c r="N3" s="78"/>
      <c r="O3" s="114"/>
    </row>
    <row r="4" spans="1:16" ht="15" customHeight="1" x14ac:dyDescent="0.25">
      <c r="A4" s="670" t="s">
        <v>314</v>
      </c>
      <c r="B4" s="670"/>
      <c r="C4" s="670"/>
      <c r="D4" s="670"/>
      <c r="E4" s="670"/>
      <c r="F4" s="670"/>
      <c r="G4" s="670"/>
      <c r="H4" s="670"/>
      <c r="I4" s="670"/>
      <c r="J4" s="670"/>
      <c r="K4" s="670"/>
      <c r="L4" s="670"/>
      <c r="M4" s="670"/>
      <c r="N4" s="78"/>
      <c r="O4" s="114"/>
    </row>
    <row r="5" spans="1:16" ht="15" customHeight="1" x14ac:dyDescent="0.25">
      <c r="A5" s="670"/>
      <c r="B5" s="670"/>
      <c r="C5" s="670"/>
      <c r="D5" s="670"/>
      <c r="E5" s="670"/>
      <c r="F5" s="670"/>
      <c r="G5" s="670"/>
      <c r="H5" s="670"/>
      <c r="I5" s="670"/>
      <c r="J5" s="670"/>
      <c r="K5" s="670"/>
      <c r="L5" s="670"/>
      <c r="M5" s="670"/>
    </row>
    <row r="6" spans="1:16" ht="15" customHeight="1" x14ac:dyDescent="0.25">
      <c r="A6" s="670"/>
      <c r="B6" s="670"/>
      <c r="C6" s="670"/>
      <c r="D6" s="670"/>
      <c r="E6" s="670"/>
      <c r="F6" s="670"/>
      <c r="G6" s="670"/>
      <c r="H6" s="670"/>
      <c r="I6" s="670"/>
      <c r="J6" s="670"/>
      <c r="K6" s="670"/>
      <c r="L6" s="670"/>
      <c r="M6" s="670"/>
    </row>
    <row r="7" spans="1:16" ht="15" customHeight="1" x14ac:dyDescent="0.25">
      <c r="A7" s="670"/>
      <c r="B7" s="670"/>
      <c r="C7" s="670"/>
      <c r="D7" s="670"/>
      <c r="E7" s="670"/>
      <c r="F7" s="670"/>
      <c r="G7" s="670"/>
      <c r="H7" s="670"/>
      <c r="I7" s="670"/>
      <c r="J7" s="670"/>
      <c r="K7" s="670"/>
      <c r="L7" s="670"/>
      <c r="M7" s="670"/>
    </row>
    <row r="8" spans="1:16" ht="15" customHeight="1" x14ac:dyDescent="0.25">
      <c r="A8" s="670"/>
      <c r="B8" s="670"/>
      <c r="C8" s="670"/>
      <c r="D8" s="670"/>
      <c r="E8" s="670"/>
      <c r="F8" s="670"/>
      <c r="G8" s="670"/>
      <c r="H8" s="670"/>
      <c r="I8" s="670"/>
      <c r="J8" s="670"/>
      <c r="K8" s="670"/>
      <c r="L8" s="670"/>
      <c r="M8" s="670"/>
      <c r="P8" s="10"/>
    </row>
    <row r="9" spans="1:16" ht="15" customHeight="1" x14ac:dyDescent="0.25">
      <c r="B9" s="114"/>
      <c r="C9" s="114"/>
      <c r="D9" s="114"/>
      <c r="E9" s="114"/>
      <c r="F9" s="114"/>
      <c r="G9" s="114"/>
    </row>
    <row r="10" spans="1:16" x14ac:dyDescent="0.25">
      <c r="A10" s="661" t="s">
        <v>370</v>
      </c>
      <c r="B10" s="661"/>
      <c r="C10" s="661"/>
      <c r="D10" s="661"/>
      <c r="E10" s="661"/>
      <c r="F10" s="661"/>
      <c r="G10" s="661"/>
      <c r="H10" s="661"/>
      <c r="I10" s="661"/>
      <c r="J10" s="661"/>
      <c r="K10" s="661"/>
      <c r="L10" s="661"/>
      <c r="M10" s="661"/>
    </row>
    <row r="11" spans="1:16" x14ac:dyDescent="0.25">
      <c r="F11" s="50"/>
    </row>
    <row r="12" spans="1:16" ht="26.25" x14ac:dyDescent="0.25">
      <c r="A12" s="52" t="s">
        <v>7</v>
      </c>
      <c r="B12" s="63" t="s">
        <v>253</v>
      </c>
      <c r="C12" s="53" t="s">
        <v>8</v>
      </c>
      <c r="D12" s="53" t="s">
        <v>10</v>
      </c>
      <c r="E12" s="53" t="s">
        <v>9</v>
      </c>
      <c r="F12" s="51"/>
    </row>
    <row r="13" spans="1:16" x14ac:dyDescent="0.25">
      <c r="A13" s="671" t="s">
        <v>11</v>
      </c>
      <c r="B13" s="666" t="s">
        <v>3</v>
      </c>
      <c r="C13" s="54" t="s">
        <v>12</v>
      </c>
      <c r="D13" s="164">
        <v>0.76154357950765139</v>
      </c>
      <c r="E13" s="328">
        <v>15030</v>
      </c>
      <c r="F13" s="48"/>
    </row>
    <row r="14" spans="1:16" x14ac:dyDescent="0.25">
      <c r="A14" s="672"/>
      <c r="B14" s="667"/>
      <c r="C14" s="54" t="s">
        <v>13</v>
      </c>
      <c r="D14" s="164">
        <v>0.64204985291840844</v>
      </c>
      <c r="E14" s="328">
        <v>12918</v>
      </c>
      <c r="F14" s="48"/>
    </row>
    <row r="15" spans="1:16" x14ac:dyDescent="0.25">
      <c r="A15" s="672"/>
      <c r="B15" s="668"/>
      <c r="C15" s="54"/>
      <c r="D15" s="164"/>
      <c r="E15" s="328"/>
      <c r="F15" s="48"/>
    </row>
    <row r="16" spans="1:16" ht="15" customHeight="1" x14ac:dyDescent="0.25">
      <c r="A16" s="672"/>
      <c r="B16" s="666" t="s">
        <v>5</v>
      </c>
      <c r="C16" s="54" t="s">
        <v>12</v>
      </c>
      <c r="D16" s="164">
        <v>0.60012294452128478</v>
      </c>
      <c r="E16" s="328">
        <v>13014</v>
      </c>
      <c r="F16" s="48"/>
    </row>
    <row r="17" spans="1:13" x14ac:dyDescent="0.25">
      <c r="A17" s="672"/>
      <c r="B17" s="667"/>
      <c r="C17" s="54" t="s">
        <v>13</v>
      </c>
      <c r="D17" s="164">
        <v>0.48619151561165419</v>
      </c>
      <c r="E17" s="328">
        <v>10537</v>
      </c>
      <c r="F17" s="48"/>
    </row>
    <row r="18" spans="1:13" x14ac:dyDescent="0.25">
      <c r="A18" s="672"/>
      <c r="B18" s="668"/>
      <c r="C18" s="54"/>
      <c r="D18" s="164"/>
      <c r="E18" s="328"/>
      <c r="F18" s="48"/>
    </row>
    <row r="19" spans="1:13" ht="15" customHeight="1" x14ac:dyDescent="0.25">
      <c r="A19" s="672"/>
      <c r="B19" s="666" t="s">
        <v>4</v>
      </c>
      <c r="C19" s="54" t="s">
        <v>12</v>
      </c>
      <c r="D19" s="164">
        <v>0.48243082668477338</v>
      </c>
      <c r="E19" s="328">
        <v>5891</v>
      </c>
      <c r="F19" s="48"/>
    </row>
    <row r="20" spans="1:13" x14ac:dyDescent="0.25">
      <c r="A20" s="672"/>
      <c r="B20" s="667"/>
      <c r="C20" s="54" t="s">
        <v>13</v>
      </c>
      <c r="D20" s="164">
        <v>0.37108869925006466</v>
      </c>
      <c r="E20" s="328">
        <v>3867</v>
      </c>
      <c r="F20" s="48"/>
    </row>
    <row r="21" spans="1:13" x14ac:dyDescent="0.25">
      <c r="A21" s="672"/>
      <c r="B21" s="668"/>
      <c r="C21" s="54"/>
      <c r="D21" s="164"/>
      <c r="E21" s="328"/>
      <c r="F21" s="48"/>
    </row>
    <row r="22" spans="1:13" x14ac:dyDescent="0.25">
      <c r="A22" s="672"/>
      <c r="B22" s="666" t="s">
        <v>16</v>
      </c>
      <c r="C22" s="54" t="s">
        <v>12</v>
      </c>
      <c r="D22" s="166">
        <v>0.767208413001912</v>
      </c>
      <c r="E22" s="119">
        <v>4184</v>
      </c>
      <c r="F22" s="48"/>
    </row>
    <row r="23" spans="1:13" x14ac:dyDescent="0.25">
      <c r="A23" s="673"/>
      <c r="B23" s="668"/>
      <c r="C23" s="54" t="s">
        <v>13</v>
      </c>
      <c r="D23" s="154">
        <v>0.65746606334841629</v>
      </c>
      <c r="E23" s="119">
        <v>4420</v>
      </c>
      <c r="F23" s="48"/>
    </row>
    <row r="24" spans="1:13" ht="15" customHeight="1" x14ac:dyDescent="0.25">
      <c r="A24" s="651" t="s">
        <v>22</v>
      </c>
      <c r="B24" s="666" t="s">
        <v>3</v>
      </c>
      <c r="C24" s="54" t="s">
        <v>12</v>
      </c>
      <c r="D24" s="327">
        <v>0.62127659574468086</v>
      </c>
      <c r="E24" s="328">
        <v>235</v>
      </c>
      <c r="F24" s="48"/>
    </row>
    <row r="25" spans="1:13" ht="15" customHeight="1" x14ac:dyDescent="0.25">
      <c r="A25" s="652"/>
      <c r="B25" s="667"/>
      <c r="C25" s="54" t="s">
        <v>13</v>
      </c>
      <c r="D25" s="327">
        <v>0.45333333333333331</v>
      </c>
      <c r="E25" s="328">
        <v>150</v>
      </c>
    </row>
    <row r="26" spans="1:13" x14ac:dyDescent="0.25">
      <c r="A26" s="652"/>
      <c r="B26" s="668"/>
      <c r="C26" s="54"/>
      <c r="D26" s="327"/>
      <c r="E26" s="328"/>
    </row>
    <row r="27" spans="1:13" x14ac:dyDescent="0.25">
      <c r="A27" s="652"/>
      <c r="B27" s="666" t="s">
        <v>5</v>
      </c>
      <c r="C27" s="54" t="s">
        <v>12</v>
      </c>
      <c r="D27" s="327">
        <v>0.61702127659574468</v>
      </c>
      <c r="E27" s="328">
        <v>47</v>
      </c>
    </row>
    <row r="28" spans="1:13" x14ac:dyDescent="0.25">
      <c r="A28" s="652"/>
      <c r="B28" s="667"/>
      <c r="C28" s="54" t="s">
        <v>13</v>
      </c>
      <c r="D28" s="327">
        <v>0.34782608695652173</v>
      </c>
      <c r="E28" s="328">
        <v>46</v>
      </c>
      <c r="F28" s="167"/>
      <c r="G28" s="167"/>
      <c r="H28" s="167"/>
      <c r="I28" s="167"/>
      <c r="J28" s="167"/>
      <c r="K28" s="167"/>
      <c r="L28" s="167"/>
      <c r="M28" s="167"/>
    </row>
    <row r="29" spans="1:13" x14ac:dyDescent="0.25">
      <c r="A29" s="652"/>
      <c r="B29" s="668"/>
      <c r="C29" s="54"/>
      <c r="D29" s="327"/>
      <c r="E29" s="328"/>
      <c r="F29" s="669"/>
    </row>
    <row r="30" spans="1:13" ht="15" customHeight="1" x14ac:dyDescent="0.25">
      <c r="A30" s="652"/>
      <c r="B30" s="666" t="s">
        <v>4</v>
      </c>
      <c r="C30" s="54" t="s">
        <v>12</v>
      </c>
      <c r="D30" s="327">
        <v>0.46875</v>
      </c>
      <c r="E30" s="328">
        <v>32</v>
      </c>
      <c r="F30" s="669"/>
    </row>
    <row r="31" spans="1:13" x14ac:dyDescent="0.25">
      <c r="A31" s="652"/>
      <c r="B31" s="667"/>
      <c r="C31" s="54" t="s">
        <v>13</v>
      </c>
      <c r="D31" s="327">
        <v>0.34920634920634919</v>
      </c>
      <c r="E31" s="328">
        <v>63</v>
      </c>
      <c r="F31" s="48"/>
    </row>
    <row r="32" spans="1:13" x14ac:dyDescent="0.25">
      <c r="A32" s="652"/>
      <c r="B32" s="668"/>
      <c r="C32" s="54"/>
      <c r="D32" s="327"/>
      <c r="E32" s="328"/>
      <c r="F32" s="48"/>
    </row>
    <row r="33" spans="1:14" ht="15" customHeight="1" x14ac:dyDescent="0.25">
      <c r="A33" s="652"/>
      <c r="B33" s="666" t="s">
        <v>16</v>
      </c>
      <c r="C33" s="54" t="s">
        <v>12</v>
      </c>
      <c r="D33" s="329">
        <v>0.63636363636363635</v>
      </c>
      <c r="E33" s="145">
        <v>22</v>
      </c>
      <c r="F33" s="48"/>
    </row>
    <row r="34" spans="1:14" x14ac:dyDescent="0.25">
      <c r="A34" s="653"/>
      <c r="B34" s="668"/>
      <c r="C34" s="54" t="s">
        <v>13</v>
      </c>
      <c r="D34" s="330">
        <v>0.54838709677419351</v>
      </c>
      <c r="E34" s="145">
        <v>31</v>
      </c>
      <c r="F34" s="48"/>
    </row>
    <row r="35" spans="1:14" x14ac:dyDescent="0.25">
      <c r="F35" s="48"/>
    </row>
    <row r="36" spans="1:14" x14ac:dyDescent="0.25">
      <c r="A36" s="8" t="s">
        <v>30</v>
      </c>
      <c r="F36" s="48"/>
    </row>
    <row r="37" spans="1:14" x14ac:dyDescent="0.25">
      <c r="F37" s="48"/>
    </row>
    <row r="38" spans="1:14" x14ac:dyDescent="0.25">
      <c r="F38" s="48"/>
    </row>
    <row r="39" spans="1:14" x14ac:dyDescent="0.25">
      <c r="F39" s="48"/>
    </row>
    <row r="40" spans="1:14" x14ac:dyDescent="0.25">
      <c r="F40" s="48"/>
    </row>
    <row r="41" spans="1:14" x14ac:dyDescent="0.25">
      <c r="A41" s="661" t="s">
        <v>371</v>
      </c>
      <c r="B41" s="661"/>
      <c r="C41" s="661"/>
      <c r="D41" s="661"/>
      <c r="E41" s="661"/>
      <c r="F41" s="661"/>
      <c r="G41" s="661"/>
      <c r="H41" s="661"/>
      <c r="I41" s="661"/>
      <c r="J41" s="661"/>
      <c r="K41" s="661"/>
      <c r="L41" s="661"/>
      <c r="M41" s="661"/>
      <c r="N41" s="9"/>
    </row>
    <row r="42" spans="1:14" x14ac:dyDescent="0.25">
      <c r="F42" s="48"/>
    </row>
    <row r="43" spans="1:14" ht="26.25" x14ac:dyDescent="0.25">
      <c r="A43" s="59" t="s">
        <v>7</v>
      </c>
      <c r="B43" s="63" t="s">
        <v>253</v>
      </c>
      <c r="C43" s="44" t="s">
        <v>8</v>
      </c>
      <c r="D43" s="49" t="s">
        <v>10</v>
      </c>
      <c r="E43" s="49" t="s">
        <v>9</v>
      </c>
      <c r="F43" s="48"/>
    </row>
    <row r="44" spans="1:14" x14ac:dyDescent="0.25">
      <c r="A44" s="651" t="s">
        <v>11</v>
      </c>
      <c r="B44" s="662" t="s">
        <v>3</v>
      </c>
      <c r="C44" s="168" t="s">
        <v>12</v>
      </c>
      <c r="D44" s="164">
        <v>0.4507182595698746</v>
      </c>
      <c r="E44" s="165">
        <v>12043</v>
      </c>
      <c r="F44" s="48"/>
    </row>
    <row r="45" spans="1:14" x14ac:dyDescent="0.25">
      <c r="A45" s="652"/>
      <c r="B45" s="655"/>
      <c r="C45" s="168" t="s">
        <v>13</v>
      </c>
      <c r="D45" s="164">
        <v>0.39887984597882209</v>
      </c>
      <c r="E45" s="165">
        <v>11427</v>
      </c>
      <c r="F45" s="48"/>
    </row>
    <row r="46" spans="1:14" x14ac:dyDescent="0.25">
      <c r="A46" s="652"/>
      <c r="B46" s="663"/>
      <c r="C46" s="168"/>
      <c r="D46" s="164"/>
      <c r="E46" s="165"/>
    </row>
    <row r="47" spans="1:14" x14ac:dyDescent="0.25">
      <c r="A47" s="652"/>
      <c r="B47" s="662" t="s">
        <v>5</v>
      </c>
      <c r="C47" s="168" t="s">
        <v>12</v>
      </c>
      <c r="D47" s="164">
        <v>0.38687182596831654</v>
      </c>
      <c r="E47" s="165">
        <v>13193</v>
      </c>
    </row>
    <row r="48" spans="1:14" x14ac:dyDescent="0.25">
      <c r="A48" s="652"/>
      <c r="B48" s="655"/>
      <c r="C48" s="168" t="s">
        <v>13</v>
      </c>
      <c r="D48" s="164">
        <v>0.32577777777777778</v>
      </c>
      <c r="E48" s="165">
        <v>11250</v>
      </c>
    </row>
    <row r="49" spans="1:5" x14ac:dyDescent="0.25">
      <c r="A49" s="652"/>
      <c r="B49" s="656"/>
      <c r="C49" s="168"/>
      <c r="D49" s="164"/>
      <c r="E49" s="165"/>
    </row>
    <row r="50" spans="1:5" ht="15" customHeight="1" x14ac:dyDescent="0.25">
      <c r="A50" s="652"/>
      <c r="B50" s="657" t="s">
        <v>4</v>
      </c>
      <c r="C50" s="169" t="s">
        <v>12</v>
      </c>
      <c r="D50" s="164">
        <v>0.24807430901676483</v>
      </c>
      <c r="E50" s="165">
        <v>4414</v>
      </c>
    </row>
    <row r="51" spans="1:5" ht="15" customHeight="1" x14ac:dyDescent="0.25">
      <c r="A51" s="652"/>
      <c r="B51" s="658"/>
      <c r="C51" s="170" t="s">
        <v>13</v>
      </c>
      <c r="D51" s="164">
        <v>0.19813302217036172</v>
      </c>
      <c r="E51" s="165">
        <v>4285</v>
      </c>
    </row>
    <row r="52" spans="1:5" x14ac:dyDescent="0.25">
      <c r="A52" s="652"/>
      <c r="B52" s="659"/>
      <c r="C52" s="54"/>
      <c r="D52" s="164"/>
      <c r="E52" s="165"/>
    </row>
    <row r="53" spans="1:5" x14ac:dyDescent="0.25">
      <c r="A53" s="652"/>
      <c r="B53" s="664" t="s">
        <v>16</v>
      </c>
      <c r="C53" s="54" t="s">
        <v>12</v>
      </c>
      <c r="D53" s="166">
        <v>0.44185126582278483</v>
      </c>
      <c r="E53" s="109">
        <v>2528</v>
      </c>
    </row>
    <row r="54" spans="1:5" x14ac:dyDescent="0.25">
      <c r="A54" s="653"/>
      <c r="B54" s="665"/>
      <c r="C54" s="54" t="s">
        <v>13</v>
      </c>
      <c r="D54" s="154">
        <v>0.37034383954154726</v>
      </c>
      <c r="E54" s="109">
        <v>2792</v>
      </c>
    </row>
    <row r="55" spans="1:5" x14ac:dyDescent="0.25">
      <c r="A55" s="651" t="s">
        <v>22</v>
      </c>
      <c r="B55" s="654" t="s">
        <v>3</v>
      </c>
      <c r="C55" s="171" t="s">
        <v>12</v>
      </c>
      <c r="D55" s="327">
        <v>0.39759036144578314</v>
      </c>
      <c r="E55" s="328">
        <v>415</v>
      </c>
    </row>
    <row r="56" spans="1:5" x14ac:dyDescent="0.25">
      <c r="A56" s="652"/>
      <c r="B56" s="655"/>
      <c r="C56" s="168" t="s">
        <v>13</v>
      </c>
      <c r="D56" s="327">
        <v>0.37783375314861462</v>
      </c>
      <c r="E56" s="328">
        <v>397</v>
      </c>
    </row>
    <row r="57" spans="1:5" x14ac:dyDescent="0.25">
      <c r="A57" s="652"/>
      <c r="B57" s="656"/>
      <c r="C57" s="168"/>
      <c r="D57" s="327"/>
      <c r="E57" s="328"/>
    </row>
    <row r="58" spans="1:5" x14ac:dyDescent="0.25">
      <c r="A58" s="652"/>
      <c r="B58" s="654" t="s">
        <v>5</v>
      </c>
      <c r="C58" s="168" t="s">
        <v>12</v>
      </c>
      <c r="D58" s="327">
        <v>0.37142857142857144</v>
      </c>
      <c r="E58" s="328">
        <v>210</v>
      </c>
    </row>
    <row r="59" spans="1:5" x14ac:dyDescent="0.25">
      <c r="A59" s="652"/>
      <c r="B59" s="655"/>
      <c r="C59" s="168" t="s">
        <v>13</v>
      </c>
      <c r="D59" s="327">
        <v>0.30219780219780218</v>
      </c>
      <c r="E59" s="328">
        <v>182</v>
      </c>
    </row>
    <row r="60" spans="1:5" x14ac:dyDescent="0.25">
      <c r="A60" s="652"/>
      <c r="B60" s="656"/>
      <c r="C60" s="168"/>
      <c r="D60" s="327"/>
      <c r="E60" s="328"/>
    </row>
    <row r="61" spans="1:5" ht="15" customHeight="1" x14ac:dyDescent="0.25">
      <c r="A61" s="652"/>
      <c r="B61" s="657" t="s">
        <v>4</v>
      </c>
      <c r="C61" s="170" t="s">
        <v>12</v>
      </c>
      <c r="D61" s="327">
        <v>0.33870967741935482</v>
      </c>
      <c r="E61" s="328">
        <v>62</v>
      </c>
    </row>
    <row r="62" spans="1:5" ht="15" customHeight="1" x14ac:dyDescent="0.25">
      <c r="A62" s="652"/>
      <c r="B62" s="658"/>
      <c r="C62" s="72" t="s">
        <v>13</v>
      </c>
      <c r="D62" s="327">
        <v>0.25600000000000001</v>
      </c>
      <c r="E62" s="328">
        <v>125</v>
      </c>
    </row>
    <row r="63" spans="1:5" x14ac:dyDescent="0.25">
      <c r="A63" s="652"/>
      <c r="B63" s="659"/>
      <c r="C63" s="97"/>
      <c r="D63" s="327"/>
      <c r="E63" s="328"/>
    </row>
    <row r="64" spans="1:5" x14ac:dyDescent="0.25">
      <c r="A64" s="652"/>
      <c r="B64" s="657" t="s">
        <v>16</v>
      </c>
      <c r="C64" s="54" t="s">
        <v>12</v>
      </c>
      <c r="D64" s="329">
        <v>0.421875</v>
      </c>
      <c r="E64" s="145">
        <v>64</v>
      </c>
    </row>
    <row r="65" spans="1:12" x14ac:dyDescent="0.25">
      <c r="A65" s="653"/>
      <c r="B65" s="660"/>
      <c r="C65" s="54" t="s">
        <v>13</v>
      </c>
      <c r="D65" s="330">
        <v>0.22368421052631579</v>
      </c>
      <c r="E65" s="145">
        <v>76</v>
      </c>
    </row>
    <row r="72" spans="1:12" x14ac:dyDescent="0.25">
      <c r="A72" s="8" t="s">
        <v>208</v>
      </c>
      <c r="L72" s="10" t="s">
        <v>31</v>
      </c>
    </row>
    <row r="73" spans="1:12" x14ac:dyDescent="0.25">
      <c r="A73" s="8" t="s">
        <v>242</v>
      </c>
    </row>
    <row r="74" spans="1:12" x14ac:dyDescent="0.25">
      <c r="A74" s="8" t="s">
        <v>241</v>
      </c>
    </row>
  </sheetData>
  <mergeCells count="27">
    <mergeCell ref="A13:A23"/>
    <mergeCell ref="B13:B15"/>
    <mergeCell ref="B16:B18"/>
    <mergeCell ref="B19:B21"/>
    <mergeCell ref="B22:B23"/>
    <mergeCell ref="A1:M1"/>
    <mergeCell ref="A2:M2"/>
    <mergeCell ref="A3:M3"/>
    <mergeCell ref="A4:M8"/>
    <mergeCell ref="A10:M10"/>
    <mergeCell ref="A24:A34"/>
    <mergeCell ref="B24:B26"/>
    <mergeCell ref="B27:B29"/>
    <mergeCell ref="F29:F30"/>
    <mergeCell ref="B30:B32"/>
    <mergeCell ref="B33:B34"/>
    <mergeCell ref="A41:M41"/>
    <mergeCell ref="A44:A54"/>
    <mergeCell ref="B44:B46"/>
    <mergeCell ref="B47:B49"/>
    <mergeCell ref="B50:B52"/>
    <mergeCell ref="B53:B54"/>
    <mergeCell ref="A55:A65"/>
    <mergeCell ref="B55:B57"/>
    <mergeCell ref="B58:B60"/>
    <mergeCell ref="B61:B63"/>
    <mergeCell ref="B64:B65"/>
  </mergeCells>
  <hyperlinks>
    <hyperlink ref="L72" location="Contents!A1" display="Back 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4"/>
  <sheetViews>
    <sheetView zoomScaleNormal="100" zoomScaleSheetLayoutView="100" workbookViewId="0">
      <selection sqref="A1:K1"/>
    </sheetView>
  </sheetViews>
  <sheetFormatPr defaultColWidth="9.140625" defaultRowHeight="14.25" x14ac:dyDescent="0.2"/>
  <cols>
    <col min="1" max="1" width="14.42578125" style="8" customWidth="1"/>
    <col min="2" max="2" width="18.85546875" style="8" customWidth="1"/>
    <col min="3" max="3" width="16.42578125" style="8" customWidth="1"/>
    <col min="4" max="5" width="12.7109375" style="8" customWidth="1"/>
    <col min="6" max="6" width="13.28515625" style="8" customWidth="1"/>
    <col min="7" max="7" width="12.140625" style="8" customWidth="1"/>
    <col min="8" max="8" width="14.42578125" style="8" customWidth="1"/>
    <col min="9" max="9" width="12.7109375" style="8" customWidth="1"/>
    <col min="10" max="10" width="14" style="8" customWidth="1"/>
    <col min="11" max="14" width="12.7109375" style="8" customWidth="1"/>
    <col min="15" max="19" width="12.7109375" style="1" customWidth="1"/>
    <col min="20" max="24" width="9.140625" style="1"/>
    <col min="25" max="25" width="9.140625" style="1" customWidth="1"/>
    <col min="26" max="16384" width="9.140625" style="1"/>
  </cols>
  <sheetData>
    <row r="1" spans="1:14" ht="15" customHeight="1" x14ac:dyDescent="0.2">
      <c r="A1" s="533" t="s">
        <v>22</v>
      </c>
      <c r="B1" s="534"/>
      <c r="C1" s="534"/>
      <c r="D1" s="534"/>
      <c r="E1" s="534"/>
      <c r="F1" s="534"/>
      <c r="G1" s="534"/>
      <c r="H1" s="534"/>
      <c r="I1" s="534"/>
      <c r="J1" s="534"/>
      <c r="K1" s="535"/>
    </row>
    <row r="2" spans="1:14" ht="15" customHeight="1" x14ac:dyDescent="0.2">
      <c r="A2" s="694"/>
      <c r="B2" s="695"/>
      <c r="C2" s="695"/>
      <c r="D2" s="695"/>
      <c r="E2" s="695"/>
      <c r="F2" s="695"/>
      <c r="G2" s="695"/>
      <c r="H2" s="695"/>
      <c r="I2" s="695"/>
      <c r="J2" s="695"/>
      <c r="K2" s="696"/>
      <c r="L2" s="78"/>
      <c r="M2" s="78"/>
      <c r="N2" s="78"/>
    </row>
    <row r="3" spans="1:14" s="76" customFormat="1" ht="15" customHeight="1" x14ac:dyDescent="0.2">
      <c r="A3" s="533" t="s">
        <v>229</v>
      </c>
      <c r="B3" s="534"/>
      <c r="C3" s="534"/>
      <c r="D3" s="534"/>
      <c r="E3" s="534"/>
      <c r="F3" s="534"/>
      <c r="G3" s="534"/>
      <c r="H3" s="534"/>
      <c r="I3" s="534"/>
      <c r="J3" s="534"/>
      <c r="K3" s="535"/>
      <c r="L3" s="114"/>
      <c r="M3" s="114"/>
      <c r="N3" s="114"/>
    </row>
    <row r="4" spans="1:14" s="76" customFormat="1" ht="15" customHeight="1" x14ac:dyDescent="0.2">
      <c r="A4" s="561" t="s">
        <v>394</v>
      </c>
      <c r="B4" s="562"/>
      <c r="C4" s="562"/>
      <c r="D4" s="562"/>
      <c r="E4" s="562"/>
      <c r="F4" s="562"/>
      <c r="G4" s="562"/>
      <c r="H4" s="562"/>
      <c r="I4" s="562"/>
      <c r="J4" s="562"/>
      <c r="K4" s="563"/>
      <c r="L4" s="114"/>
      <c r="M4" s="114"/>
      <c r="N4" s="114"/>
    </row>
    <row r="5" spans="1:14" s="76" customFormat="1" ht="15" customHeight="1" x14ac:dyDescent="0.2">
      <c r="A5" s="564"/>
      <c r="B5" s="565"/>
      <c r="C5" s="565"/>
      <c r="D5" s="565"/>
      <c r="E5" s="565"/>
      <c r="F5" s="565"/>
      <c r="G5" s="565"/>
      <c r="H5" s="565"/>
      <c r="I5" s="565"/>
      <c r="J5" s="565"/>
      <c r="K5" s="566"/>
      <c r="L5" s="114"/>
      <c r="M5" s="114"/>
      <c r="N5" s="114"/>
    </row>
    <row r="6" spans="1:14" s="76" customFormat="1" ht="15" customHeight="1" x14ac:dyDescent="0.2">
      <c r="A6" s="564"/>
      <c r="B6" s="565"/>
      <c r="C6" s="565"/>
      <c r="D6" s="565"/>
      <c r="E6" s="565"/>
      <c r="F6" s="565"/>
      <c r="G6" s="565"/>
      <c r="H6" s="565"/>
      <c r="I6" s="565"/>
      <c r="J6" s="565"/>
      <c r="K6" s="566"/>
      <c r="L6" s="114"/>
      <c r="M6" s="114"/>
      <c r="N6" s="114"/>
    </row>
    <row r="7" spans="1:14" s="76" customFormat="1" ht="15" customHeight="1" x14ac:dyDescent="0.2">
      <c r="A7" s="564"/>
      <c r="B7" s="565"/>
      <c r="C7" s="565"/>
      <c r="D7" s="565"/>
      <c r="E7" s="565"/>
      <c r="F7" s="565"/>
      <c r="G7" s="565"/>
      <c r="H7" s="565"/>
      <c r="I7" s="565"/>
      <c r="J7" s="565"/>
      <c r="K7" s="566"/>
      <c r="L7" s="114"/>
      <c r="M7" s="114"/>
      <c r="N7" s="114"/>
    </row>
    <row r="8" spans="1:14" s="76" customFormat="1" ht="15" customHeight="1" x14ac:dyDescent="0.2">
      <c r="A8" s="567"/>
      <c r="B8" s="568"/>
      <c r="C8" s="568"/>
      <c r="D8" s="568"/>
      <c r="E8" s="568"/>
      <c r="F8" s="568"/>
      <c r="G8" s="568"/>
      <c r="H8" s="568"/>
      <c r="I8" s="568"/>
      <c r="J8" s="568"/>
      <c r="K8" s="569"/>
      <c r="L8" s="114"/>
      <c r="M8" s="114"/>
      <c r="N8" s="114"/>
    </row>
    <row r="9" spans="1:14" s="76" customFormat="1" ht="15" customHeight="1" thickBot="1" x14ac:dyDescent="0.25">
      <c r="A9" s="78"/>
      <c r="B9" s="78"/>
      <c r="C9" s="78"/>
      <c r="D9" s="78"/>
      <c r="E9" s="78"/>
      <c r="F9" s="78"/>
      <c r="G9" s="78"/>
      <c r="H9" s="78"/>
      <c r="I9" s="114"/>
      <c r="J9" s="114"/>
      <c r="K9" s="114"/>
      <c r="L9" s="10" t="s">
        <v>31</v>
      </c>
      <c r="M9" s="114"/>
      <c r="N9" s="114"/>
    </row>
    <row r="10" spans="1:14" s="76" customFormat="1" ht="26.25" customHeight="1" x14ac:dyDescent="0.2">
      <c r="A10" s="698" t="s">
        <v>388</v>
      </c>
      <c r="B10" s="699"/>
      <c r="C10" s="699"/>
      <c r="D10" s="699"/>
      <c r="E10" s="700"/>
      <c r="F10" s="117"/>
      <c r="G10" s="79"/>
      <c r="H10" s="78"/>
      <c r="I10" s="114"/>
      <c r="J10" s="114"/>
      <c r="K10" s="114"/>
      <c r="L10" s="114"/>
      <c r="M10" s="114"/>
      <c r="N10" s="114"/>
    </row>
    <row r="11" spans="1:14" s="76" customFormat="1" ht="15" customHeight="1" x14ac:dyDescent="0.2">
      <c r="A11" s="701" t="s">
        <v>209</v>
      </c>
      <c r="B11" s="702"/>
      <c r="C11" s="702"/>
      <c r="D11" s="702"/>
      <c r="E11" s="703"/>
      <c r="F11" s="117"/>
      <c r="G11" s="79"/>
      <c r="H11" s="78"/>
      <c r="I11" s="114"/>
      <c r="J11" s="114"/>
      <c r="K11" s="114"/>
      <c r="L11" s="114"/>
      <c r="M11" s="114"/>
      <c r="N11" s="114"/>
    </row>
    <row r="12" spans="1:14" s="76" customFormat="1" ht="15" customHeight="1" thickBot="1" x14ac:dyDescent="0.25">
      <c r="A12" s="441"/>
      <c r="B12" s="383"/>
      <c r="C12" s="325"/>
      <c r="D12" s="325"/>
      <c r="E12" s="326"/>
      <c r="F12" s="158"/>
      <c r="G12" s="134"/>
      <c r="H12" s="78"/>
      <c r="I12" s="114"/>
      <c r="J12" s="114"/>
      <c r="K12" s="114"/>
      <c r="L12" s="114"/>
      <c r="M12" s="114"/>
      <c r="N12" s="114"/>
    </row>
    <row r="13" spans="1:14" s="76" customFormat="1" ht="15" customHeight="1" thickTop="1" x14ac:dyDescent="0.2">
      <c r="A13" s="436"/>
      <c r="B13" s="437">
        <v>2016</v>
      </c>
      <c r="C13" s="437">
        <v>2017</v>
      </c>
      <c r="D13" s="438">
        <v>2018</v>
      </c>
      <c r="E13" s="404">
        <v>2020</v>
      </c>
      <c r="F13" s="381">
        <v>2025</v>
      </c>
      <c r="G13" s="292">
        <v>2030</v>
      </c>
      <c r="H13" s="158"/>
      <c r="I13" s="134"/>
      <c r="J13" s="78"/>
      <c r="K13" s="114"/>
      <c r="L13" s="114"/>
      <c r="M13" s="114"/>
      <c r="N13" s="114"/>
    </row>
    <row r="14" spans="1:14" s="76" customFormat="1" ht="15" customHeight="1" x14ac:dyDescent="0.2">
      <c r="A14" s="479" t="s">
        <v>22</v>
      </c>
      <c r="B14" s="384">
        <f>B15/B16</f>
        <v>0.50747536527353043</v>
      </c>
      <c r="C14" s="519">
        <v>0.51104787412119179</v>
      </c>
      <c r="D14" s="520">
        <v>0.49445893089960885</v>
      </c>
      <c r="E14" s="405">
        <f>E15/E16</f>
        <v>0.56682636709069878</v>
      </c>
      <c r="F14" s="382">
        <f>F15/F16</f>
        <v>0.59625240230621401</v>
      </c>
      <c r="G14" s="350">
        <f>G15/G16</f>
        <v>0.63533950617283952</v>
      </c>
      <c r="H14" s="158"/>
      <c r="I14" s="134"/>
      <c r="J14" s="78"/>
      <c r="K14" s="114"/>
      <c r="L14" s="114"/>
      <c r="M14" s="114"/>
      <c r="N14" s="114"/>
    </row>
    <row r="15" spans="1:14" s="76" customFormat="1" ht="15" customHeight="1" x14ac:dyDescent="0.2">
      <c r="A15" s="444" t="s">
        <v>280</v>
      </c>
      <c r="B15" s="434">
        <v>2987</v>
      </c>
      <c r="C15" s="434">
        <v>3053</v>
      </c>
      <c r="D15" s="442">
        <v>3034</v>
      </c>
      <c r="E15" s="445" t="s">
        <v>283</v>
      </c>
      <c r="F15" s="446" t="s">
        <v>284</v>
      </c>
      <c r="G15" s="288" t="s">
        <v>286</v>
      </c>
      <c r="H15" s="158"/>
      <c r="I15" s="134"/>
      <c r="J15" s="78"/>
      <c r="K15" s="114"/>
      <c r="L15" s="114"/>
      <c r="M15" s="114"/>
      <c r="N15" s="114"/>
    </row>
    <row r="16" spans="1:14" s="76" customFormat="1" x14ac:dyDescent="0.2">
      <c r="A16" s="444" t="s">
        <v>281</v>
      </c>
      <c r="B16" s="435">
        <v>5886</v>
      </c>
      <c r="C16" s="434">
        <v>5974</v>
      </c>
      <c r="D16" s="442">
        <v>6136</v>
      </c>
      <c r="E16" s="445" t="s">
        <v>282</v>
      </c>
      <c r="F16" s="446" t="s">
        <v>285</v>
      </c>
      <c r="G16" s="288" t="s">
        <v>287</v>
      </c>
      <c r="H16" s="158"/>
      <c r="I16" s="134"/>
      <c r="J16" s="78"/>
      <c r="K16" s="114"/>
      <c r="L16" s="114"/>
      <c r="M16" s="114"/>
      <c r="N16" s="174"/>
    </row>
    <row r="17" spans="1:14" s="76" customFormat="1" ht="15" thickBot="1" x14ac:dyDescent="0.25">
      <c r="A17" s="443" t="s">
        <v>274</v>
      </c>
      <c r="B17" s="439">
        <v>0.51921667974588326</v>
      </c>
      <c r="C17" s="439">
        <v>0.52342531247434199</v>
      </c>
      <c r="D17" s="440">
        <v>0.51595996503920949</v>
      </c>
      <c r="E17" s="406">
        <v>0.57999999999999996</v>
      </c>
      <c r="F17" s="403">
        <v>0.61</v>
      </c>
      <c r="G17" s="293">
        <v>0.65</v>
      </c>
      <c r="H17" s="158"/>
      <c r="I17" s="134"/>
      <c r="J17" s="78"/>
      <c r="K17" s="114"/>
      <c r="L17" s="114"/>
      <c r="M17" s="114"/>
      <c r="N17" s="114"/>
    </row>
    <row r="18" spans="1:14" x14ac:dyDescent="0.2">
      <c r="A18" s="114"/>
      <c r="B18" s="114"/>
      <c r="C18" s="114"/>
      <c r="D18" s="173"/>
      <c r="E18" s="114"/>
      <c r="F18" s="114"/>
      <c r="G18" s="114"/>
      <c r="H18" s="114"/>
      <c r="I18" s="114"/>
      <c r="J18" s="114"/>
      <c r="K18" s="114"/>
    </row>
    <row r="19" spans="1:14" s="246" customFormat="1" x14ac:dyDescent="0.2">
      <c r="A19" s="467" t="s">
        <v>361</v>
      </c>
      <c r="B19" s="241"/>
      <c r="C19" s="241"/>
      <c r="D19" s="241"/>
      <c r="E19" s="244"/>
      <c r="F19" s="241"/>
      <c r="G19" s="241"/>
      <c r="H19" s="245"/>
      <c r="I19" s="245"/>
      <c r="J19" s="241"/>
      <c r="K19" s="242"/>
      <c r="L19" s="174"/>
      <c r="M19" s="521"/>
      <c r="N19" s="521"/>
    </row>
    <row r="20" spans="1:14" ht="15" thickBot="1" x14ac:dyDescent="0.25">
      <c r="A20" s="109"/>
      <c r="B20" s="697" t="s">
        <v>222</v>
      </c>
      <c r="C20" s="697"/>
      <c r="D20" s="697"/>
      <c r="E20" s="697"/>
      <c r="F20" s="697"/>
      <c r="G20" s="697"/>
      <c r="H20" s="704" t="s">
        <v>270</v>
      </c>
      <c r="I20" s="704"/>
      <c r="J20" s="704"/>
      <c r="K20" s="704"/>
      <c r="L20" s="114"/>
    </row>
    <row r="21" spans="1:14" ht="38.25" x14ac:dyDescent="0.2">
      <c r="A21" s="247"/>
      <c r="B21" s="248" t="s">
        <v>179</v>
      </c>
      <c r="C21" s="249" t="s">
        <v>221</v>
      </c>
      <c r="D21" s="254" t="s">
        <v>254</v>
      </c>
      <c r="E21" s="255" t="s">
        <v>255</v>
      </c>
      <c r="F21" s="256" t="s">
        <v>256</v>
      </c>
      <c r="G21" s="257" t="s">
        <v>224</v>
      </c>
      <c r="H21" s="258" t="s">
        <v>288</v>
      </c>
      <c r="I21" s="259" t="s">
        <v>220</v>
      </c>
      <c r="J21" s="260" t="s">
        <v>223</v>
      </c>
      <c r="K21" s="261" t="s">
        <v>257</v>
      </c>
      <c r="L21" s="114"/>
    </row>
    <row r="22" spans="1:14" x14ac:dyDescent="0.2">
      <c r="A22" s="185" t="s">
        <v>22</v>
      </c>
      <c r="B22" s="250">
        <v>6233</v>
      </c>
      <c r="C22" s="251">
        <v>6136</v>
      </c>
      <c r="D22" s="265">
        <v>1273</v>
      </c>
      <c r="E22" s="188">
        <v>1345</v>
      </c>
      <c r="F22" s="266">
        <v>416</v>
      </c>
      <c r="G22" s="276">
        <v>3034</v>
      </c>
      <c r="H22" s="270">
        <v>0.20746414602346805</v>
      </c>
      <c r="I22" s="271">
        <v>0.21919817470664929</v>
      </c>
      <c r="J22" s="272">
        <v>6.7796610169491525E-2</v>
      </c>
      <c r="K22" s="278">
        <v>0.49445893089960885</v>
      </c>
    </row>
    <row r="23" spans="1:14" ht="15" thickBot="1" x14ac:dyDescent="0.25">
      <c r="A23" s="181" t="s">
        <v>11</v>
      </c>
      <c r="B23" s="252">
        <v>347893</v>
      </c>
      <c r="C23" s="253">
        <v>329512</v>
      </c>
      <c r="D23" s="267">
        <v>82531</v>
      </c>
      <c r="E23" s="268">
        <v>75813</v>
      </c>
      <c r="F23" s="269">
        <v>11671</v>
      </c>
      <c r="G23" s="277">
        <v>170015</v>
      </c>
      <c r="H23" s="273">
        <v>0.2504643229988589</v>
      </c>
      <c r="I23" s="274">
        <v>0.23007659812085751</v>
      </c>
      <c r="J23" s="275">
        <v>3.5419043919493069E-2</v>
      </c>
      <c r="K23" s="279">
        <v>0.51595996503920949</v>
      </c>
    </row>
    <row r="24" spans="1:14" x14ac:dyDescent="0.2">
      <c r="A24" s="156"/>
      <c r="B24" s="156"/>
      <c r="C24" s="156"/>
      <c r="D24" s="156"/>
      <c r="F24" s="174"/>
      <c r="G24" s="174"/>
      <c r="I24" s="114"/>
      <c r="J24" s="114"/>
    </row>
    <row r="25" spans="1:14" x14ac:dyDescent="0.2">
      <c r="A25" s="156"/>
      <c r="B25" s="156"/>
      <c r="C25" s="156"/>
      <c r="D25" s="156"/>
      <c r="F25" s="174"/>
      <c r="G25" s="174"/>
      <c r="I25" s="114"/>
      <c r="J25" s="114"/>
    </row>
    <row r="26" spans="1:14" x14ac:dyDescent="0.2">
      <c r="A26" s="156"/>
      <c r="B26" s="156"/>
      <c r="C26" s="156"/>
      <c r="D26" s="156"/>
      <c r="F26" s="174"/>
      <c r="G26" s="174"/>
      <c r="I26" s="114"/>
      <c r="J26" s="114"/>
    </row>
    <row r="27" spans="1:14" x14ac:dyDescent="0.2">
      <c r="A27" s="156"/>
      <c r="B27" s="156"/>
      <c r="C27" s="156"/>
      <c r="D27" s="156"/>
      <c r="F27" s="174"/>
      <c r="G27" s="174"/>
      <c r="I27" s="114"/>
      <c r="J27" s="114"/>
    </row>
    <row r="28" spans="1:14" x14ac:dyDescent="0.2">
      <c r="A28" s="156"/>
      <c r="B28" s="156"/>
      <c r="C28" s="156"/>
      <c r="D28" s="156"/>
      <c r="F28" s="174"/>
      <c r="G28" s="174"/>
      <c r="I28" s="114"/>
      <c r="J28" s="114"/>
    </row>
    <row r="29" spans="1:14" x14ac:dyDescent="0.2">
      <c r="A29" s="156"/>
      <c r="B29" s="156"/>
      <c r="C29" s="156"/>
      <c r="D29" s="156"/>
      <c r="F29" s="174"/>
      <c r="G29" s="174"/>
      <c r="I29" s="114"/>
      <c r="J29" s="114"/>
    </row>
    <row r="30" spans="1:14" x14ac:dyDescent="0.2">
      <c r="A30" s="156"/>
      <c r="B30" s="156"/>
      <c r="C30" s="156"/>
      <c r="D30" s="156"/>
      <c r="F30" s="174"/>
      <c r="G30" s="174"/>
      <c r="I30" s="114"/>
      <c r="J30" s="114"/>
    </row>
    <row r="31" spans="1:14" x14ac:dyDescent="0.2">
      <c r="A31" s="156"/>
      <c r="B31" s="156"/>
      <c r="C31" s="156"/>
      <c r="D31" s="156"/>
      <c r="F31" s="174"/>
      <c r="G31" s="174"/>
      <c r="I31" s="114"/>
      <c r="J31" s="114"/>
    </row>
    <row r="32" spans="1:14" x14ac:dyDescent="0.2">
      <c r="A32" s="156"/>
      <c r="B32" s="156"/>
      <c r="C32" s="156"/>
      <c r="D32" s="156"/>
      <c r="F32" s="174"/>
      <c r="G32" s="174"/>
      <c r="I32" s="114"/>
      <c r="J32" s="114"/>
    </row>
    <row r="33" spans="1:18" x14ac:dyDescent="0.2">
      <c r="A33" s="156"/>
      <c r="B33" s="156"/>
      <c r="C33" s="156"/>
      <c r="D33" s="156"/>
      <c r="F33" s="174"/>
      <c r="G33" s="174"/>
      <c r="I33" s="114"/>
      <c r="J33" s="114"/>
    </row>
    <row r="34" spans="1:18" x14ac:dyDescent="0.2">
      <c r="A34" s="156"/>
      <c r="B34" s="156"/>
      <c r="C34" s="156"/>
      <c r="D34" s="156"/>
      <c r="F34" s="174"/>
      <c r="G34" s="174"/>
      <c r="I34" s="114"/>
      <c r="J34" s="114"/>
    </row>
    <row r="35" spans="1:18" x14ac:dyDescent="0.2">
      <c r="A35" s="156"/>
      <c r="B35" s="156"/>
      <c r="C35" s="156"/>
      <c r="D35" s="156"/>
      <c r="F35" s="174"/>
      <c r="G35" s="174"/>
      <c r="I35" s="114"/>
      <c r="J35" s="114"/>
    </row>
    <row r="36" spans="1:18" x14ac:dyDescent="0.2">
      <c r="A36" s="156"/>
      <c r="B36" s="156"/>
      <c r="C36" s="156"/>
      <c r="D36" s="156"/>
      <c r="F36" s="174"/>
      <c r="G36" s="174"/>
      <c r="I36" s="114"/>
      <c r="J36" s="114"/>
    </row>
    <row r="37" spans="1:18" x14ac:dyDescent="0.2">
      <c r="A37" s="156"/>
      <c r="B37" s="156"/>
      <c r="C37" s="156"/>
      <c r="D37" s="156"/>
      <c r="F37" s="174"/>
      <c r="G37" s="174"/>
      <c r="I37" s="114"/>
      <c r="J37" s="114"/>
    </row>
    <row r="38" spans="1:18" x14ac:dyDescent="0.2">
      <c r="A38" s="156"/>
      <c r="B38" s="156"/>
      <c r="C38" s="156"/>
      <c r="D38" s="156"/>
      <c r="F38" s="174"/>
      <c r="G38" s="174"/>
      <c r="I38" s="114"/>
      <c r="J38" s="114"/>
      <c r="L38" s="114"/>
      <c r="M38" s="114"/>
      <c r="N38" s="174"/>
      <c r="O38" s="172"/>
      <c r="Q38" s="76"/>
      <c r="R38" s="76"/>
    </row>
    <row r="39" spans="1:18" x14ac:dyDescent="0.2">
      <c r="A39" s="156"/>
      <c r="B39" s="156"/>
      <c r="C39" s="156"/>
      <c r="D39" s="156"/>
      <c r="F39" s="174"/>
      <c r="G39" s="174"/>
      <c r="I39" s="114"/>
      <c r="J39" s="114"/>
      <c r="L39" s="114"/>
      <c r="M39" s="114"/>
      <c r="N39" s="174"/>
      <c r="O39" s="172"/>
      <c r="Q39" s="76"/>
      <c r="R39" s="76"/>
    </row>
    <row r="40" spans="1:18" x14ac:dyDescent="0.2">
      <c r="A40" s="117"/>
      <c r="B40" s="117"/>
      <c r="C40" s="156"/>
      <c r="D40" s="156"/>
      <c r="E40" s="156"/>
      <c r="I40" s="114"/>
      <c r="J40" s="114"/>
      <c r="K40" s="114"/>
      <c r="L40" s="114"/>
      <c r="M40" s="114"/>
      <c r="N40" s="174"/>
      <c r="O40" s="172"/>
      <c r="Q40" s="76"/>
      <c r="R40" s="76"/>
    </row>
    <row r="41" spans="1:18" x14ac:dyDescent="0.2">
      <c r="A41" s="467" t="s">
        <v>362</v>
      </c>
      <c r="B41" s="159"/>
      <c r="C41" s="160"/>
      <c r="D41" s="160"/>
      <c r="E41" s="160"/>
      <c r="F41" s="262"/>
      <c r="G41" s="263"/>
      <c r="I41" s="114"/>
      <c r="J41" s="114"/>
      <c r="K41" s="114"/>
      <c r="L41" s="114"/>
      <c r="M41" s="114"/>
      <c r="N41" s="174"/>
      <c r="O41" s="172"/>
      <c r="Q41" s="76"/>
      <c r="R41" s="76"/>
    </row>
    <row r="42" spans="1:18" ht="16.5" customHeight="1" x14ac:dyDescent="0.2">
      <c r="A42" s="264"/>
      <c r="B42" s="706" t="s">
        <v>186</v>
      </c>
      <c r="C42" s="707"/>
      <c r="D42" s="707"/>
      <c r="E42" s="707"/>
      <c r="F42" s="707"/>
      <c r="G42" s="708"/>
      <c r="I42" s="114"/>
      <c r="J42" s="114"/>
      <c r="K42" s="114"/>
      <c r="L42" s="114"/>
      <c r="M42" s="114"/>
      <c r="N42" s="174"/>
      <c r="O42" s="172"/>
      <c r="Q42" s="76"/>
      <c r="R42" s="76"/>
    </row>
    <row r="43" spans="1:18" ht="25.5" x14ac:dyDescent="0.2">
      <c r="A43" s="109"/>
      <c r="B43" s="233" t="s">
        <v>226</v>
      </c>
      <c r="C43" s="234" t="s">
        <v>3</v>
      </c>
      <c r="D43" s="234" t="s">
        <v>5</v>
      </c>
      <c r="E43" s="234" t="s">
        <v>4</v>
      </c>
      <c r="F43" s="234" t="s">
        <v>16</v>
      </c>
      <c r="G43" s="234" t="s">
        <v>65</v>
      </c>
      <c r="I43" s="114"/>
      <c r="J43" s="114"/>
      <c r="K43" s="114"/>
      <c r="N43" s="174"/>
      <c r="O43" s="172"/>
    </row>
    <row r="44" spans="1:18" x14ac:dyDescent="0.2">
      <c r="A44" s="175" t="s">
        <v>22</v>
      </c>
      <c r="B44" s="336">
        <v>6233</v>
      </c>
      <c r="C44" s="118">
        <v>1916</v>
      </c>
      <c r="D44" s="118">
        <v>822</v>
      </c>
      <c r="E44" s="118">
        <v>141</v>
      </c>
      <c r="F44" s="118">
        <v>155</v>
      </c>
      <c r="G44" s="118">
        <v>3034</v>
      </c>
      <c r="I44" s="134"/>
      <c r="J44" s="134"/>
      <c r="K44" s="134"/>
      <c r="N44" s="174"/>
      <c r="O44" s="172"/>
    </row>
    <row r="45" spans="1:18" s="8" customFormat="1" ht="15" customHeight="1" x14ac:dyDescent="0.2">
      <c r="A45" s="177" t="s">
        <v>11</v>
      </c>
      <c r="B45" s="176">
        <v>347893</v>
      </c>
      <c r="C45" s="118">
        <v>55723</v>
      </c>
      <c r="D45" s="118">
        <v>78667</v>
      </c>
      <c r="E45" s="118">
        <v>19953</v>
      </c>
      <c r="F45" s="118">
        <v>15672</v>
      </c>
      <c r="G45" s="118">
        <v>170015</v>
      </c>
      <c r="I45" s="79"/>
      <c r="J45" s="79"/>
      <c r="K45" s="79"/>
    </row>
    <row r="46" spans="1:18" s="8" customFormat="1" ht="15" customHeight="1" x14ac:dyDescent="0.2">
      <c r="A46" s="117"/>
      <c r="B46" s="158"/>
      <c r="C46" s="117"/>
      <c r="D46" s="117"/>
      <c r="E46" s="117"/>
      <c r="F46" s="117"/>
      <c r="I46" s="79"/>
      <c r="J46" s="79"/>
      <c r="K46" s="178"/>
    </row>
    <row r="47" spans="1:18" ht="17.25" customHeight="1" x14ac:dyDescent="0.2">
      <c r="A47" s="709" t="s">
        <v>382</v>
      </c>
      <c r="B47" s="710"/>
      <c r="C47" s="710"/>
      <c r="D47" s="710"/>
      <c r="E47" s="710"/>
      <c r="F47" s="710"/>
      <c r="G47" s="710"/>
      <c r="H47" s="711"/>
    </row>
    <row r="48" spans="1:18" ht="17.25" customHeight="1" x14ac:dyDescent="0.2">
      <c r="A48" s="712" t="s">
        <v>304</v>
      </c>
      <c r="B48" s="713"/>
      <c r="C48" s="713"/>
      <c r="D48" s="713"/>
      <c r="E48" s="713"/>
      <c r="F48" s="713"/>
      <c r="G48" s="713"/>
      <c r="H48" s="714"/>
    </row>
    <row r="49" spans="1:11" ht="25.5" x14ac:dyDescent="0.2">
      <c r="A49" s="677" t="s">
        <v>67</v>
      </c>
      <c r="B49" s="677" t="s">
        <v>57</v>
      </c>
      <c r="C49" s="687" t="s">
        <v>225</v>
      </c>
      <c r="D49" s="687" t="s">
        <v>71</v>
      </c>
      <c r="E49" s="690" t="s">
        <v>72</v>
      </c>
      <c r="F49" s="691"/>
      <c r="G49" s="692"/>
      <c r="H49" s="22" t="s">
        <v>202</v>
      </c>
    </row>
    <row r="50" spans="1:11" x14ac:dyDescent="0.2">
      <c r="A50" s="679"/>
      <c r="B50" s="679"/>
      <c r="C50" s="688"/>
      <c r="D50" s="688"/>
      <c r="E50" s="677" t="s">
        <v>199</v>
      </c>
      <c r="F50" s="677" t="s">
        <v>39</v>
      </c>
      <c r="G50" s="677" t="s">
        <v>200</v>
      </c>
      <c r="H50" s="679" t="s">
        <v>201</v>
      </c>
    </row>
    <row r="51" spans="1:11" ht="27" customHeight="1" x14ac:dyDescent="0.2">
      <c r="A51" s="678"/>
      <c r="B51" s="678"/>
      <c r="C51" s="689"/>
      <c r="D51" s="689"/>
      <c r="E51" s="678"/>
      <c r="F51" s="678"/>
      <c r="G51" s="678"/>
      <c r="H51" s="678"/>
    </row>
    <row r="52" spans="1:11" ht="27" customHeight="1" x14ac:dyDescent="0.2">
      <c r="A52" s="332" t="s">
        <v>22</v>
      </c>
      <c r="B52" s="280" t="s">
        <v>58</v>
      </c>
      <c r="C52" s="16">
        <v>9252</v>
      </c>
      <c r="D52" s="16">
        <v>0</v>
      </c>
      <c r="E52" s="16">
        <v>105</v>
      </c>
      <c r="F52" s="16">
        <v>152</v>
      </c>
      <c r="G52" s="16">
        <v>90</v>
      </c>
      <c r="H52" s="331">
        <v>1</v>
      </c>
    </row>
    <row r="53" spans="1:11" ht="15" customHeight="1" x14ac:dyDescent="0.2">
      <c r="A53" s="421"/>
      <c r="B53" s="280" t="s">
        <v>59</v>
      </c>
      <c r="C53" s="16">
        <v>5205</v>
      </c>
      <c r="D53" s="16">
        <v>5205</v>
      </c>
      <c r="E53" s="16">
        <v>643</v>
      </c>
      <c r="F53" s="16">
        <v>448</v>
      </c>
      <c r="G53" s="16">
        <v>595</v>
      </c>
      <c r="H53" s="331">
        <v>11.4</v>
      </c>
    </row>
    <row r="54" spans="1:11" ht="15" customHeight="1" x14ac:dyDescent="0.2">
      <c r="A54" s="14"/>
      <c r="B54" s="280" t="s">
        <v>60</v>
      </c>
      <c r="C54" s="16">
        <v>5439</v>
      </c>
      <c r="D54" s="16">
        <v>5439</v>
      </c>
      <c r="E54" s="16">
        <v>163</v>
      </c>
      <c r="F54" s="16">
        <v>81</v>
      </c>
      <c r="G54" s="16">
        <v>3188</v>
      </c>
      <c r="H54" s="331">
        <v>58.6</v>
      </c>
    </row>
    <row r="55" spans="1:11" s="8" customFormat="1" ht="15" customHeight="1" x14ac:dyDescent="0.2">
      <c r="A55" s="15"/>
      <c r="B55" s="280" t="s">
        <v>61</v>
      </c>
      <c r="C55" s="16">
        <v>19896</v>
      </c>
      <c r="D55" s="16">
        <v>10644</v>
      </c>
      <c r="E55" s="16">
        <v>911</v>
      </c>
      <c r="F55" s="16">
        <v>681</v>
      </c>
      <c r="G55" s="16">
        <v>3873</v>
      </c>
      <c r="H55" s="331">
        <v>19.5</v>
      </c>
    </row>
    <row r="56" spans="1:11" s="8" customFormat="1" ht="16.5" customHeight="1" x14ac:dyDescent="0.2">
      <c r="J56" s="361" t="s">
        <v>315</v>
      </c>
    </row>
    <row r="57" spans="1:11" x14ac:dyDescent="0.2">
      <c r="A57" s="639"/>
      <c r="B57" s="640"/>
      <c r="C57" s="640"/>
      <c r="D57" s="640"/>
      <c r="E57" s="640"/>
      <c r="F57" s="640"/>
      <c r="G57" s="640"/>
      <c r="H57" s="640"/>
      <c r="I57" s="640"/>
      <c r="J57" s="640"/>
      <c r="K57" s="641"/>
    </row>
    <row r="58" spans="1:11" ht="38.25" customHeight="1" x14ac:dyDescent="0.2">
      <c r="A58" s="375" t="s">
        <v>383</v>
      </c>
      <c r="B58" s="70"/>
      <c r="C58" s="70"/>
      <c r="D58" s="70"/>
      <c r="E58" s="70"/>
      <c r="F58" s="70"/>
      <c r="G58" s="70"/>
      <c r="H58" s="70"/>
    </row>
    <row r="59" spans="1:11" x14ac:dyDescent="0.2">
      <c r="A59" s="693" t="s">
        <v>73</v>
      </c>
      <c r="B59" s="693"/>
      <c r="C59" s="693"/>
      <c r="D59" s="693"/>
      <c r="E59" s="693"/>
      <c r="F59" s="693"/>
      <c r="G59" s="693"/>
      <c r="H59" s="693"/>
    </row>
    <row r="60" spans="1:11" ht="51" x14ac:dyDescent="0.2">
      <c r="A60" s="23" t="s">
        <v>74</v>
      </c>
      <c r="B60" s="476" t="s">
        <v>75</v>
      </c>
      <c r="C60" s="474" t="s">
        <v>70</v>
      </c>
      <c r="D60" s="24" t="s">
        <v>72</v>
      </c>
      <c r="E60" s="25"/>
      <c r="F60" s="26"/>
      <c r="G60" s="684" t="s">
        <v>203</v>
      </c>
      <c r="H60" s="680" t="s">
        <v>305</v>
      </c>
    </row>
    <row r="61" spans="1:11" x14ac:dyDescent="0.2">
      <c r="A61" s="27"/>
      <c r="B61" s="477"/>
      <c r="C61" s="481"/>
      <c r="D61" s="680" t="s">
        <v>199</v>
      </c>
      <c r="E61" s="682" t="s">
        <v>39</v>
      </c>
      <c r="F61" s="680" t="s">
        <v>200</v>
      </c>
      <c r="G61" s="685"/>
      <c r="H61" s="705"/>
    </row>
    <row r="62" spans="1:11" x14ac:dyDescent="0.2">
      <c r="A62" s="27"/>
      <c r="B62" s="478"/>
      <c r="C62" s="475"/>
      <c r="D62" s="681"/>
      <c r="E62" s="683"/>
      <c r="F62" s="681"/>
      <c r="G62" s="686"/>
      <c r="H62" s="681"/>
    </row>
    <row r="63" spans="1:11" ht="15" thickBot="1" x14ac:dyDescent="0.25">
      <c r="A63" s="333" t="s">
        <v>22</v>
      </c>
      <c r="B63" s="31" t="s">
        <v>61</v>
      </c>
      <c r="C63" s="377">
        <v>19896</v>
      </c>
      <c r="D63" s="32">
        <f>SUM(D64:D197)</f>
        <v>911</v>
      </c>
      <c r="E63" s="32">
        <f>SUM(E64:E197)</f>
        <v>680</v>
      </c>
      <c r="F63" s="32">
        <f t="shared" ref="F63:H63" si="0">SUM(F64:F197)</f>
        <v>3873</v>
      </c>
      <c r="G63" s="353">
        <f>F63/C63</f>
        <v>0.19466224366706875</v>
      </c>
      <c r="H63" s="32">
        <f t="shared" si="0"/>
        <v>332</v>
      </c>
    </row>
    <row r="64" spans="1:11" ht="15" thickTop="1" x14ac:dyDescent="0.2">
      <c r="A64" s="422"/>
      <c r="B64" s="351" t="s">
        <v>76</v>
      </c>
      <c r="C64" s="352"/>
      <c r="D64" s="29">
        <v>0</v>
      </c>
      <c r="E64" s="29">
        <v>0</v>
      </c>
      <c r="F64" s="29">
        <v>223</v>
      </c>
      <c r="G64" s="28"/>
      <c r="H64" s="29">
        <v>3</v>
      </c>
    </row>
    <row r="65" spans="1:8" x14ac:dyDescent="0.2">
      <c r="A65" s="31"/>
      <c r="B65" s="351" t="s">
        <v>77</v>
      </c>
      <c r="C65" s="352"/>
      <c r="D65" s="29">
        <v>0</v>
      </c>
      <c r="E65" s="29">
        <v>0</v>
      </c>
      <c r="F65" s="29">
        <v>277</v>
      </c>
      <c r="G65" s="28"/>
      <c r="H65" s="29">
        <v>39</v>
      </c>
    </row>
    <row r="66" spans="1:8" x14ac:dyDescent="0.2">
      <c r="A66" s="179"/>
      <c r="B66" s="351" t="s">
        <v>78</v>
      </c>
      <c r="C66" s="352"/>
      <c r="D66" s="29">
        <v>0</v>
      </c>
      <c r="E66" s="29">
        <v>0</v>
      </c>
      <c r="F66" s="29">
        <v>8</v>
      </c>
      <c r="G66" s="28"/>
      <c r="H66" s="29">
        <v>0</v>
      </c>
    </row>
    <row r="67" spans="1:8" x14ac:dyDescent="0.2">
      <c r="A67" s="31"/>
      <c r="B67" s="351" t="s">
        <v>79</v>
      </c>
      <c r="C67" s="352"/>
      <c r="D67" s="29">
        <v>0</v>
      </c>
      <c r="E67" s="29">
        <v>0</v>
      </c>
      <c r="F67" s="29">
        <v>97</v>
      </c>
      <c r="G67" s="28"/>
      <c r="H67" s="29">
        <v>4</v>
      </c>
    </row>
    <row r="68" spans="1:8" x14ac:dyDescent="0.2">
      <c r="A68" s="31"/>
      <c r="B68" s="351" t="s">
        <v>80</v>
      </c>
      <c r="C68" s="352"/>
      <c r="D68" s="29">
        <v>0</v>
      </c>
      <c r="E68" s="29">
        <v>0</v>
      </c>
      <c r="F68" s="29">
        <v>2</v>
      </c>
      <c r="G68" s="28"/>
      <c r="H68" s="29">
        <v>0</v>
      </c>
    </row>
    <row r="69" spans="1:8" x14ac:dyDescent="0.2">
      <c r="A69" s="31"/>
      <c r="B69" s="351" t="s">
        <v>81</v>
      </c>
      <c r="C69" s="352"/>
      <c r="D69" s="29">
        <v>0</v>
      </c>
      <c r="E69" s="29">
        <v>0</v>
      </c>
      <c r="F69" s="29">
        <v>24</v>
      </c>
      <c r="G69" s="28"/>
      <c r="H69" s="29">
        <v>1</v>
      </c>
    </row>
    <row r="70" spans="1:8" x14ac:dyDescent="0.2">
      <c r="A70" s="31"/>
      <c r="B70" s="351" t="s">
        <v>82</v>
      </c>
      <c r="C70" s="352"/>
      <c r="D70" s="29">
        <v>0</v>
      </c>
      <c r="E70" s="29">
        <v>0</v>
      </c>
      <c r="F70" s="29">
        <v>2</v>
      </c>
      <c r="G70" s="28"/>
      <c r="H70" s="29">
        <v>0</v>
      </c>
    </row>
    <row r="71" spans="1:8" x14ac:dyDescent="0.2">
      <c r="A71" s="31"/>
      <c r="B71" s="351" t="s">
        <v>83</v>
      </c>
      <c r="C71" s="352"/>
      <c r="D71" s="29">
        <v>0</v>
      </c>
      <c r="E71" s="29">
        <v>0</v>
      </c>
      <c r="F71" s="29">
        <v>248</v>
      </c>
      <c r="G71" s="28"/>
      <c r="H71" s="29">
        <v>12</v>
      </c>
    </row>
    <row r="72" spans="1:8" x14ac:dyDescent="0.2">
      <c r="A72" s="31"/>
      <c r="B72" s="351" t="s">
        <v>330</v>
      </c>
      <c r="C72" s="352"/>
      <c r="D72" s="29">
        <v>0</v>
      </c>
      <c r="E72" s="29">
        <v>0</v>
      </c>
      <c r="F72" s="29">
        <v>1</v>
      </c>
      <c r="G72" s="28"/>
      <c r="H72" s="29">
        <v>0</v>
      </c>
    </row>
    <row r="73" spans="1:8" x14ac:dyDescent="0.2">
      <c r="A73" s="31"/>
      <c r="B73" s="351" t="s">
        <v>84</v>
      </c>
      <c r="C73" s="352"/>
      <c r="D73" s="29">
        <v>0</v>
      </c>
      <c r="E73" s="29">
        <v>0</v>
      </c>
      <c r="F73" s="29">
        <v>122</v>
      </c>
      <c r="G73" s="28"/>
      <c r="H73" s="29">
        <v>6</v>
      </c>
    </row>
    <row r="74" spans="1:8" x14ac:dyDescent="0.2">
      <c r="A74" s="31"/>
      <c r="B74" s="351" t="s">
        <v>85</v>
      </c>
      <c r="C74" s="352"/>
      <c r="D74" s="29">
        <v>0</v>
      </c>
      <c r="E74" s="29">
        <v>0</v>
      </c>
      <c r="F74" s="29">
        <v>3</v>
      </c>
      <c r="G74" s="28"/>
      <c r="H74" s="29">
        <v>1</v>
      </c>
    </row>
    <row r="75" spans="1:8" x14ac:dyDescent="0.2">
      <c r="A75" s="31"/>
      <c r="B75" s="351" t="s">
        <v>86</v>
      </c>
      <c r="C75" s="352"/>
      <c r="D75" s="29">
        <v>0</v>
      </c>
      <c r="E75" s="29">
        <v>0</v>
      </c>
      <c r="F75" s="29">
        <v>5</v>
      </c>
      <c r="G75" s="28"/>
      <c r="H75" s="29">
        <v>0</v>
      </c>
    </row>
    <row r="76" spans="1:8" x14ac:dyDescent="0.2">
      <c r="A76" s="31"/>
      <c r="B76" s="351" t="s">
        <v>87</v>
      </c>
      <c r="C76" s="352"/>
      <c r="D76" s="29">
        <v>0</v>
      </c>
      <c r="E76" s="29">
        <v>0</v>
      </c>
      <c r="F76" s="29">
        <v>41</v>
      </c>
      <c r="G76" s="28"/>
      <c r="H76" s="29">
        <v>3</v>
      </c>
    </row>
    <row r="77" spans="1:8" x14ac:dyDescent="0.2">
      <c r="A77" s="31"/>
      <c r="B77" s="351" t="s">
        <v>88</v>
      </c>
      <c r="C77" s="352"/>
      <c r="D77" s="29">
        <v>0</v>
      </c>
      <c r="E77" s="29">
        <v>0</v>
      </c>
      <c r="F77" s="29">
        <v>113</v>
      </c>
      <c r="G77" s="28"/>
      <c r="H77" s="29">
        <v>7</v>
      </c>
    </row>
    <row r="78" spans="1:8" x14ac:dyDescent="0.2">
      <c r="A78" s="31"/>
      <c r="B78" s="351" t="s">
        <v>89</v>
      </c>
      <c r="C78" s="352"/>
      <c r="D78" s="29">
        <v>10</v>
      </c>
      <c r="E78" s="29">
        <v>0</v>
      </c>
      <c r="F78" s="29">
        <v>543</v>
      </c>
      <c r="G78" s="28"/>
      <c r="H78" s="29">
        <v>45</v>
      </c>
    </row>
    <row r="79" spans="1:8" x14ac:dyDescent="0.2">
      <c r="A79" s="31"/>
      <c r="B79" s="351" t="s">
        <v>289</v>
      </c>
      <c r="C79" s="352"/>
      <c r="D79" s="29">
        <v>0</v>
      </c>
      <c r="E79" s="29">
        <v>0</v>
      </c>
      <c r="F79" s="29">
        <v>1</v>
      </c>
      <c r="G79" s="28"/>
      <c r="H79" s="29">
        <v>0</v>
      </c>
    </row>
    <row r="80" spans="1:8" x14ac:dyDescent="0.2">
      <c r="A80" s="31"/>
      <c r="B80" s="351" t="s">
        <v>90</v>
      </c>
      <c r="C80" s="352"/>
      <c r="D80" s="29">
        <v>0</v>
      </c>
      <c r="E80" s="29">
        <v>1</v>
      </c>
      <c r="F80" s="29">
        <v>1</v>
      </c>
      <c r="G80" s="28"/>
      <c r="H80" s="29">
        <v>0</v>
      </c>
    </row>
    <row r="81" spans="1:8" x14ac:dyDescent="0.2">
      <c r="A81" s="31"/>
      <c r="B81" s="351" t="s">
        <v>91</v>
      </c>
      <c r="C81" s="352"/>
      <c r="D81" s="29">
        <v>0</v>
      </c>
      <c r="E81" s="29">
        <v>0</v>
      </c>
      <c r="F81" s="29">
        <v>7</v>
      </c>
      <c r="G81" s="28"/>
      <c r="H81" s="29">
        <v>0</v>
      </c>
    </row>
    <row r="82" spans="1:8" x14ac:dyDescent="0.2">
      <c r="A82" s="31"/>
      <c r="B82" s="351" t="s">
        <v>92</v>
      </c>
      <c r="C82" s="352"/>
      <c r="D82" s="29">
        <v>0</v>
      </c>
      <c r="E82" s="29">
        <v>0</v>
      </c>
      <c r="F82" s="29">
        <v>7</v>
      </c>
      <c r="G82" s="28"/>
      <c r="H82" s="29">
        <v>0</v>
      </c>
    </row>
    <row r="83" spans="1:8" x14ac:dyDescent="0.2">
      <c r="A83" s="31"/>
      <c r="B83" s="351" t="s">
        <v>93</v>
      </c>
      <c r="C83" s="352"/>
      <c r="D83" s="29">
        <v>0</v>
      </c>
      <c r="E83" s="29">
        <v>0</v>
      </c>
      <c r="F83" s="29">
        <v>20</v>
      </c>
      <c r="G83" s="28"/>
      <c r="H83" s="29">
        <v>5</v>
      </c>
    </row>
    <row r="84" spans="1:8" x14ac:dyDescent="0.2">
      <c r="A84" s="31"/>
      <c r="B84" s="351" t="s">
        <v>53</v>
      </c>
      <c r="C84" s="352"/>
      <c r="D84" s="29">
        <v>0</v>
      </c>
      <c r="E84" s="29">
        <v>0</v>
      </c>
      <c r="F84" s="29">
        <v>6</v>
      </c>
      <c r="G84" s="28"/>
      <c r="H84" s="29">
        <v>0</v>
      </c>
    </row>
    <row r="85" spans="1:8" x14ac:dyDescent="0.2">
      <c r="A85" s="179"/>
      <c r="B85" s="351" t="s">
        <v>94</v>
      </c>
      <c r="C85" s="352"/>
      <c r="D85" s="29">
        <v>0</v>
      </c>
      <c r="E85" s="29">
        <v>0</v>
      </c>
      <c r="F85" s="29">
        <v>9</v>
      </c>
      <c r="G85" s="28"/>
      <c r="H85" s="29">
        <v>0</v>
      </c>
    </row>
    <row r="86" spans="1:8" x14ac:dyDescent="0.2">
      <c r="A86" s="31"/>
      <c r="B86" s="351" t="s">
        <v>95</v>
      </c>
      <c r="C86" s="352"/>
      <c r="D86" s="29">
        <v>0</v>
      </c>
      <c r="E86" s="29">
        <v>0</v>
      </c>
      <c r="F86" s="29">
        <v>7</v>
      </c>
      <c r="G86" s="28"/>
      <c r="H86" s="29">
        <v>5</v>
      </c>
    </row>
    <row r="87" spans="1:8" x14ac:dyDescent="0.2">
      <c r="A87" s="31"/>
      <c r="B87" s="351" t="s">
        <v>96</v>
      </c>
      <c r="C87" s="352"/>
      <c r="D87" s="29">
        <v>0</v>
      </c>
      <c r="E87" s="29">
        <v>0</v>
      </c>
      <c r="F87" s="29">
        <v>1</v>
      </c>
      <c r="G87" s="28"/>
      <c r="H87" s="29">
        <v>0</v>
      </c>
    </row>
    <row r="88" spans="1:8" x14ac:dyDescent="0.2">
      <c r="A88" s="31"/>
      <c r="B88" s="351" t="s">
        <v>97</v>
      </c>
      <c r="C88" s="352"/>
      <c r="D88" s="29">
        <v>0</v>
      </c>
      <c r="E88" s="29">
        <v>0</v>
      </c>
      <c r="F88" s="29">
        <v>7</v>
      </c>
      <c r="G88" s="28"/>
      <c r="H88" s="29">
        <v>0</v>
      </c>
    </row>
    <row r="89" spans="1:8" x14ac:dyDescent="0.2">
      <c r="A89" s="31"/>
      <c r="B89" s="351" t="s">
        <v>54</v>
      </c>
      <c r="C89" s="352"/>
      <c r="D89" s="29">
        <v>0</v>
      </c>
      <c r="E89" s="29">
        <v>0</v>
      </c>
      <c r="F89" s="29">
        <v>1</v>
      </c>
      <c r="G89" s="28"/>
      <c r="H89" s="29">
        <v>0</v>
      </c>
    </row>
    <row r="90" spans="1:8" x14ac:dyDescent="0.2">
      <c r="A90" s="31"/>
      <c r="B90" s="351" t="s">
        <v>98</v>
      </c>
      <c r="C90" s="352"/>
      <c r="D90" s="29">
        <v>0</v>
      </c>
      <c r="E90" s="29">
        <v>0</v>
      </c>
      <c r="F90" s="29">
        <v>16</v>
      </c>
      <c r="G90" s="28"/>
      <c r="H90" s="29">
        <v>0</v>
      </c>
    </row>
    <row r="91" spans="1:8" x14ac:dyDescent="0.2">
      <c r="A91" s="31"/>
      <c r="B91" s="351" t="s">
        <v>99</v>
      </c>
      <c r="C91" s="352"/>
      <c r="D91" s="29">
        <v>0</v>
      </c>
      <c r="E91" s="29">
        <v>0</v>
      </c>
      <c r="F91" s="29">
        <v>10</v>
      </c>
      <c r="G91" s="28"/>
      <c r="H91" s="29">
        <v>1</v>
      </c>
    </row>
    <row r="92" spans="1:8" x14ac:dyDescent="0.2">
      <c r="A92" s="31"/>
      <c r="B92" s="351" t="s">
        <v>100</v>
      </c>
      <c r="C92" s="352"/>
      <c r="D92" s="29">
        <v>0</v>
      </c>
      <c r="E92" s="29">
        <v>0</v>
      </c>
      <c r="F92" s="29">
        <v>4</v>
      </c>
      <c r="G92" s="28"/>
      <c r="H92" s="29">
        <v>1</v>
      </c>
    </row>
    <row r="93" spans="1:8" x14ac:dyDescent="0.2">
      <c r="A93" s="31"/>
      <c r="B93" s="351" t="s">
        <v>101</v>
      </c>
      <c r="C93" s="352"/>
      <c r="D93" s="29">
        <v>0</v>
      </c>
      <c r="E93" s="29">
        <v>0</v>
      </c>
      <c r="F93" s="29">
        <v>327</v>
      </c>
      <c r="G93" s="28"/>
      <c r="H93" s="29">
        <v>37</v>
      </c>
    </row>
    <row r="94" spans="1:8" x14ac:dyDescent="0.2">
      <c r="A94" s="31"/>
      <c r="B94" s="351" t="s">
        <v>323</v>
      </c>
      <c r="C94" s="352"/>
      <c r="D94" s="29">
        <v>0</v>
      </c>
      <c r="E94" s="29">
        <v>0</v>
      </c>
      <c r="F94" s="29">
        <v>2</v>
      </c>
      <c r="G94" s="28"/>
      <c r="H94" s="29">
        <v>1</v>
      </c>
    </row>
    <row r="95" spans="1:8" x14ac:dyDescent="0.2">
      <c r="A95" s="31"/>
      <c r="B95" s="351" t="s">
        <v>102</v>
      </c>
      <c r="C95" s="352"/>
      <c r="D95" s="29">
        <v>0</v>
      </c>
      <c r="E95" s="29">
        <v>0</v>
      </c>
      <c r="F95" s="29">
        <v>6</v>
      </c>
      <c r="G95" s="28"/>
      <c r="H95" s="29">
        <v>1</v>
      </c>
    </row>
    <row r="96" spans="1:8" x14ac:dyDescent="0.2">
      <c r="A96" s="31"/>
      <c r="B96" s="351" t="s">
        <v>103</v>
      </c>
      <c r="C96" s="352"/>
      <c r="D96" s="29">
        <v>0</v>
      </c>
      <c r="E96" s="29">
        <v>0</v>
      </c>
      <c r="F96" s="29">
        <v>1</v>
      </c>
      <c r="G96" s="28"/>
      <c r="H96" s="29">
        <v>0</v>
      </c>
    </row>
    <row r="97" spans="1:8" x14ac:dyDescent="0.2">
      <c r="A97" s="31"/>
      <c r="B97" s="376" t="s">
        <v>49</v>
      </c>
      <c r="C97" s="352"/>
      <c r="D97" s="29">
        <v>0</v>
      </c>
      <c r="E97" s="29">
        <v>0</v>
      </c>
      <c r="F97" s="29">
        <v>12</v>
      </c>
      <c r="G97" s="28"/>
      <c r="H97" s="29">
        <v>0</v>
      </c>
    </row>
    <row r="98" spans="1:8" x14ac:dyDescent="0.2">
      <c r="A98" s="31"/>
      <c r="B98" s="351" t="s">
        <v>50</v>
      </c>
      <c r="C98" s="352"/>
      <c r="D98" s="29">
        <v>0</v>
      </c>
      <c r="E98" s="29">
        <v>0</v>
      </c>
      <c r="F98" s="29">
        <v>5</v>
      </c>
      <c r="G98" s="28"/>
      <c r="H98" s="29">
        <v>2</v>
      </c>
    </row>
    <row r="99" spans="1:8" x14ac:dyDescent="0.2">
      <c r="A99" s="31"/>
      <c r="B99" s="351" t="s">
        <v>322</v>
      </c>
      <c r="C99" s="352"/>
      <c r="D99" s="29">
        <v>0</v>
      </c>
      <c r="E99" s="29">
        <v>0</v>
      </c>
      <c r="F99" s="29">
        <v>1</v>
      </c>
      <c r="G99" s="28"/>
      <c r="H99" s="29">
        <v>1</v>
      </c>
    </row>
    <row r="100" spans="1:8" x14ac:dyDescent="0.2">
      <c r="A100" s="31"/>
      <c r="B100" s="351" t="s">
        <v>104</v>
      </c>
      <c r="C100" s="352"/>
      <c r="D100" s="29">
        <v>0</v>
      </c>
      <c r="E100" s="29">
        <v>0</v>
      </c>
      <c r="F100" s="29">
        <v>309</v>
      </c>
      <c r="G100" s="28"/>
      <c r="H100" s="29">
        <v>9</v>
      </c>
    </row>
    <row r="101" spans="1:8" x14ac:dyDescent="0.2">
      <c r="A101" s="31"/>
      <c r="B101" s="351" t="s">
        <v>105</v>
      </c>
      <c r="C101" s="352"/>
      <c r="D101" s="29">
        <v>0</v>
      </c>
      <c r="E101" s="29">
        <v>0</v>
      </c>
      <c r="F101" s="29">
        <v>9</v>
      </c>
      <c r="G101" s="28"/>
      <c r="H101" s="29">
        <v>3</v>
      </c>
    </row>
    <row r="102" spans="1:8" x14ac:dyDescent="0.2">
      <c r="A102" s="31"/>
      <c r="B102" s="351" t="s">
        <v>106</v>
      </c>
      <c r="C102" s="352"/>
      <c r="D102" s="29">
        <v>0</v>
      </c>
      <c r="E102" s="29">
        <v>0</v>
      </c>
      <c r="F102" s="29">
        <v>47</v>
      </c>
      <c r="G102" s="28"/>
      <c r="H102" s="29">
        <v>0</v>
      </c>
    </row>
    <row r="103" spans="1:8" x14ac:dyDescent="0.2">
      <c r="A103" s="31"/>
      <c r="B103" s="351" t="s">
        <v>372</v>
      </c>
      <c r="C103" s="352"/>
      <c r="D103" s="29">
        <v>0</v>
      </c>
      <c r="E103" s="29">
        <v>0</v>
      </c>
      <c r="F103" s="29">
        <v>1</v>
      </c>
      <c r="G103" s="28"/>
      <c r="H103" s="29">
        <v>0</v>
      </c>
    </row>
    <row r="104" spans="1:8" x14ac:dyDescent="0.2">
      <c r="A104" s="31"/>
      <c r="B104" s="351" t="s">
        <v>107</v>
      </c>
      <c r="C104" s="352"/>
      <c r="D104" s="29">
        <v>0</v>
      </c>
      <c r="E104" s="29">
        <v>0</v>
      </c>
      <c r="F104" s="29">
        <v>96</v>
      </c>
      <c r="G104" s="28"/>
      <c r="H104" s="29">
        <v>7</v>
      </c>
    </row>
    <row r="105" spans="1:8" x14ac:dyDescent="0.2">
      <c r="A105" s="31"/>
      <c r="B105" s="351" t="s">
        <v>108</v>
      </c>
      <c r="C105" s="352"/>
      <c r="D105" s="29">
        <v>0</v>
      </c>
      <c r="E105" s="29">
        <v>0</v>
      </c>
      <c r="F105" s="29">
        <v>59</v>
      </c>
      <c r="G105" s="28"/>
      <c r="H105" s="29">
        <v>13</v>
      </c>
    </row>
    <row r="106" spans="1:8" x14ac:dyDescent="0.2">
      <c r="A106" s="31"/>
      <c r="B106" s="351" t="s">
        <v>109</v>
      </c>
      <c r="C106" s="352"/>
      <c r="D106" s="29">
        <v>0</v>
      </c>
      <c r="E106" s="29">
        <v>0</v>
      </c>
      <c r="F106" s="29">
        <v>604</v>
      </c>
      <c r="G106" s="28"/>
      <c r="H106" s="29">
        <v>56</v>
      </c>
    </row>
    <row r="107" spans="1:8" x14ac:dyDescent="0.2">
      <c r="A107" s="31"/>
      <c r="B107" s="351" t="s">
        <v>110</v>
      </c>
      <c r="C107" s="352"/>
      <c r="D107" s="29">
        <v>0</v>
      </c>
      <c r="E107" s="29">
        <v>0</v>
      </c>
      <c r="F107" s="29">
        <v>3</v>
      </c>
      <c r="G107" s="28"/>
      <c r="H107" s="29">
        <v>1</v>
      </c>
    </row>
    <row r="108" spans="1:8" x14ac:dyDescent="0.2">
      <c r="A108" s="31"/>
      <c r="B108" s="351" t="s">
        <v>111</v>
      </c>
      <c r="C108" s="352"/>
      <c r="D108" s="29">
        <v>0</v>
      </c>
      <c r="E108" s="29">
        <v>0</v>
      </c>
      <c r="F108" s="29">
        <v>34</v>
      </c>
      <c r="G108" s="28"/>
      <c r="H108" s="29">
        <v>6</v>
      </c>
    </row>
    <row r="109" spans="1:8" x14ac:dyDescent="0.2">
      <c r="A109" s="31"/>
      <c r="B109" s="376" t="s">
        <v>55</v>
      </c>
      <c r="C109" s="352"/>
      <c r="D109" s="29">
        <v>0</v>
      </c>
      <c r="E109" s="29">
        <v>0</v>
      </c>
      <c r="F109" s="29">
        <v>6</v>
      </c>
      <c r="G109" s="28"/>
      <c r="H109" s="29">
        <v>0</v>
      </c>
    </row>
    <row r="110" spans="1:8" x14ac:dyDescent="0.2">
      <c r="A110" s="31"/>
      <c r="B110" s="351" t="s">
        <v>328</v>
      </c>
      <c r="C110" s="352"/>
      <c r="D110" s="29">
        <v>0</v>
      </c>
      <c r="E110" s="29">
        <v>0</v>
      </c>
      <c r="F110" s="29">
        <v>1</v>
      </c>
      <c r="G110" s="28"/>
      <c r="H110" s="29">
        <v>0</v>
      </c>
    </row>
    <row r="111" spans="1:8" x14ac:dyDescent="0.2">
      <c r="A111" s="31"/>
      <c r="B111" s="351" t="s">
        <v>327</v>
      </c>
      <c r="C111" s="352"/>
      <c r="D111" s="29">
        <v>0</v>
      </c>
      <c r="E111" s="29">
        <v>0</v>
      </c>
      <c r="F111" s="29">
        <v>1</v>
      </c>
      <c r="G111" s="28"/>
      <c r="H111" s="29">
        <v>1</v>
      </c>
    </row>
    <row r="112" spans="1:8" x14ac:dyDescent="0.2">
      <c r="A112" s="179"/>
      <c r="B112" s="351" t="s">
        <v>290</v>
      </c>
      <c r="C112" s="352"/>
      <c r="D112" s="29">
        <v>0</v>
      </c>
      <c r="E112" s="29">
        <v>0</v>
      </c>
      <c r="F112" s="29">
        <v>1</v>
      </c>
      <c r="G112" s="28"/>
      <c r="H112" s="29">
        <v>1</v>
      </c>
    </row>
    <row r="113" spans="1:8" x14ac:dyDescent="0.2">
      <c r="A113" s="31"/>
      <c r="B113" s="351" t="s">
        <v>112</v>
      </c>
      <c r="C113" s="352"/>
      <c r="D113" s="29">
        <v>0</v>
      </c>
      <c r="E113" s="29">
        <v>0</v>
      </c>
      <c r="F113" s="29">
        <v>41</v>
      </c>
      <c r="G113" s="28"/>
      <c r="H113" s="29">
        <v>4</v>
      </c>
    </row>
    <row r="114" spans="1:8" x14ac:dyDescent="0.2">
      <c r="A114" s="31"/>
      <c r="B114" s="351" t="s">
        <v>113</v>
      </c>
      <c r="C114" s="352"/>
      <c r="D114" s="29">
        <v>0</v>
      </c>
      <c r="E114" s="29">
        <v>0</v>
      </c>
      <c r="F114" s="29">
        <v>120</v>
      </c>
      <c r="G114" s="28"/>
      <c r="H114" s="29">
        <v>6</v>
      </c>
    </row>
    <row r="115" spans="1:8" x14ac:dyDescent="0.2">
      <c r="A115" s="31"/>
      <c r="B115" s="351" t="s">
        <v>51</v>
      </c>
      <c r="C115" s="352"/>
      <c r="D115" s="29">
        <v>0</v>
      </c>
      <c r="E115" s="29">
        <v>0</v>
      </c>
      <c r="F115" s="29">
        <v>1</v>
      </c>
      <c r="G115" s="28"/>
      <c r="H115" s="29">
        <v>0</v>
      </c>
    </row>
    <row r="116" spans="1:8" x14ac:dyDescent="0.2">
      <c r="A116" s="31"/>
      <c r="B116" s="351" t="s">
        <v>114</v>
      </c>
      <c r="C116" s="352"/>
      <c r="D116" s="29">
        <v>0</v>
      </c>
      <c r="E116" s="29">
        <v>0</v>
      </c>
      <c r="F116" s="29">
        <v>20</v>
      </c>
      <c r="G116" s="28"/>
      <c r="H116" s="29">
        <v>3</v>
      </c>
    </row>
    <row r="117" spans="1:8" x14ac:dyDescent="0.2">
      <c r="A117" s="31"/>
      <c r="B117" s="351" t="s">
        <v>115</v>
      </c>
      <c r="C117" s="352"/>
      <c r="D117" s="29">
        <v>0</v>
      </c>
      <c r="E117" s="29">
        <v>0</v>
      </c>
      <c r="F117" s="29">
        <v>4</v>
      </c>
      <c r="G117" s="28"/>
      <c r="H117" s="29">
        <v>2</v>
      </c>
    </row>
    <row r="118" spans="1:8" x14ac:dyDescent="0.2">
      <c r="A118" s="31"/>
      <c r="B118" s="351" t="s">
        <v>52</v>
      </c>
      <c r="C118" s="352"/>
      <c r="D118" s="29">
        <v>0</v>
      </c>
      <c r="E118" s="29">
        <v>0</v>
      </c>
      <c r="F118" s="29">
        <v>23</v>
      </c>
      <c r="G118" s="28"/>
      <c r="H118" s="29">
        <v>2</v>
      </c>
    </row>
    <row r="119" spans="1:8" x14ac:dyDescent="0.2">
      <c r="A119" s="31"/>
      <c r="B119" s="351" t="s">
        <v>116</v>
      </c>
      <c r="C119" s="352"/>
      <c r="D119" s="29">
        <v>0</v>
      </c>
      <c r="E119" s="29">
        <v>0</v>
      </c>
      <c r="F119" s="29">
        <v>12</v>
      </c>
      <c r="G119" s="28"/>
      <c r="H119" s="29">
        <v>4</v>
      </c>
    </row>
    <row r="120" spans="1:8" x14ac:dyDescent="0.2">
      <c r="A120" s="31"/>
      <c r="B120" s="351" t="s">
        <v>373</v>
      </c>
      <c r="C120" s="352"/>
      <c r="D120" s="29">
        <v>0</v>
      </c>
      <c r="E120" s="29">
        <v>0</v>
      </c>
      <c r="F120" s="29">
        <v>19</v>
      </c>
      <c r="G120" s="28"/>
      <c r="H120" s="29">
        <v>7</v>
      </c>
    </row>
    <row r="121" spans="1:8" x14ac:dyDescent="0.2">
      <c r="A121" s="31"/>
      <c r="B121" s="351" t="s">
        <v>156</v>
      </c>
      <c r="C121" s="352"/>
      <c r="D121" s="29">
        <v>0</v>
      </c>
      <c r="E121" s="29">
        <v>0</v>
      </c>
      <c r="F121" s="29">
        <v>12</v>
      </c>
      <c r="G121" s="28"/>
      <c r="H121" s="29">
        <v>2</v>
      </c>
    </row>
    <row r="122" spans="1:8" x14ac:dyDescent="0.2">
      <c r="A122" s="31"/>
      <c r="B122" s="351" t="s">
        <v>117</v>
      </c>
      <c r="C122" s="352"/>
      <c r="D122" s="29">
        <v>0</v>
      </c>
      <c r="E122" s="29">
        <v>0</v>
      </c>
      <c r="F122" s="29">
        <v>20</v>
      </c>
      <c r="G122" s="28"/>
      <c r="H122" s="29">
        <v>1</v>
      </c>
    </row>
    <row r="123" spans="1:8" x14ac:dyDescent="0.2">
      <c r="A123" s="31"/>
      <c r="B123" s="351" t="s">
        <v>56</v>
      </c>
      <c r="C123" s="352"/>
      <c r="D123" s="29">
        <v>0</v>
      </c>
      <c r="E123" s="29">
        <v>0</v>
      </c>
      <c r="F123" s="29">
        <v>3</v>
      </c>
      <c r="G123" s="28"/>
      <c r="H123" s="29">
        <v>0</v>
      </c>
    </row>
    <row r="124" spans="1:8" x14ac:dyDescent="0.2">
      <c r="A124" s="31"/>
      <c r="B124" s="351" t="s">
        <v>118</v>
      </c>
      <c r="C124" s="352"/>
      <c r="D124" s="29">
        <v>0</v>
      </c>
      <c r="E124" s="29">
        <v>0</v>
      </c>
      <c r="F124" s="29">
        <v>1</v>
      </c>
      <c r="G124" s="28"/>
      <c r="H124" s="29">
        <v>0</v>
      </c>
    </row>
    <row r="125" spans="1:8" x14ac:dyDescent="0.2">
      <c r="A125" s="31"/>
      <c r="B125" s="351" t="s">
        <v>119</v>
      </c>
      <c r="C125" s="352"/>
      <c r="D125" s="29">
        <v>0</v>
      </c>
      <c r="E125" s="29">
        <v>0</v>
      </c>
      <c r="F125" s="29">
        <v>6</v>
      </c>
      <c r="G125" s="28"/>
      <c r="H125" s="29">
        <v>0</v>
      </c>
    </row>
    <row r="126" spans="1:8" x14ac:dyDescent="0.2">
      <c r="A126" s="31"/>
      <c r="B126" s="351" t="s">
        <v>120</v>
      </c>
      <c r="C126" s="352"/>
      <c r="D126" s="29">
        <v>0</v>
      </c>
      <c r="E126" s="29">
        <v>0</v>
      </c>
      <c r="F126" s="29">
        <v>148</v>
      </c>
      <c r="G126" s="28"/>
      <c r="H126" s="29">
        <v>11</v>
      </c>
    </row>
    <row r="127" spans="1:8" x14ac:dyDescent="0.2">
      <c r="A127" s="31"/>
      <c r="B127" s="351" t="s">
        <v>374</v>
      </c>
      <c r="C127" s="352"/>
      <c r="D127" s="29">
        <v>0</v>
      </c>
      <c r="E127" s="29">
        <v>0</v>
      </c>
      <c r="F127" s="29">
        <v>1</v>
      </c>
      <c r="G127" s="28"/>
      <c r="H127" s="29">
        <v>0</v>
      </c>
    </row>
    <row r="128" spans="1:8" x14ac:dyDescent="0.2">
      <c r="A128" s="31"/>
      <c r="B128" s="351" t="s">
        <v>375</v>
      </c>
      <c r="C128" s="352"/>
      <c r="D128" s="29">
        <v>0</v>
      </c>
      <c r="E128" s="29">
        <v>0</v>
      </c>
      <c r="F128" s="29">
        <v>1</v>
      </c>
      <c r="G128" s="28"/>
      <c r="H128" s="29">
        <v>0</v>
      </c>
    </row>
    <row r="129" spans="1:10" x14ac:dyDescent="0.2">
      <c r="A129" s="31"/>
      <c r="B129" s="351" t="s">
        <v>291</v>
      </c>
      <c r="C129" s="352"/>
      <c r="D129" s="29">
        <v>0</v>
      </c>
      <c r="E129" s="29">
        <v>0</v>
      </c>
      <c r="F129" s="29">
        <v>3</v>
      </c>
      <c r="G129" s="28"/>
      <c r="H129" s="29">
        <v>1</v>
      </c>
    </row>
    <row r="130" spans="1:10" x14ac:dyDescent="0.2">
      <c r="A130" s="31"/>
      <c r="B130" s="351" t="s">
        <v>121</v>
      </c>
      <c r="C130" s="352"/>
      <c r="D130" s="29">
        <v>0</v>
      </c>
      <c r="E130" s="29">
        <v>0</v>
      </c>
      <c r="F130" s="29">
        <v>12</v>
      </c>
      <c r="G130" s="28"/>
      <c r="H130" s="29">
        <v>2</v>
      </c>
    </row>
    <row r="131" spans="1:10" x14ac:dyDescent="0.2">
      <c r="A131" s="31"/>
      <c r="B131" s="351" t="s">
        <v>122</v>
      </c>
      <c r="C131" s="352"/>
      <c r="D131" s="29">
        <v>0</v>
      </c>
      <c r="E131" s="29">
        <v>0</v>
      </c>
      <c r="F131" s="29">
        <v>95</v>
      </c>
      <c r="G131" s="28"/>
      <c r="H131" s="29">
        <v>15</v>
      </c>
    </row>
    <row r="132" spans="1:10" x14ac:dyDescent="0.2">
      <c r="A132" s="31"/>
      <c r="B132" s="351" t="s">
        <v>292</v>
      </c>
      <c r="C132" s="352"/>
      <c r="D132" s="29">
        <v>1</v>
      </c>
      <c r="E132" s="29">
        <v>0</v>
      </c>
      <c r="F132" s="29">
        <v>0</v>
      </c>
      <c r="G132" s="28"/>
      <c r="H132" s="29">
        <v>0</v>
      </c>
      <c r="J132" s="361" t="s">
        <v>315</v>
      </c>
    </row>
    <row r="133" spans="1:10" ht="38.25" customHeight="1" x14ac:dyDescent="0.2">
      <c r="A133" s="375" t="s">
        <v>383</v>
      </c>
      <c r="B133" s="70"/>
      <c r="C133" s="70"/>
      <c r="D133" s="70"/>
      <c r="E133" s="70"/>
      <c r="F133" s="70"/>
      <c r="G133" s="70"/>
      <c r="H133" s="70"/>
    </row>
    <row r="134" spans="1:10" x14ac:dyDescent="0.2">
      <c r="A134" s="693" t="s">
        <v>73</v>
      </c>
      <c r="B134" s="693"/>
      <c r="C134" s="693"/>
      <c r="D134" s="693"/>
      <c r="E134" s="693"/>
      <c r="F134" s="693"/>
      <c r="G134" s="693"/>
      <c r="H134" s="693"/>
    </row>
    <row r="135" spans="1:10" ht="51" x14ac:dyDescent="0.2">
      <c r="A135" s="23" t="s">
        <v>74</v>
      </c>
      <c r="B135" s="476" t="s">
        <v>75</v>
      </c>
      <c r="C135" s="474" t="s">
        <v>70</v>
      </c>
      <c r="D135" s="24" t="s">
        <v>72</v>
      </c>
      <c r="E135" s="25"/>
      <c r="F135" s="26"/>
      <c r="G135" s="684" t="s">
        <v>203</v>
      </c>
      <c r="H135" s="680" t="s">
        <v>305</v>
      </c>
    </row>
    <row r="136" spans="1:10" x14ac:dyDescent="0.2">
      <c r="A136" s="27"/>
      <c r="B136" s="477"/>
      <c r="C136" s="481"/>
      <c r="D136" s="680" t="s">
        <v>199</v>
      </c>
      <c r="E136" s="682" t="s">
        <v>39</v>
      </c>
      <c r="F136" s="680" t="s">
        <v>200</v>
      </c>
      <c r="G136" s="685"/>
      <c r="H136" s="705"/>
    </row>
    <row r="137" spans="1:10" x14ac:dyDescent="0.2">
      <c r="A137" s="27"/>
      <c r="B137" s="478"/>
      <c r="C137" s="475"/>
      <c r="D137" s="681"/>
      <c r="E137" s="683"/>
      <c r="F137" s="681"/>
      <c r="G137" s="686"/>
      <c r="H137" s="681"/>
    </row>
    <row r="138" spans="1:10" x14ac:dyDescent="0.2">
      <c r="A138" s="31"/>
      <c r="B138" s="351" t="s">
        <v>44</v>
      </c>
      <c r="C138" s="352"/>
      <c r="D138" s="29">
        <v>1</v>
      </c>
      <c r="E138" s="29">
        <v>0</v>
      </c>
      <c r="F138" s="29">
        <v>0</v>
      </c>
      <c r="G138" s="28"/>
      <c r="H138" s="29">
        <v>0</v>
      </c>
    </row>
    <row r="139" spans="1:10" x14ac:dyDescent="0.2">
      <c r="A139" s="31"/>
      <c r="B139" s="351" t="s">
        <v>376</v>
      </c>
      <c r="C139" s="352"/>
      <c r="D139" s="29">
        <v>1</v>
      </c>
      <c r="E139" s="29">
        <v>0</v>
      </c>
      <c r="F139" s="29">
        <v>0</v>
      </c>
      <c r="G139" s="28"/>
      <c r="H139" s="29">
        <v>0</v>
      </c>
    </row>
    <row r="140" spans="1:10" x14ac:dyDescent="0.2">
      <c r="A140" s="31"/>
      <c r="B140" s="351" t="s">
        <v>123</v>
      </c>
      <c r="C140" s="352"/>
      <c r="D140" s="29">
        <v>2</v>
      </c>
      <c r="E140" s="29">
        <v>0</v>
      </c>
      <c r="F140" s="29">
        <v>0</v>
      </c>
      <c r="G140" s="28"/>
      <c r="H140" s="29">
        <v>0</v>
      </c>
    </row>
    <row r="141" spans="1:10" x14ac:dyDescent="0.2">
      <c r="A141" s="31"/>
      <c r="B141" s="351" t="s">
        <v>299</v>
      </c>
      <c r="C141" s="352"/>
      <c r="D141" s="29">
        <v>1</v>
      </c>
      <c r="E141" s="29">
        <v>4</v>
      </c>
      <c r="F141" s="29">
        <v>0</v>
      </c>
      <c r="G141" s="28"/>
      <c r="H141" s="29">
        <v>0</v>
      </c>
    </row>
    <row r="142" spans="1:10" x14ac:dyDescent="0.2">
      <c r="A142" s="31"/>
      <c r="B142" s="351" t="s">
        <v>124</v>
      </c>
      <c r="C142" s="352"/>
      <c r="D142" s="29">
        <v>4</v>
      </c>
      <c r="E142" s="29">
        <v>1</v>
      </c>
      <c r="F142" s="29">
        <v>0</v>
      </c>
      <c r="G142" s="28"/>
      <c r="H142" s="29">
        <v>0</v>
      </c>
      <c r="J142" s="380"/>
    </row>
    <row r="143" spans="1:10" x14ac:dyDescent="0.2">
      <c r="A143" s="31"/>
      <c r="B143" s="351" t="s">
        <v>125</v>
      </c>
      <c r="C143" s="352"/>
      <c r="D143" s="29">
        <v>11</v>
      </c>
      <c r="E143" s="29">
        <v>1</v>
      </c>
      <c r="F143" s="29">
        <v>0</v>
      </c>
      <c r="G143" s="28"/>
      <c r="H143" s="29">
        <v>0</v>
      </c>
      <c r="J143" s="380"/>
    </row>
    <row r="144" spans="1:10" x14ac:dyDescent="0.2">
      <c r="A144" s="31"/>
      <c r="B144" s="351" t="s">
        <v>325</v>
      </c>
      <c r="C144" s="352"/>
      <c r="D144" s="29">
        <v>6</v>
      </c>
      <c r="E144" s="29">
        <v>2</v>
      </c>
      <c r="F144" s="29">
        <v>0</v>
      </c>
      <c r="G144" s="28"/>
      <c r="H144" s="29">
        <v>0</v>
      </c>
      <c r="J144" s="380"/>
    </row>
    <row r="145" spans="1:10" x14ac:dyDescent="0.2">
      <c r="A145" s="31"/>
      <c r="B145" s="351" t="s">
        <v>126</v>
      </c>
      <c r="C145" s="352"/>
      <c r="D145" s="29">
        <v>4</v>
      </c>
      <c r="E145" s="29">
        <v>0</v>
      </c>
      <c r="F145" s="29">
        <v>0</v>
      </c>
      <c r="G145" s="28"/>
      <c r="H145" s="29">
        <v>0</v>
      </c>
      <c r="J145" s="380"/>
    </row>
    <row r="146" spans="1:10" x14ac:dyDescent="0.2">
      <c r="A146" s="31"/>
      <c r="B146" s="351" t="s">
        <v>127</v>
      </c>
      <c r="C146" s="352"/>
      <c r="D146" s="29">
        <v>204</v>
      </c>
      <c r="E146" s="29">
        <v>116</v>
      </c>
      <c r="F146" s="29">
        <v>0</v>
      </c>
      <c r="G146" s="28"/>
      <c r="H146" s="29">
        <v>0</v>
      </c>
      <c r="J146" s="380"/>
    </row>
    <row r="147" spans="1:10" x14ac:dyDescent="0.2">
      <c r="A147" s="31"/>
      <c r="B147" s="351" t="s">
        <v>128</v>
      </c>
      <c r="C147" s="352"/>
      <c r="D147" s="29">
        <v>2</v>
      </c>
      <c r="E147" s="29">
        <v>12</v>
      </c>
      <c r="F147" s="29">
        <v>0</v>
      </c>
      <c r="G147" s="28"/>
      <c r="H147" s="29">
        <v>0</v>
      </c>
      <c r="J147" s="380"/>
    </row>
    <row r="148" spans="1:10" x14ac:dyDescent="0.2">
      <c r="A148" s="31"/>
      <c r="B148" s="378" t="s">
        <v>45</v>
      </c>
      <c r="C148" s="352"/>
      <c r="D148" s="29">
        <v>1</v>
      </c>
      <c r="E148" s="29">
        <v>0</v>
      </c>
      <c r="F148" s="29">
        <v>0</v>
      </c>
      <c r="G148" s="28"/>
      <c r="H148" s="29">
        <v>0</v>
      </c>
      <c r="J148" s="380"/>
    </row>
    <row r="149" spans="1:10" x14ac:dyDescent="0.2">
      <c r="A149" s="31"/>
      <c r="B149" s="351" t="s">
        <v>129</v>
      </c>
      <c r="C149" s="352"/>
      <c r="D149" s="29">
        <v>4</v>
      </c>
      <c r="E149" s="29">
        <v>1</v>
      </c>
      <c r="F149" s="29">
        <v>0</v>
      </c>
      <c r="G149" s="28"/>
      <c r="H149" s="29">
        <v>0</v>
      </c>
      <c r="J149" s="379"/>
    </row>
    <row r="150" spans="1:10" x14ac:dyDescent="0.2">
      <c r="A150" s="31"/>
      <c r="B150" s="351" t="s">
        <v>293</v>
      </c>
      <c r="C150" s="352"/>
      <c r="D150" s="29">
        <v>3</v>
      </c>
      <c r="E150" s="29">
        <v>1</v>
      </c>
      <c r="F150" s="29">
        <v>0</v>
      </c>
      <c r="G150" s="28"/>
      <c r="H150" s="29">
        <v>0</v>
      </c>
      <c r="J150" s="379"/>
    </row>
    <row r="151" spans="1:10" x14ac:dyDescent="0.2">
      <c r="A151" s="31"/>
      <c r="B151" s="376" t="s">
        <v>157</v>
      </c>
      <c r="C151" s="352"/>
      <c r="D151" s="29">
        <v>1</v>
      </c>
      <c r="E151" s="29">
        <v>0</v>
      </c>
      <c r="F151" s="29">
        <v>0</v>
      </c>
      <c r="G151" s="28"/>
      <c r="H151" s="29">
        <v>0</v>
      </c>
      <c r="J151" s="379"/>
    </row>
    <row r="152" spans="1:10" x14ac:dyDescent="0.2">
      <c r="A152" s="31"/>
      <c r="B152" s="351" t="s">
        <v>130</v>
      </c>
      <c r="C152" s="352"/>
      <c r="D152" s="29">
        <v>1</v>
      </c>
      <c r="E152" s="29">
        <v>0</v>
      </c>
      <c r="F152" s="29">
        <v>0</v>
      </c>
      <c r="G152" s="28"/>
      <c r="H152" s="29">
        <v>0</v>
      </c>
    </row>
    <row r="153" spans="1:10" x14ac:dyDescent="0.2">
      <c r="A153" s="179"/>
      <c r="B153" s="376" t="s">
        <v>332</v>
      </c>
      <c r="C153" s="352"/>
      <c r="D153" s="29">
        <v>2</v>
      </c>
      <c r="E153" s="29">
        <v>0</v>
      </c>
      <c r="F153" s="29">
        <v>0</v>
      </c>
      <c r="G153" s="28"/>
      <c r="H153" s="29">
        <v>0</v>
      </c>
    </row>
    <row r="154" spans="1:10" x14ac:dyDescent="0.2">
      <c r="A154" s="179"/>
      <c r="B154" s="351" t="s">
        <v>131</v>
      </c>
      <c r="C154" s="352"/>
      <c r="D154" s="29">
        <v>3</v>
      </c>
      <c r="E154" s="29">
        <v>1</v>
      </c>
      <c r="F154" s="29">
        <v>0</v>
      </c>
      <c r="G154" s="28"/>
      <c r="H154" s="29">
        <v>0</v>
      </c>
    </row>
    <row r="155" spans="1:10" x14ac:dyDescent="0.2">
      <c r="A155" s="31"/>
      <c r="B155" s="351" t="s">
        <v>331</v>
      </c>
      <c r="C155" s="352"/>
      <c r="D155" s="29">
        <v>3</v>
      </c>
      <c r="E155" s="29">
        <v>0</v>
      </c>
      <c r="F155" s="29">
        <v>0</v>
      </c>
      <c r="G155" s="28"/>
      <c r="H155" s="29">
        <v>0</v>
      </c>
    </row>
    <row r="156" spans="1:10" x14ac:dyDescent="0.2">
      <c r="A156" s="31"/>
      <c r="B156" s="351" t="s">
        <v>132</v>
      </c>
      <c r="C156" s="352"/>
      <c r="D156" s="29">
        <v>2</v>
      </c>
      <c r="E156" s="29">
        <v>1</v>
      </c>
      <c r="F156" s="29">
        <v>0</v>
      </c>
      <c r="G156" s="28"/>
      <c r="H156" s="29">
        <v>0</v>
      </c>
    </row>
    <row r="157" spans="1:10" x14ac:dyDescent="0.2">
      <c r="A157" s="31"/>
      <c r="B157" s="376" t="s">
        <v>377</v>
      </c>
      <c r="C157" s="352"/>
      <c r="D157" s="29">
        <v>1</v>
      </c>
      <c r="E157" s="29">
        <v>0</v>
      </c>
      <c r="F157" s="29">
        <v>0</v>
      </c>
      <c r="G157" s="28"/>
      <c r="H157" s="29">
        <v>0</v>
      </c>
    </row>
    <row r="158" spans="1:10" x14ac:dyDescent="0.2">
      <c r="A158" s="31"/>
      <c r="B158" s="351" t="s">
        <v>158</v>
      </c>
      <c r="C158" s="352"/>
      <c r="D158" s="29">
        <v>2</v>
      </c>
      <c r="E158" s="29">
        <v>0</v>
      </c>
      <c r="F158" s="29">
        <v>0</v>
      </c>
      <c r="G158" s="28"/>
      <c r="H158" s="29">
        <v>0</v>
      </c>
    </row>
    <row r="159" spans="1:10" x14ac:dyDescent="0.2">
      <c r="A159" s="31"/>
      <c r="B159" s="351" t="s">
        <v>133</v>
      </c>
      <c r="C159" s="352"/>
      <c r="D159" s="29">
        <v>1</v>
      </c>
      <c r="E159" s="29">
        <v>2</v>
      </c>
      <c r="F159" s="29">
        <v>0</v>
      </c>
      <c r="G159" s="28"/>
      <c r="H159" s="29">
        <v>0</v>
      </c>
    </row>
    <row r="160" spans="1:10" x14ac:dyDescent="0.2">
      <c r="A160" s="31"/>
      <c r="B160" s="351" t="s">
        <v>134</v>
      </c>
      <c r="C160" s="352"/>
      <c r="D160" s="29">
        <v>1</v>
      </c>
      <c r="E160" s="29">
        <v>1</v>
      </c>
      <c r="F160" s="29">
        <v>0</v>
      </c>
      <c r="G160" s="28"/>
      <c r="H160" s="29">
        <v>0</v>
      </c>
    </row>
    <row r="161" spans="1:8" x14ac:dyDescent="0.2">
      <c r="A161" s="31"/>
      <c r="B161" s="376" t="s">
        <v>135</v>
      </c>
      <c r="C161" s="352"/>
      <c r="D161" s="29">
        <v>37</v>
      </c>
      <c r="E161" s="29">
        <v>19</v>
      </c>
      <c r="F161" s="29">
        <v>0</v>
      </c>
      <c r="G161" s="28"/>
      <c r="H161" s="29">
        <v>0</v>
      </c>
    </row>
    <row r="162" spans="1:8" x14ac:dyDescent="0.2">
      <c r="A162" s="31"/>
      <c r="B162" s="351" t="s">
        <v>136</v>
      </c>
      <c r="C162" s="352"/>
      <c r="D162" s="29">
        <v>1</v>
      </c>
      <c r="E162" s="29">
        <v>4</v>
      </c>
      <c r="F162" s="29">
        <v>0</v>
      </c>
      <c r="G162" s="28"/>
      <c r="H162" s="29">
        <v>0</v>
      </c>
    </row>
    <row r="163" spans="1:8" x14ac:dyDescent="0.2">
      <c r="A163" s="31"/>
      <c r="B163" s="351" t="s">
        <v>333</v>
      </c>
      <c r="C163" s="352"/>
      <c r="D163" s="29">
        <v>4</v>
      </c>
      <c r="E163" s="29">
        <v>2</v>
      </c>
      <c r="F163" s="29">
        <v>0</v>
      </c>
      <c r="G163" s="28"/>
      <c r="H163" s="29">
        <v>0</v>
      </c>
    </row>
    <row r="164" spans="1:8" x14ac:dyDescent="0.2">
      <c r="A164" s="31"/>
      <c r="B164" s="351" t="s">
        <v>378</v>
      </c>
      <c r="C164" s="352"/>
      <c r="D164" s="29">
        <v>1</v>
      </c>
      <c r="E164" s="29">
        <v>0</v>
      </c>
      <c r="F164" s="29">
        <v>0</v>
      </c>
      <c r="G164" s="28"/>
      <c r="H164" s="29">
        <v>0</v>
      </c>
    </row>
    <row r="165" spans="1:8" x14ac:dyDescent="0.2">
      <c r="A165" s="31"/>
      <c r="B165" s="351" t="s">
        <v>295</v>
      </c>
      <c r="C165" s="352"/>
      <c r="D165" s="29">
        <v>1</v>
      </c>
      <c r="E165" s="29">
        <v>0</v>
      </c>
      <c r="F165" s="29">
        <v>0</v>
      </c>
      <c r="G165" s="28"/>
      <c r="H165" s="29">
        <v>0</v>
      </c>
    </row>
    <row r="166" spans="1:8" x14ac:dyDescent="0.2">
      <c r="A166" s="179"/>
      <c r="B166" s="351" t="s">
        <v>329</v>
      </c>
      <c r="C166" s="352"/>
      <c r="D166" s="29">
        <v>1</v>
      </c>
      <c r="E166" s="29">
        <v>0</v>
      </c>
      <c r="F166" s="29">
        <v>0</v>
      </c>
      <c r="G166" s="28"/>
      <c r="H166" s="29">
        <v>0</v>
      </c>
    </row>
    <row r="167" spans="1:8" x14ac:dyDescent="0.2">
      <c r="A167" s="31"/>
      <c r="B167" s="351" t="s">
        <v>137</v>
      </c>
      <c r="C167" s="352"/>
      <c r="D167" s="29">
        <v>8</v>
      </c>
      <c r="E167" s="29">
        <v>4</v>
      </c>
      <c r="F167" s="29">
        <v>0</v>
      </c>
      <c r="G167" s="28"/>
      <c r="H167" s="29">
        <v>0</v>
      </c>
    </row>
    <row r="168" spans="1:8" x14ac:dyDescent="0.2">
      <c r="A168" s="31"/>
      <c r="B168" s="351" t="s">
        <v>138</v>
      </c>
      <c r="C168" s="352"/>
      <c r="D168" s="29">
        <v>7</v>
      </c>
      <c r="E168" s="29">
        <v>7</v>
      </c>
      <c r="F168" s="29">
        <v>0</v>
      </c>
      <c r="G168" s="28"/>
      <c r="H168" s="29">
        <v>0</v>
      </c>
    </row>
    <row r="169" spans="1:8" x14ac:dyDescent="0.2">
      <c r="A169" s="179"/>
      <c r="B169" s="351" t="s">
        <v>139</v>
      </c>
      <c r="C169" s="352"/>
      <c r="D169" s="29">
        <v>3</v>
      </c>
      <c r="E169" s="29">
        <v>2</v>
      </c>
      <c r="F169" s="29">
        <v>0</v>
      </c>
      <c r="G169" s="28"/>
      <c r="H169" s="29">
        <v>0</v>
      </c>
    </row>
    <row r="170" spans="1:8" x14ac:dyDescent="0.2">
      <c r="A170" s="31"/>
      <c r="B170" s="351" t="s">
        <v>140</v>
      </c>
      <c r="C170" s="352"/>
      <c r="D170" s="29">
        <v>44</v>
      </c>
      <c r="E170" s="29">
        <v>21</v>
      </c>
      <c r="F170" s="29">
        <v>0</v>
      </c>
      <c r="G170" s="28"/>
      <c r="H170" s="29">
        <v>0</v>
      </c>
    </row>
    <row r="171" spans="1:8" x14ac:dyDescent="0.2">
      <c r="A171" s="31"/>
      <c r="B171" s="351" t="s">
        <v>141</v>
      </c>
      <c r="C171" s="352"/>
      <c r="D171" s="29">
        <v>4</v>
      </c>
      <c r="E171" s="29">
        <v>1</v>
      </c>
      <c r="F171" s="29">
        <v>0</v>
      </c>
      <c r="G171" s="28"/>
      <c r="H171" s="29">
        <v>0</v>
      </c>
    </row>
    <row r="172" spans="1:8" x14ac:dyDescent="0.2">
      <c r="A172" s="31"/>
      <c r="B172" s="351" t="s">
        <v>143</v>
      </c>
      <c r="C172" s="352"/>
      <c r="D172" s="29">
        <v>33</v>
      </c>
      <c r="E172" s="29">
        <v>45</v>
      </c>
      <c r="F172" s="29">
        <v>0</v>
      </c>
      <c r="G172" s="28"/>
      <c r="H172" s="29">
        <v>0</v>
      </c>
    </row>
    <row r="173" spans="1:8" x14ac:dyDescent="0.2">
      <c r="A173" s="31"/>
      <c r="B173" s="351" t="s">
        <v>296</v>
      </c>
      <c r="C173" s="352"/>
      <c r="D173" s="29">
        <v>1</v>
      </c>
      <c r="E173" s="29">
        <v>2</v>
      </c>
      <c r="F173" s="29">
        <v>0</v>
      </c>
      <c r="G173" s="28"/>
      <c r="H173" s="29">
        <v>0</v>
      </c>
    </row>
    <row r="174" spans="1:8" x14ac:dyDescent="0.2">
      <c r="A174" s="31"/>
      <c r="B174" s="351" t="s">
        <v>144</v>
      </c>
      <c r="C174" s="352"/>
      <c r="D174" s="29">
        <v>30</v>
      </c>
      <c r="E174" s="29">
        <v>25</v>
      </c>
      <c r="F174" s="29">
        <v>0</v>
      </c>
      <c r="G174" s="28"/>
      <c r="H174" s="29">
        <v>0</v>
      </c>
    </row>
    <row r="175" spans="1:8" x14ac:dyDescent="0.2">
      <c r="A175" s="31"/>
      <c r="B175" s="351" t="s">
        <v>46</v>
      </c>
      <c r="C175" s="352"/>
      <c r="D175" s="29">
        <v>23</v>
      </c>
      <c r="E175" s="29">
        <v>5</v>
      </c>
      <c r="F175" s="29">
        <v>0</v>
      </c>
      <c r="G175" s="28"/>
      <c r="H175" s="29">
        <v>0</v>
      </c>
    </row>
    <row r="176" spans="1:8" x14ac:dyDescent="0.2">
      <c r="A176" s="31"/>
      <c r="B176" s="351" t="s">
        <v>47</v>
      </c>
      <c r="C176" s="352"/>
      <c r="D176" s="29">
        <v>2</v>
      </c>
      <c r="E176" s="29">
        <v>0</v>
      </c>
      <c r="F176" s="29">
        <v>0</v>
      </c>
      <c r="G176" s="28"/>
      <c r="H176" s="29">
        <v>0</v>
      </c>
    </row>
    <row r="177" spans="1:8" x14ac:dyDescent="0.2">
      <c r="A177" s="31"/>
      <c r="B177" s="351" t="s">
        <v>163</v>
      </c>
      <c r="C177" s="352"/>
      <c r="D177" s="29">
        <v>1</v>
      </c>
      <c r="E177" s="29">
        <v>0</v>
      </c>
      <c r="F177" s="29">
        <v>0</v>
      </c>
      <c r="G177" s="28"/>
      <c r="H177" s="29">
        <v>0</v>
      </c>
    </row>
    <row r="178" spans="1:8" x14ac:dyDescent="0.2">
      <c r="A178" s="31"/>
      <c r="B178" s="351" t="s">
        <v>145</v>
      </c>
      <c r="C178" s="352"/>
      <c r="D178" s="29">
        <v>4</v>
      </c>
      <c r="E178" s="29">
        <v>1</v>
      </c>
      <c r="F178" s="29">
        <v>0</v>
      </c>
      <c r="G178" s="28"/>
      <c r="H178" s="29">
        <v>0</v>
      </c>
    </row>
    <row r="179" spans="1:8" x14ac:dyDescent="0.2">
      <c r="A179" s="31"/>
      <c r="B179" s="351" t="s">
        <v>146</v>
      </c>
      <c r="C179" s="352"/>
      <c r="D179" s="29">
        <v>5</v>
      </c>
      <c r="E179" s="29">
        <v>5</v>
      </c>
      <c r="F179" s="29">
        <v>0</v>
      </c>
      <c r="G179" s="28"/>
      <c r="H179" s="29">
        <v>0</v>
      </c>
    </row>
    <row r="180" spans="1:8" x14ac:dyDescent="0.2">
      <c r="A180" s="31"/>
      <c r="B180" s="351" t="s">
        <v>147</v>
      </c>
      <c r="C180" s="352"/>
      <c r="D180" s="29">
        <v>6</v>
      </c>
      <c r="E180" s="29">
        <v>0</v>
      </c>
      <c r="F180" s="29">
        <v>0</v>
      </c>
      <c r="G180" s="28"/>
      <c r="H180" s="29">
        <v>0</v>
      </c>
    </row>
    <row r="181" spans="1:8" x14ac:dyDescent="0.2">
      <c r="A181" s="179"/>
      <c r="B181" s="351" t="s">
        <v>275</v>
      </c>
      <c r="C181" s="352"/>
      <c r="D181" s="29">
        <v>4</v>
      </c>
      <c r="E181" s="29">
        <v>0</v>
      </c>
      <c r="F181" s="29">
        <v>0</v>
      </c>
      <c r="G181" s="28"/>
      <c r="H181" s="29">
        <v>0</v>
      </c>
    </row>
    <row r="182" spans="1:8" x14ac:dyDescent="0.2">
      <c r="A182" s="31"/>
      <c r="B182" s="351" t="s">
        <v>148</v>
      </c>
      <c r="C182" s="352"/>
      <c r="D182" s="29">
        <v>2</v>
      </c>
      <c r="E182" s="29">
        <v>0</v>
      </c>
      <c r="F182" s="29">
        <v>0</v>
      </c>
      <c r="G182" s="28"/>
      <c r="H182" s="29">
        <v>0</v>
      </c>
    </row>
    <row r="183" spans="1:8" x14ac:dyDescent="0.2">
      <c r="A183" s="31"/>
      <c r="B183" s="351" t="s">
        <v>297</v>
      </c>
      <c r="C183" s="352"/>
      <c r="D183" s="29">
        <v>1</v>
      </c>
      <c r="E183" s="29">
        <v>0</v>
      </c>
      <c r="F183" s="29">
        <v>0</v>
      </c>
      <c r="G183" s="28"/>
      <c r="H183" s="29">
        <v>0</v>
      </c>
    </row>
    <row r="184" spans="1:8" x14ac:dyDescent="0.2">
      <c r="A184" s="31"/>
      <c r="B184" s="351" t="s">
        <v>48</v>
      </c>
      <c r="C184" s="352"/>
      <c r="D184" s="29">
        <v>1</v>
      </c>
      <c r="E184" s="29">
        <v>0</v>
      </c>
      <c r="F184" s="29">
        <v>0</v>
      </c>
      <c r="G184" s="28"/>
      <c r="H184" s="29">
        <v>0</v>
      </c>
    </row>
    <row r="185" spans="1:8" x14ac:dyDescent="0.2">
      <c r="A185" s="31"/>
      <c r="B185" s="351" t="s">
        <v>298</v>
      </c>
      <c r="C185" s="352"/>
      <c r="D185" s="29">
        <v>2</v>
      </c>
      <c r="E185" s="29">
        <v>1</v>
      </c>
      <c r="F185" s="29">
        <v>0</v>
      </c>
      <c r="G185" s="28"/>
      <c r="H185" s="29">
        <v>0</v>
      </c>
    </row>
    <row r="186" spans="1:8" x14ac:dyDescent="0.2">
      <c r="A186" s="179"/>
      <c r="B186" s="351" t="s">
        <v>379</v>
      </c>
      <c r="C186" s="352"/>
      <c r="D186" s="29">
        <v>1</v>
      </c>
      <c r="E186" s="29">
        <v>0</v>
      </c>
      <c r="F186" s="29">
        <v>0</v>
      </c>
      <c r="G186" s="28"/>
      <c r="H186" s="29">
        <v>0</v>
      </c>
    </row>
    <row r="187" spans="1:8" x14ac:dyDescent="0.2">
      <c r="A187" s="31"/>
      <c r="B187" s="351" t="s">
        <v>380</v>
      </c>
      <c r="C187" s="352"/>
      <c r="D187" s="29">
        <v>1</v>
      </c>
      <c r="E187" s="29">
        <v>0</v>
      </c>
      <c r="F187" s="29">
        <v>0</v>
      </c>
      <c r="G187" s="28"/>
      <c r="H187" s="29">
        <v>0</v>
      </c>
    </row>
    <row r="188" spans="1:8" x14ac:dyDescent="0.2">
      <c r="A188" s="179"/>
      <c r="B188" s="351" t="s">
        <v>149</v>
      </c>
      <c r="C188" s="352"/>
      <c r="D188" s="29">
        <v>13</v>
      </c>
      <c r="E188" s="29">
        <v>13</v>
      </c>
      <c r="F188" s="29">
        <v>0</v>
      </c>
      <c r="G188" s="28"/>
      <c r="H188" s="29">
        <v>0</v>
      </c>
    </row>
    <row r="189" spans="1:8" x14ac:dyDescent="0.2">
      <c r="A189" s="179"/>
      <c r="B189" s="376" t="s">
        <v>150</v>
      </c>
      <c r="C189" s="352"/>
      <c r="D189" s="29">
        <v>98</v>
      </c>
      <c r="E189" s="29">
        <v>104</v>
      </c>
      <c r="F189" s="29">
        <v>0</v>
      </c>
      <c r="G189" s="28"/>
      <c r="H189" s="29">
        <v>0</v>
      </c>
    </row>
    <row r="190" spans="1:8" x14ac:dyDescent="0.2">
      <c r="A190" s="179"/>
      <c r="B190" s="351" t="s">
        <v>151</v>
      </c>
      <c r="C190" s="352"/>
      <c r="D190" s="29">
        <v>4</v>
      </c>
      <c r="E190" s="29">
        <v>2</v>
      </c>
      <c r="F190" s="29">
        <v>0</v>
      </c>
      <c r="G190" s="28"/>
      <c r="H190" s="29">
        <v>0</v>
      </c>
    </row>
    <row r="191" spans="1:8" x14ac:dyDescent="0.2">
      <c r="A191" s="31"/>
      <c r="B191" s="351" t="s">
        <v>152</v>
      </c>
      <c r="C191" s="352"/>
      <c r="D191" s="29">
        <v>160</v>
      </c>
      <c r="E191" s="29">
        <v>200</v>
      </c>
      <c r="F191" s="29">
        <v>0</v>
      </c>
      <c r="G191" s="28"/>
      <c r="H191" s="29">
        <v>0</v>
      </c>
    </row>
    <row r="192" spans="1:8" x14ac:dyDescent="0.2">
      <c r="A192" s="31"/>
      <c r="B192" s="351" t="s">
        <v>153</v>
      </c>
      <c r="C192" s="352"/>
      <c r="D192" s="29">
        <v>28</v>
      </c>
      <c r="E192" s="29">
        <v>12</v>
      </c>
      <c r="F192" s="29">
        <v>0</v>
      </c>
      <c r="G192" s="28"/>
      <c r="H192" s="29">
        <v>0</v>
      </c>
    </row>
    <row r="193" spans="1:10" x14ac:dyDescent="0.2">
      <c r="A193" s="31"/>
      <c r="B193" s="351" t="s">
        <v>154</v>
      </c>
      <c r="C193" s="352"/>
      <c r="D193" s="29">
        <v>108</v>
      </c>
      <c r="E193" s="29">
        <v>57</v>
      </c>
      <c r="F193" s="29">
        <v>0</v>
      </c>
      <c r="G193" s="28"/>
      <c r="H193" s="29">
        <v>0</v>
      </c>
    </row>
    <row r="194" spans="1:10" x14ac:dyDescent="0.2">
      <c r="A194" s="31"/>
      <c r="B194" s="351" t="s">
        <v>324</v>
      </c>
      <c r="C194" s="352"/>
      <c r="D194" s="29">
        <v>0</v>
      </c>
      <c r="E194" s="29">
        <v>1</v>
      </c>
      <c r="F194" s="29">
        <v>0</v>
      </c>
      <c r="G194" s="28"/>
      <c r="H194" s="29">
        <v>0</v>
      </c>
    </row>
    <row r="195" spans="1:10" x14ac:dyDescent="0.2">
      <c r="A195" s="179"/>
      <c r="B195" s="351" t="s">
        <v>294</v>
      </c>
      <c r="C195" s="352"/>
      <c r="D195" s="29">
        <v>0</v>
      </c>
      <c r="E195" s="29">
        <v>1</v>
      </c>
      <c r="F195" s="29">
        <v>0</v>
      </c>
      <c r="G195" s="28"/>
      <c r="H195" s="29">
        <v>0</v>
      </c>
    </row>
    <row r="196" spans="1:10" x14ac:dyDescent="0.2">
      <c r="A196" s="31"/>
      <c r="B196" s="351" t="s">
        <v>142</v>
      </c>
      <c r="C196" s="352"/>
      <c r="D196" s="29">
        <v>0</v>
      </c>
      <c r="E196" s="29">
        <v>1</v>
      </c>
      <c r="F196" s="29">
        <v>0</v>
      </c>
      <c r="G196" s="28"/>
      <c r="H196" s="29">
        <v>0</v>
      </c>
    </row>
    <row r="197" spans="1:10" x14ac:dyDescent="0.2">
      <c r="A197" s="31"/>
      <c r="B197" s="351" t="s">
        <v>381</v>
      </c>
      <c r="C197" s="352"/>
      <c r="D197" s="29">
        <v>0</v>
      </c>
      <c r="E197" s="29">
        <v>1</v>
      </c>
      <c r="F197" s="29">
        <v>0</v>
      </c>
      <c r="G197" s="28"/>
      <c r="H197" s="29">
        <v>0</v>
      </c>
    </row>
    <row r="198" spans="1:10" x14ac:dyDescent="0.2">
      <c r="A198" s="31"/>
      <c r="B198" s="351" t="s">
        <v>326</v>
      </c>
      <c r="C198" s="352"/>
      <c r="D198" s="29">
        <v>0</v>
      </c>
      <c r="E198" s="29">
        <v>1</v>
      </c>
      <c r="F198" s="29">
        <v>0</v>
      </c>
      <c r="G198" s="28"/>
      <c r="H198" s="30">
        <v>0</v>
      </c>
    </row>
    <row r="200" spans="1:10" x14ac:dyDescent="0.2">
      <c r="A200" s="674" t="s">
        <v>302</v>
      </c>
      <c r="B200" s="674"/>
      <c r="C200" s="674"/>
      <c r="D200" s="674"/>
      <c r="E200" s="674"/>
      <c r="F200" s="674"/>
      <c r="G200" s="674"/>
      <c r="H200" s="674"/>
      <c r="I200" s="674"/>
    </row>
    <row r="201" spans="1:10" ht="25.5" customHeight="1" x14ac:dyDescent="0.2">
      <c r="A201" s="675" t="s">
        <v>386</v>
      </c>
      <c r="B201" s="675"/>
      <c r="C201" s="675"/>
      <c r="D201" s="675"/>
      <c r="E201" s="675"/>
      <c r="F201" s="675"/>
      <c r="G201" s="675"/>
      <c r="H201" s="675"/>
      <c r="I201" s="675"/>
    </row>
    <row r="202" spans="1:10" x14ac:dyDescent="0.2">
      <c r="A202" s="676" t="s">
        <v>387</v>
      </c>
      <c r="B202" s="676"/>
      <c r="C202" s="676"/>
      <c r="D202" s="676"/>
      <c r="E202" s="676"/>
      <c r="F202" s="676"/>
      <c r="G202" s="676"/>
      <c r="H202" s="676"/>
      <c r="I202" s="676"/>
    </row>
    <row r="203" spans="1:10" x14ac:dyDescent="0.2">
      <c r="A203" s="676" t="s">
        <v>303</v>
      </c>
      <c r="B203" s="676"/>
      <c r="C203" s="676"/>
      <c r="D203" s="676"/>
      <c r="E203" s="676"/>
      <c r="F203" s="676"/>
      <c r="G203" s="676"/>
      <c r="H203" s="676"/>
      <c r="I203" s="676"/>
    </row>
    <row r="204" spans="1:10" x14ac:dyDescent="0.2">
      <c r="A204" s="187" t="s">
        <v>155</v>
      </c>
      <c r="J204" s="10" t="s">
        <v>31</v>
      </c>
    </row>
  </sheetData>
  <mergeCells count="37">
    <mergeCell ref="H135:H137"/>
    <mergeCell ref="D136:D137"/>
    <mergeCell ref="E136:E137"/>
    <mergeCell ref="F136:F137"/>
    <mergeCell ref="B42:G42"/>
    <mergeCell ref="A57:K57"/>
    <mergeCell ref="H60:H62"/>
    <mergeCell ref="A59:H59"/>
    <mergeCell ref="A47:H47"/>
    <mergeCell ref="A48:H48"/>
    <mergeCell ref="A49:A51"/>
    <mergeCell ref="B49:B51"/>
    <mergeCell ref="C49:C51"/>
    <mergeCell ref="A1:K1"/>
    <mergeCell ref="A2:K2"/>
    <mergeCell ref="A3:K3"/>
    <mergeCell ref="A4:K8"/>
    <mergeCell ref="B20:G20"/>
    <mergeCell ref="A10:E10"/>
    <mergeCell ref="A11:E11"/>
    <mergeCell ref="H20:K20"/>
    <mergeCell ref="A200:I200"/>
    <mergeCell ref="A201:I201"/>
    <mergeCell ref="A202:I202"/>
    <mergeCell ref="A203:I203"/>
    <mergeCell ref="E50:E51"/>
    <mergeCell ref="F50:F51"/>
    <mergeCell ref="G50:G51"/>
    <mergeCell ref="H50:H51"/>
    <mergeCell ref="D61:D62"/>
    <mergeCell ref="E61:E62"/>
    <mergeCell ref="F61:F62"/>
    <mergeCell ref="G60:G62"/>
    <mergeCell ref="D49:D51"/>
    <mergeCell ref="E49:G49"/>
    <mergeCell ref="A134:H134"/>
    <mergeCell ref="G135:G137"/>
  </mergeCells>
  <conditionalFormatting sqref="B97">
    <cfRule type="duplicateValues" dxfId="6" priority="8"/>
  </conditionalFormatting>
  <conditionalFormatting sqref="B109">
    <cfRule type="duplicateValues" dxfId="5" priority="7"/>
  </conditionalFormatting>
  <conditionalFormatting sqref="B151">
    <cfRule type="duplicateValues" dxfId="4" priority="5"/>
  </conditionalFormatting>
  <conditionalFormatting sqref="B153">
    <cfRule type="duplicateValues" dxfId="3" priority="4"/>
  </conditionalFormatting>
  <conditionalFormatting sqref="J142:J151">
    <cfRule type="duplicateValues" dxfId="2" priority="12"/>
  </conditionalFormatting>
  <conditionalFormatting sqref="B189">
    <cfRule type="duplicateValues" dxfId="1" priority="2"/>
  </conditionalFormatting>
  <conditionalFormatting sqref="B148">
    <cfRule type="duplicateValues" dxfId="0" priority="1"/>
  </conditionalFormatting>
  <hyperlinks>
    <hyperlink ref="J204" location="Contents!A1" display="Back to Contents"/>
    <hyperlink ref="L9" location="Contents!A1" display="Back to Contents"/>
  </hyperlinks>
  <pageMargins left="0.25" right="0.25" top="0.75" bottom="0.75" header="0.3" footer="0.3"/>
  <pageSetup scale="65" fitToHeight="0" orientation="portrait" r:id="rId1"/>
  <rowBreaks count="1" manualBreakCount="1">
    <brk id="57" max="10" man="1"/>
  </rowBreaks>
  <ignoredErrors>
    <ignoredError sqref="G63" formula="1"/>
    <ignoredError sqref="E16:G16 E15:G15"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Contents</vt:lpstr>
      <vt:lpstr>Map</vt:lpstr>
      <vt:lpstr>Occ. Growth</vt:lpstr>
      <vt:lpstr>Pop. Proj.</vt:lpstr>
      <vt:lpstr>Attainment</vt:lpstr>
      <vt:lpstr>Comp by Inst Reg-counts</vt:lpstr>
      <vt:lpstr>Comp by Inst Reg-percent</vt:lpstr>
      <vt:lpstr>6-Year Grad Rates</vt:lpstr>
      <vt:lpstr>HS to Coll.</vt:lpstr>
      <vt:lpstr>HS to Coll - College Readiness</vt:lpstr>
      <vt:lpstr>Enrollment-Region of Residence</vt:lpstr>
      <vt:lpstr>Enrollment at Inst in Region</vt:lpstr>
      <vt:lpstr>Enrollment In&amp;Out</vt:lpstr>
      <vt:lpstr>instregion_2</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Coll.'!Print_Area</vt:lpstr>
      <vt:lpstr>Map!Print_Area</vt:lpstr>
      <vt:lpstr>'Occ. Growth'!Print_Area</vt:lpstr>
      <vt:lpstr>'Pop. Proj.'!Print_Area</vt:lpstr>
      <vt:lpstr>total_2</vt:lpstr>
    </vt:vector>
  </TitlesOfParts>
  <Manager/>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Northwest</dc:title>
  <dc:subject>Regional Data</dc:subject>
  <dc:creator>Strategic Planning and Funding</dc:creator>
  <cp:keywords>regions, northwest</cp:keywords>
  <cp:lastModifiedBy>kingcd</cp:lastModifiedBy>
  <cp:lastPrinted>2018-11-20T16:29:07Z</cp:lastPrinted>
  <dcterms:created xsi:type="dcterms:W3CDTF">2006-09-16T00:00:00Z</dcterms:created>
  <dcterms:modified xsi:type="dcterms:W3CDTF">2019-08-05T19:37:18Z</dcterms:modified>
</cp:coreProperties>
</file>