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H:\APP\PA\Strategic Planning\Annual Projects\Regional Plan\2018\Regional Workbooks\Workbooks_Posted_December2018\"/>
    </mc:Choice>
  </mc:AlternateContent>
  <xr:revisionPtr revIDLastSave="0" documentId="13_ncr:1_{1C28C9E1-7E9F-4B50-9944-F6B313FD0ED9}" xr6:coauthVersionLast="36" xr6:coauthVersionMax="36" xr10:uidLastSave="{00000000-0000-0000-0000-000000000000}"/>
  <bookViews>
    <workbookView minimized="1" xWindow="0" yWindow="0" windowWidth="28800" windowHeight="11835" tabRatio="891" activeTab="10" xr2:uid="{00000000-000D-0000-FFFF-FFFF00000000}"/>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4"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s>
  <definedNames>
    <definedName name="Associate_Degree1">#REF!</definedName>
    <definedName name="Associate_Degree9">#REF!</definedName>
    <definedName name="AssociateDegree2">#REF!</definedName>
    <definedName name="AssociateDegree9">#REF!</definedName>
    <definedName name="Bachelor_s__or_Higher1">#REF!</definedName>
    <definedName name="Bachelor_s_or_Higher2">#REF!</definedName>
    <definedName name="Bachelor_s_or_Higher9">#REF!</definedName>
    <definedName name="Bachelor_sorHigher2">#REF!</definedName>
    <definedName name="black" localSheetId="7">#REF!</definedName>
    <definedName name="black">#REF!</definedName>
    <definedName name="Both_2">#REF!</definedName>
    <definedName name="BothBachelor_sorHigher___Associate_____2">#REF!</definedName>
    <definedName name="BothBachelor_sorHigher___Associate_____3">#REF!</definedName>
    <definedName name="Certicate2">#REF!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#REF!</definedName>
    <definedName name="Earned_Both_Bachelor_s_or_Higher___Associate_____9">#REF!</definedName>
    <definedName name="Earned_Both_Bachelors_or_Higher___Associate____1">#REF!</definedName>
    <definedName name="female" localSheetId="7">#REF!</definedName>
    <definedName name="female">#REF!</definedName>
    <definedName name="hispanic" localSheetId="7">#REF!</definedName>
    <definedName name="hispanic">#REF!</definedName>
    <definedName name="iname">#REF!</definedName>
    <definedName name="InstiName" localSheetId="7">#REF!</definedName>
    <definedName name="InstiName">#REF!</definedName>
    <definedName name="instname" localSheetId="7">#REF!</definedName>
    <definedName name="instname">#REF!</definedName>
    <definedName name="instname2">#REF!</definedName>
    <definedName name="instname9">#REF!</definedName>
    <definedName name="male" localSheetId="7">#REF!</definedName>
    <definedName name="male">#REF!</definedName>
    <definedName name="other" localSheetId="7">#REF!</definedName>
    <definedName name="other">#REF!</definedName>
    <definedName name="PellTotal" localSheetId="7">#REF!</definedName>
    <definedName name="PellTotal">#REF!</definedName>
    <definedName name="PellTotal6">#REF!</definedName>
    <definedName name="_xlnm.Print_Area" localSheetId="4">Attainment!$A$1:$G$53</definedName>
    <definedName name="_xlnm.Print_Area" localSheetId="5">'Comp by Inst Reg-counts'!$A$1:$N$72</definedName>
    <definedName name="_xlnm.Print_Area" localSheetId="6">'Comp by Inst Reg-percent'!$A$1:$K$69</definedName>
    <definedName name="_xlnm.Print_Area" localSheetId="0">Contents!$A$1:$H$31</definedName>
    <definedName name="_xlnm.Print_Area" localSheetId="11">'Enrollment at Inst in Region'!$A$1:$M$45</definedName>
    <definedName name="_xlnm.Print_Area" localSheetId="12">'Enrollment In&amp;Out'!$A$1:$G$57</definedName>
    <definedName name="_xlnm.Print_Area" localSheetId="10">'Enrollment-Region of Residence'!$A$1:$M$35</definedName>
    <definedName name="_xlnm.Print_Area" localSheetId="9">'HS to Coll - College Readiness'!$A$1:$I$68</definedName>
    <definedName name="_xlnm.Print_Area" localSheetId="8">'HS to Coll. '!$A$1:$K$206</definedName>
    <definedName name="_xlnm.Print_Area" localSheetId="1">Map!$A$1:$H$44</definedName>
    <definedName name="_xlnm.Print_Area" localSheetId="2">'Occ. Growth'!$A$1:$G$26</definedName>
    <definedName name="_xlnm.Print_Area" localSheetId="3">'Pop. Proj.'!$A$1:$K$47</definedName>
    <definedName name="School2">#REF!</definedName>
    <definedName name="School3">#REF!</definedName>
    <definedName name="School9">'[1]Reg College summary'!$B$1161:$B$1268</definedName>
    <definedName name="total" localSheetId="7">#REF!</definedName>
    <definedName name="total">#REF!</definedName>
    <definedName name="totalx">#REF!</definedName>
    <definedName name="white" localSheetId="7">#REF!</definedName>
    <definedName name="white">#REF!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43" i="17" l="1"/>
  <c r="M43" i="17"/>
  <c r="L43" i="17"/>
  <c r="N32" i="17"/>
  <c r="N46" i="17" s="1"/>
  <c r="M32" i="17"/>
  <c r="L32" i="17"/>
  <c r="N28" i="17"/>
  <c r="M28" i="17"/>
  <c r="L28" i="17"/>
  <c r="L47" i="17" s="1"/>
  <c r="M46" i="17"/>
  <c r="J58" i="17"/>
  <c r="B51" i="16"/>
  <c r="D51" i="16" s="1"/>
  <c r="B49" i="16"/>
  <c r="E49" i="16" s="1"/>
  <c r="B50" i="16"/>
  <c r="E50" i="16" s="1"/>
  <c r="B48" i="16"/>
  <c r="E48" i="16" s="1"/>
  <c r="C51" i="16"/>
  <c r="G51" i="16"/>
  <c r="J49" i="16"/>
  <c r="E51" i="16"/>
  <c r="G49" i="16"/>
  <c r="H51" i="16"/>
  <c r="B33" i="16"/>
  <c r="B35" i="16"/>
  <c r="B34" i="16"/>
  <c r="B32" i="16"/>
  <c r="B22" i="16"/>
  <c r="J22" i="16"/>
  <c r="H22" i="16"/>
  <c r="B24" i="16"/>
  <c r="G22" i="16"/>
  <c r="D22" i="16"/>
  <c r="C22" i="16"/>
  <c r="E22" i="16"/>
  <c r="F22" i="16"/>
  <c r="B17" i="16"/>
  <c r="G17" i="16" s="1"/>
  <c r="B16" i="16"/>
  <c r="C16" i="16" s="1"/>
  <c r="B15" i="16"/>
  <c r="B14" i="16"/>
  <c r="F14" i="16" s="1"/>
  <c r="B13" i="16"/>
  <c r="F13" i="16" s="1"/>
  <c r="C14" i="3"/>
  <c r="B23" i="9"/>
  <c r="B37" i="9" s="1"/>
  <c r="E15" i="16"/>
  <c r="J15" i="16"/>
  <c r="D17" i="16"/>
  <c r="G15" i="16"/>
  <c r="D15" i="16"/>
  <c r="H16" i="16"/>
  <c r="E17" i="16"/>
  <c r="H15" i="16"/>
  <c r="C15" i="16"/>
  <c r="H13" i="16"/>
  <c r="F15" i="16"/>
  <c r="E22" i="9"/>
  <c r="F22" i="9"/>
  <c r="C39" i="9" s="1"/>
  <c r="C40" i="9" s="1"/>
  <c r="B30" i="9"/>
  <c r="B39" i="9" s="1"/>
  <c r="B19" i="9"/>
  <c r="B38" i="9" s="1"/>
  <c r="C12" i="21"/>
  <c r="C13" i="21"/>
  <c r="C14" i="21"/>
  <c r="C15" i="21"/>
  <c r="C12" i="3"/>
  <c r="I12" i="3" s="1"/>
  <c r="C13" i="3"/>
  <c r="J13" i="3" s="1"/>
  <c r="K14" i="3"/>
  <c r="C15" i="3"/>
  <c r="H15" i="3" s="1"/>
  <c r="J14" i="3"/>
  <c r="I14" i="3"/>
  <c r="H14" i="3"/>
  <c r="J12" i="3"/>
  <c r="J22" i="12"/>
  <c r="I22" i="12"/>
  <c r="H22" i="12"/>
  <c r="G14" i="12"/>
  <c r="F14" i="12"/>
  <c r="E14" i="12"/>
  <c r="C14" i="12"/>
  <c r="A35" i="16"/>
  <c r="A34" i="16"/>
  <c r="A33" i="16"/>
  <c r="A32" i="16"/>
  <c r="A27" i="16"/>
  <c r="A22" i="16"/>
  <c r="A17" i="16"/>
  <c r="A14" i="16"/>
  <c r="A15" i="16"/>
  <c r="A16" i="16"/>
  <c r="A13" i="16"/>
  <c r="K36" i="4"/>
  <c r="K37" i="4"/>
  <c r="D37" i="4" s="1"/>
  <c r="K38" i="4"/>
  <c r="F38" i="4" s="1"/>
  <c r="K39" i="4"/>
  <c r="H39" i="4" s="1"/>
  <c r="K41" i="4"/>
  <c r="K42" i="4"/>
  <c r="J42" i="4" s="1"/>
  <c r="K43" i="4"/>
  <c r="J43" i="4" s="1"/>
  <c r="K44" i="4"/>
  <c r="J44" i="4" s="1"/>
  <c r="K32" i="4"/>
  <c r="K33" i="4"/>
  <c r="J33" i="4" s="1"/>
  <c r="K34" i="4"/>
  <c r="J34" i="4" s="1"/>
  <c r="K31" i="4"/>
  <c r="F31" i="4" s="1"/>
  <c r="J36" i="4"/>
  <c r="J37" i="4"/>
  <c r="J38" i="4"/>
  <c r="J39" i="4"/>
  <c r="G45" i="12"/>
  <c r="G44" i="12"/>
  <c r="J23" i="12"/>
  <c r="I23" i="12"/>
  <c r="H23" i="12"/>
  <c r="G23" i="12"/>
  <c r="K23" i="12"/>
  <c r="G22" i="12"/>
  <c r="K22" i="12" s="1"/>
  <c r="H24" i="16"/>
  <c r="G24" i="16"/>
  <c r="F24" i="16"/>
  <c r="E24" i="16"/>
  <c r="D24" i="16"/>
  <c r="C24" i="16"/>
  <c r="D44" i="4"/>
  <c r="H42" i="4"/>
  <c r="F42" i="4"/>
  <c r="D42" i="4"/>
  <c r="J41" i="4"/>
  <c r="H41" i="4"/>
  <c r="F41" i="4"/>
  <c r="D41" i="4"/>
  <c r="H37" i="4"/>
  <c r="F37" i="4"/>
  <c r="H36" i="4"/>
  <c r="F36" i="4"/>
  <c r="D36" i="4"/>
  <c r="F34" i="4"/>
  <c r="H33" i="4"/>
  <c r="F33" i="4"/>
  <c r="D33" i="4"/>
  <c r="J32" i="4"/>
  <c r="H32" i="4"/>
  <c r="F32" i="4"/>
  <c r="D32" i="4"/>
  <c r="D31" i="4"/>
  <c r="J24" i="16"/>
  <c r="F132" i="12"/>
  <c r="H132" i="12"/>
  <c r="E132" i="12"/>
  <c r="D132" i="12"/>
  <c r="H13" i="3" l="1"/>
  <c r="C17" i="16"/>
  <c r="J17" i="16"/>
  <c r="J50" i="16"/>
  <c r="N47" i="17"/>
  <c r="H38" i="4"/>
  <c r="D43" i="4"/>
  <c r="I15" i="3"/>
  <c r="I13" i="3"/>
  <c r="D13" i="16"/>
  <c r="F17" i="16"/>
  <c r="E13" i="16"/>
  <c r="E16" i="16"/>
  <c r="H17" i="16"/>
  <c r="B36" i="16"/>
  <c r="G50" i="16"/>
  <c r="D50" i="16"/>
  <c r="L46" i="17"/>
  <c r="D34" i="4"/>
  <c r="F43" i="4"/>
  <c r="J15" i="3"/>
  <c r="G13" i="16"/>
  <c r="J13" i="16"/>
  <c r="M47" i="17"/>
  <c r="D63" i="12"/>
  <c r="E63" i="12"/>
  <c r="F63" i="12"/>
  <c r="G63" i="12" s="1"/>
  <c r="H63" i="12"/>
  <c r="D38" i="9"/>
  <c r="F38" i="9" s="1"/>
  <c r="B40" i="9"/>
  <c r="D37" i="9"/>
  <c r="F37" i="9" s="1"/>
  <c r="D39" i="9"/>
  <c r="E39" i="9" s="1"/>
  <c r="C36" i="16"/>
  <c r="H36" i="16"/>
  <c r="E36" i="16"/>
  <c r="J36" i="16"/>
  <c r="G36" i="16"/>
  <c r="F36" i="16"/>
  <c r="D36" i="16"/>
  <c r="D39" i="4"/>
  <c r="F44" i="4"/>
  <c r="B32" i="9"/>
  <c r="H31" i="4"/>
  <c r="H34" i="4"/>
  <c r="D38" i="4"/>
  <c r="F39" i="4"/>
  <c r="H43" i="4"/>
  <c r="H44" i="4"/>
  <c r="G16" i="16"/>
  <c r="E14" i="16"/>
  <c r="J14" i="16"/>
  <c r="J16" i="16"/>
  <c r="D48" i="16"/>
  <c r="D49" i="16"/>
  <c r="G48" i="16"/>
  <c r="J31" i="4"/>
  <c r="K13" i="3"/>
  <c r="K12" i="3"/>
  <c r="H12" i="3"/>
  <c r="B18" i="16"/>
  <c r="F16" i="16"/>
  <c r="C14" i="16"/>
  <c r="C13" i="16"/>
  <c r="H14" i="16"/>
  <c r="D16" i="16"/>
  <c r="H48" i="16"/>
  <c r="C49" i="16"/>
  <c r="H49" i="16"/>
  <c r="F48" i="16"/>
  <c r="C50" i="16"/>
  <c r="J48" i="16"/>
  <c r="F49" i="16"/>
  <c r="K15" i="3"/>
  <c r="G14" i="16"/>
  <c r="D14" i="16"/>
  <c r="C48" i="16"/>
  <c r="F50" i="16"/>
  <c r="F51" i="16"/>
  <c r="H50" i="16"/>
  <c r="D40" i="9" l="1"/>
  <c r="F40" i="9" s="1"/>
  <c r="E40" i="9"/>
  <c r="F39" i="9"/>
  <c r="J18" i="16"/>
  <c r="H18" i="16"/>
  <c r="G18" i="16"/>
  <c r="B39" i="16"/>
  <c r="B40" i="16" s="1"/>
  <c r="E18" i="16"/>
  <c r="F18" i="16"/>
  <c r="D18" i="16"/>
  <c r="C18" i="16"/>
  <c r="E37" i="9"/>
  <c r="E38" i="9"/>
</calcChain>
</file>

<file path=xl/sharedStrings.xml><?xml version="1.0" encoding="utf-8"?>
<sst xmlns="http://schemas.openxmlformats.org/spreadsheetml/2006/main" count="739" uniqueCount="394">
  <si>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</si>
  <si>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</si>
  <si>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</si>
  <si>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</si>
  <si>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</si>
  <si>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</si>
  <si>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</si>
  <si>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</si>
  <si>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</si>
  <si>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</si>
  <si>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</si>
  <si>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</si>
  <si>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</si>
  <si>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</si>
  <si>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</si>
  <si>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</si>
  <si>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</si>
  <si>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</si>
  <si>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</si>
  <si>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</si>
  <si>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</si>
  <si>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</si>
  <si>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</si>
  <si>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</si>
  <si>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</si>
  <si>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</si>
  <si>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</si>
  <si>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</si>
  <si>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</si>
  <si>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</si>
  <si>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</si>
  <si>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</si>
  <si>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</si>
  <si>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</si>
  <si>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</si>
  <si>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</si>
  <si>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</si>
  <si>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</si>
  <si>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</si>
  <si>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</si>
  <si>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</si>
  <si>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</si>
  <si>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</si>
  <si>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</si>
  <si>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</si>
  <si>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</si>
  <si>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 TEXAS COLLEGE</t>
  </si>
  <si>
    <t>SOUTHWEST TEXAS JUNIOR COLLEGE</t>
  </si>
  <si>
    <t>TEXAS SOUTHMOST COLLEGE</t>
  </si>
  <si>
    <t>TEXAS A&amp;M UNIV-CORPUS CHRISTI</t>
  </si>
  <si>
    <t>TEXAS A&amp;M UNIV-KINGSVILLE</t>
  </si>
  <si>
    <t>U. OF TEXAS AT BROWNSVILLE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</si>
  <si>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</si>
  <si>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</si>
  <si>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</si>
  <si>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</si>
  <si>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</si>
  <si>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</si>
  <si>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</si>
  <si>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</si>
  <si>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</si>
  <si>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</si>
  <si>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</si>
  <si>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</si>
  <si>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</si>
  <si>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</si>
  <si>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</si>
  <si>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</si>
  <si>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</si>
  <si>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</si>
  <si>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</si>
  <si>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</si>
  <si>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</si>
  <si>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</si>
  <si>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</si>
  <si>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</si>
  <si>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</si>
  <si>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ANGELO STATE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</si>
  <si>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</si>
  <si>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</si>
  <si>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</si>
  <si>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</si>
  <si>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</si>
  <si>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</si>
  <si>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</si>
  <si>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</si>
  <si>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</si>
  <si>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LUBBOCK CHRISTIAN UNIVERSITY</t>
  </si>
  <si>
    <t>MCMURRY UNIVERSITY</t>
  </si>
  <si>
    <t>MIDWESTERN STATE UNIVERSITY</t>
  </si>
  <si>
    <t>PARKER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</si>
  <si>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</si>
  <si>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</si>
  <si>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</si>
  <si>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</si>
  <si>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</si>
  <si>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</si>
  <si>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</si>
  <si>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</si>
  <si>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</si>
  <si>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</si>
  <si>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</si>
  <si>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</si>
  <si>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UNIV-CENTRAL TEXAS</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</si>
  <si>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</si>
  <si>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</si>
  <si>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</si>
  <si>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</si>
  <si>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</si>
  <si>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</si>
  <si>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</si>
  <si>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</si>
  <si>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</si>
  <si>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</si>
  <si>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</si>
  <si>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</si>
  <si>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</si>
  <si>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 OF TEXAS-PERMIAN BASIN</t>
  </si>
  <si>
    <t>UNIV OF MARY HARDIN-BAYLOR</t>
  </si>
  <si>
    <t>UNIVERSITY OF DALLAS</t>
  </si>
  <si>
    <t>UNIVERSITY OF HOUSTON</t>
  </si>
  <si>
    <t>UNIVERSITY OF NORTH TEXAS</t>
  </si>
  <si>
    <t>WAYLAND BAPTIST UNIVERSITY</t>
  </si>
  <si>
    <t>WEST TEXAS A&amp;M UNIVERSITY</t>
  </si>
  <si>
    <t>ALAMO CCD SAN ANTONIO COLLEGE</t>
  </si>
  <si>
    <t>AMARILLO COLLEGE</t>
  </si>
  <si>
    <t>ANGELINA COLLEGE</t>
  </si>
  <si>
    <t>AUSTIN COMMUNITY COLLEGE</t>
  </si>
  <si>
    <t>CENTRAL TEXAS COLLEGE</t>
  </si>
  <si>
    <t>CISCO COLLEGE</t>
  </si>
  <si>
    <t>CLARENDON COLLEGE</t>
  </si>
  <si>
    <t>COLLIN CO COMM COLL DISTRICT</t>
  </si>
  <si>
    <t>DCCCD EL CENTRO COLLEGE</t>
  </si>
  <si>
    <t>DCCCD NORTH LAKE COLLEGE</t>
  </si>
  <si>
    <t>EL PASO COMMUNITY COLLEGE DIST</t>
  </si>
  <si>
    <t>HILL COLLEGE</t>
  </si>
  <si>
    <t>HOUSTON COMMUNITY COLLEGE</t>
  </si>
  <si>
    <t>HOWARD COLLEGE</t>
  </si>
  <si>
    <t>KILGORE COLLEGE</t>
  </si>
  <si>
    <t>MCLENNAN COMMUNITY COLLEGE</t>
  </si>
  <si>
    <t>MIDLAND COLLEGE</t>
  </si>
  <si>
    <t>NAVARRO COLLEGE</t>
  </si>
  <si>
    <t>NORTH CENTRAL TEXAS COLLEGE</t>
  </si>
  <si>
    <t>ODESSA COLLEGE</t>
  </si>
  <si>
    <t>PARIS JUNIOR COLLEGE</t>
  </si>
  <si>
    <t>RANGER COLLEGE</t>
  </si>
  <si>
    <t>SOUTH PLAINS COLLEGE</t>
  </si>
  <si>
    <t>TARRANT CO NORTHEAST CAMPUS</t>
  </si>
  <si>
    <t>TARRANT CO NORTHWEST CAMPUS</t>
  </si>
  <si>
    <t>TARRANT CO SOUTH CAMPUS</t>
  </si>
  <si>
    <t>TARRANT CO TRINITY RIVR CAMPUS</t>
  </si>
  <si>
    <t>TEXAS STATE T. C. WACO</t>
  </si>
  <si>
    <t>TEXAS STATE T. C. WEST TEXAS</t>
  </si>
  <si>
    <t>TRINITY VALLEY COMM COLLEGE</t>
  </si>
  <si>
    <t>TYLER JUNIOR COLLEGE</t>
  </si>
  <si>
    <t>VERNON COLLEGE</t>
  </si>
  <si>
    <t>WEATHERFORD COLLEGE</t>
  </si>
  <si>
    <t>WESTERN TEXAS COLLEGE</t>
  </si>
  <si>
    <t>Source: TEA, THECB</t>
  </si>
  <si>
    <t>U. OF TEXAS-RIO GRANDE VALLEY</t>
  </si>
  <si>
    <t>DCCCD EASTFIELD COLLEGE</t>
  </si>
  <si>
    <t>GRAYSON COLLEGE</t>
  </si>
  <si>
    <t>Enrollment</t>
  </si>
  <si>
    <t>Region 2</t>
  </si>
  <si>
    <t>Certificate or higher attainment</t>
  </si>
  <si>
    <t>Population age 25-34 (PUMS 1-year estimate, ACS)</t>
  </si>
  <si>
    <t>SOUTHWESTERN CHRISTIAN COLLEGE</t>
  </si>
  <si>
    <t>Others</t>
  </si>
  <si>
    <t>Leading occupations typically requiring an associate's degree or higher*</t>
  </si>
  <si>
    <t>*Occupations with 500 or more jobs in 2014.</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</si>
  <si>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</si>
  <si>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</si>
  <si>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</si>
  <si>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</si>
  <si>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</si>
  <si>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</si>
  <si>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</si>
  <si>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</si>
  <si>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</si>
  <si>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</si>
  <si>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</si>
  <si>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</si>
  <si>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</si>
  <si>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</si>
  <si>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</si>
  <si>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</si>
  <si>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</si>
  <si>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</si>
  <si>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</si>
  <si>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</si>
  <si>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</si>
  <si>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</si>
  <si>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</si>
  <si>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</si>
  <si>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</si>
  <si>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Source: Texas Demographic Center, http://txsdc.utsa.edu/</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</si>
  <si>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</si>
  <si>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</si>
  <si>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</si>
  <si>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</si>
  <si>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</si>
  <si>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</si>
  <si>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</si>
  <si>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</si>
  <si>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</si>
  <si>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</si>
  <si>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</si>
  <si>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</si>
  <si>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</si>
  <si>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</si>
  <si>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</si>
  <si>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</si>
  <si>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</si>
  <si>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</si>
  <si>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</si>
  <si>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</si>
  <si>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</si>
  <si>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</si>
  <si>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</si>
  <si>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</si>
  <si>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</si>
  <si>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</si>
  <si>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</si>
  <si>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</si>
  <si>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</si>
  <si>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</si>
  <si>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</si>
  <si>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</si>
  <si>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</si>
  <si>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</si>
  <si>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</si>
  <si>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</si>
  <si>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</si>
  <si>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</si>
  <si>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</si>
  <si>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Occupations Adding the Most New Jobs or Growing the Fastest in a Region, 2014-2024.</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</si>
  <si>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</si>
  <si>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</si>
  <si>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</si>
  <si>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</si>
  <si>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</si>
  <si>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</si>
  <si>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</si>
  <si>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</si>
  <si>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</si>
  <si>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</si>
  <si>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</si>
  <si>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</si>
  <si>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</si>
  <si>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</si>
  <si>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</si>
  <si>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</si>
  <si>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</si>
  <si>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</si>
  <si>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</si>
  <si>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</si>
  <si>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</si>
  <si>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</si>
  <si>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</si>
  <si>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</si>
  <si>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</si>
  <si>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</si>
  <si>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</si>
  <si>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 Total Enrolled in Higher Ed</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</si>
  <si>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</si>
  <si>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</si>
  <si>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</si>
  <si>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</si>
  <si>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</si>
  <si>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</si>
  <si>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</si>
  <si>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</si>
  <si>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</si>
  <si>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</si>
  <si>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</si>
  <si>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</si>
  <si>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</si>
  <si>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</si>
  <si>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</si>
  <si>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</si>
  <si>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This workbook provides data relevant to the goals and targets of 60x30TX for your region, as well as data on population, educational attainment, enrollment in higher education, higher education outcomes and labor market information.</t>
  </si>
  <si>
    <t xml:space="preserve">Statewide </t>
  </si>
  <si>
    <t xml:space="preserve"> Percent of High School Graduates Enrolling in Higher Education the Following Year</t>
  </si>
  <si>
    <t>TEXAS A&amp;M UNIVERSITY-TEXARKANA</t>
  </si>
  <si>
    <t>TARRANT CO SOUTHEAST CAMPUS</t>
  </si>
  <si>
    <t>Central</t>
  </si>
  <si>
    <t>West</t>
  </si>
  <si>
    <t>Elementary School Teachers, Ex. Special Education</t>
  </si>
  <si>
    <t>Secondary School Teachers, Ex Special/Career/Technical Ed</t>
  </si>
  <si>
    <t>Students from Region's High Schools</t>
  </si>
  <si>
    <t>Northwest Totals</t>
  </si>
  <si>
    <t>HS Grads in HE*</t>
  </si>
  <si>
    <t>HS Grads**</t>
  </si>
  <si>
    <t>2,987</t>
  </si>
  <si>
    <t>5,886</t>
  </si>
  <si>
    <t>6,053</t>
  </si>
  <si>
    <t>3,431</t>
  </si>
  <si>
    <t>3,723</t>
  </si>
  <si>
    <t>6,244</t>
  </si>
  <si>
    <t>4,117</t>
  </si>
  <si>
    <t>6,480</t>
  </si>
  <si>
    <t>% Public     2- yr</t>
  </si>
  <si>
    <t>OUR LADY OF THE LAKE UNIV/SA</t>
  </si>
  <si>
    <t>U. OF HOUSTON-VICTORIA</t>
  </si>
  <si>
    <t>UNIVERSITY OF ST THOMAS</t>
  </si>
  <si>
    <t>UT HEALTH SCIENCE CTR/SA</t>
  </si>
  <si>
    <t>UT MEDICAL BRANCH GALVESTON</t>
  </si>
  <si>
    <t>ALAMO CCD NE LAKEVIEW COLLEGE</t>
  </si>
  <si>
    <t>BRAZOSPORT COLLEGE</t>
  </si>
  <si>
    <t>DCCCD BROOKHAVEN COLLEGE</t>
  </si>
  <si>
    <t>LAMAR INSTITUTE OF TECHNOLOGY</t>
  </si>
  <si>
    <t>LONE STAR COLLEGE - MONTGOMERY</t>
  </si>
  <si>
    <t>SAN JACINTO COLLEGE CEN CAMPUS</t>
  </si>
  <si>
    <t>TEMPLE COLLEGE</t>
  </si>
  <si>
    <t>TEXAS STATE T. C. HARLINGEN</t>
  </si>
  <si>
    <t>ALAMO CCD ST. PHILIPS COLLEGE</t>
  </si>
  <si>
    <t>LAMAR STATE COLL-ORANGE</t>
  </si>
  <si>
    <t>Enrollment in Northwest Institutions and at Institutions Out of Region</t>
  </si>
  <si>
    <t>Clergy</t>
  </si>
  <si>
    <t>Substitute Teachers</t>
  </si>
  <si>
    <t>Middle School Teachers, Ex Special/Career/Technical Ed</t>
  </si>
  <si>
    <t>Northwest To:</t>
  </si>
  <si>
    <t>Occupations Adding the Most New Jobs or Growing the Fastest, 2014-2024, Northwest</t>
  </si>
  <si>
    <t>* Public high school students who graduate in the school year prior to entering public or independent higher education in the fall semester</t>
  </si>
  <si>
    <t>**** Associates degree could be earned at any institution.</t>
  </si>
  <si>
    <t>Who Earned a Degree or Certificate Within Six Years of HS Graduation ***</t>
  </si>
  <si>
    <t xml:space="preserve">Earned Both Bachelor's or Higher &amp; Associate****  </t>
  </si>
  <si>
    <t>Content</t>
  </si>
  <si>
    <t>Population Projections</t>
  </si>
  <si>
    <t>Enrollment - Region of Residence</t>
  </si>
  <si>
    <t>Enrollment at Institutions in Region</t>
  </si>
  <si>
    <t>Enrollment In and Out</t>
  </si>
  <si>
    <t>Occupation Growth</t>
  </si>
  <si>
    <t>Occupations Adding the Most New Jobs or Growing the Fastest In a Region, 2014-2024</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</si>
  <si>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</si>
  <si>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 xml:space="preserve">This page presents the most recent estimates of population in your region, as well as projections of population in three age groups - 0-17 years, 18-24 years, and the critical 60X30TX age group - 25-34 years. Projections of the proportion of the population with a postsecondary credential needed to reach the 60x30 Goal are closely linked to population growth.  </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</si>
  <si>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</si>
  <si>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(1) the percent of completions awarded to different race/ethnicities and gender in your region and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</si>
  <si>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</si>
  <si>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</si>
  <si>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60x30TX 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</si>
  <si>
    <t>** Includes high school graduates minus non-trackable students. Non-traceable graduates have non-standard ID numbers that will not find a match at Texas higher education institutions.</t>
  </si>
  <si>
    <t>TSI Assessment Area</t>
  </si>
  <si>
    <t xml:space="preserve">This page provides data on enrollment at institutions of higher education in your region. The graph highlights the disparity in enrollment among male and female students. Data are presented by race/ethnicity and sector for your region.  </t>
  </si>
  <si>
    <t>This page provides data from the Texas Workforce Commission that projects the occupations that will add the greatest number of jobs from now until 2024.   The table below identifies occupations with greatest growth in absolute number of jobs as well as occupations with highest percentage of growth.</t>
  </si>
  <si>
    <t>Regional Context Data Workbook - Northwest Region</t>
  </si>
  <si>
    <t>% of HS Graduates in Higher Ed Meeting TSI Standards</t>
  </si>
  <si>
    <r>
      <rPr>
        <b/>
        <i/>
        <sz val="10.5"/>
        <color theme="1"/>
        <rFont val="Tahoma"/>
        <family val="2"/>
      </rPr>
      <t>60x30 Educated Population Goal: By 2030, at least 60 percent of Texans ages 25-34 will have a certificate or degree</t>
    </r>
    <r>
      <rPr>
        <b/>
        <sz val="10.5"/>
        <color theme="1"/>
        <rFont val="Tahoma"/>
        <family val="2"/>
      </rPr>
      <t xml:space="preserve">
</t>
    </r>
    <r>
      <rPr>
        <b/>
        <sz val="10"/>
        <color theme="1"/>
        <rFont val="Tahoma"/>
        <family val="2"/>
      </rPr>
      <t>Educational Attainment of Texas Residents Ages 25-34, 2015 to 2030, by Higher Education Region</t>
    </r>
    <r>
      <rPr>
        <b/>
        <sz val="10.5"/>
        <color theme="1"/>
        <rFont val="Tahoma"/>
        <family val="2"/>
      </rPr>
      <t xml:space="preserve">
</t>
    </r>
    <r>
      <rPr>
        <b/>
        <sz val="10"/>
        <color theme="1"/>
        <rFont val="Tahoma"/>
        <family val="2"/>
      </rPr>
      <t>2015 is Actual Data, 2020, 2025, and 2030 are Projections</t>
    </r>
    <r>
      <rPr>
        <b/>
        <sz val="10.5"/>
        <color theme="1"/>
        <rFont val="Tahoma"/>
        <family val="2"/>
      </rPr>
      <t xml:space="preserve">
</t>
    </r>
  </si>
  <si>
    <t xml:space="preserve">Northwest
</t>
  </si>
  <si>
    <t>Projected educational attainment (% cert or higher postsecondary degree)</t>
  </si>
  <si>
    <t>Completions (Certificate, Associate, Bachelor's, Master's) by Institution of Higher Education - Race/Ethnicity, Gender, Economically Disadvantaged Students - FY 2017</t>
  </si>
  <si>
    <t>Completions by Level - FY 2017</t>
  </si>
  <si>
    <t>TEXAS A&amp;M UNIV-SAN ANTONIO</t>
  </si>
  <si>
    <t>TEXAS A&amp;M INTERNATIONAL UNIV</t>
  </si>
  <si>
    <t>DEL MAR COLLEGE</t>
  </si>
  <si>
    <t>BLINN COLLEGE DISTRICT</t>
  </si>
  <si>
    <t>WHARTON COUNTY JUNIOR COLLEGE</t>
  </si>
  <si>
    <t>U. OF HOUSTON-DOWNTOWN</t>
  </si>
  <si>
    <t>U. OF HOUSTON-CLEAR LAKE</t>
  </si>
  <si>
    <t>LONE STAR COLLEGE - N. HARRIS</t>
  </si>
  <si>
    <t>HOUSTON BAPTIST UNIVERSITY</t>
  </si>
  <si>
    <t>DCCCD RICHLAND COLLEGE</t>
  </si>
  <si>
    <t>DCCCD MOUNTAIN VIEW COLLEGE</t>
  </si>
  <si>
    <t>Six-Year Graduation Rates of First Time Undergraduates (FTUG) at Public Universities (Bachelor's Degrees)- Fall 2011 Cohort</t>
  </si>
  <si>
    <t>Six-Year Graduation Rates of First Time Undergraduates (FTUG) at Public CTCs (Certificate, Associate or above) - Fall 2011 Cohort</t>
  </si>
  <si>
    <t>FY 2009, 2010, &amp; 2011 Public HS Graduates who Earned a Degree or Certificate within Six Years of HS Graduation</t>
  </si>
  <si>
    <t>2009, 2010, &amp; 2011 High School Graduates by Region</t>
  </si>
  <si>
    <t>LAREDO COLLEGE</t>
  </si>
  <si>
    <t>3,053</t>
  </si>
  <si>
    <t>5,974</t>
  </si>
  <si>
    <t>2,988</t>
  </si>
  <si>
    <t>6,071</t>
  </si>
  <si>
    <t>https://www.census.gov/acs/www/data/data-tables-and-tools/data-profiles/2016/</t>
  </si>
  <si>
    <t>Percent of High School Graduates (2016-2017) enrolling in Higher Education (Fall 2017)</t>
  </si>
  <si>
    <t>High School Graduates (2016-2017) Enrolling in Higher Education (Fall 2017) by Race/Ethnicity</t>
  </si>
  <si>
    <t>***Counts are combined totals for 2009, 2010, and 2011 high school graduates.</t>
  </si>
  <si>
    <t>Completions by Economically Disadvantaged Students- FY 2017</t>
  </si>
  <si>
    <t>2017 Regional Residents' Enrollments in Higher Education</t>
  </si>
  <si>
    <t>Average Annual Earnings of FY 2007 Graduates over 10 Years</t>
  </si>
  <si>
    <t>Year (Years after Graduation)</t>
  </si>
  <si>
    <t>2007 Graduates</t>
  </si>
  <si>
    <t>% Found with Earnings</t>
  </si>
  <si>
    <t>Highest Degree or Award</t>
  </si>
  <si>
    <r>
      <t xml:space="preserve">2008 </t>
    </r>
    <r>
      <rPr>
        <b/>
        <i/>
        <sz val="11"/>
        <color theme="1"/>
        <rFont val="Calibri"/>
        <family val="2"/>
        <scheme val="minor"/>
      </rPr>
      <t>(1 year)</t>
    </r>
  </si>
  <si>
    <t>2012 (5 years)</t>
  </si>
  <si>
    <t>2017 (10 years)</t>
  </si>
  <si>
    <t>Baccalaureate</t>
  </si>
  <si>
    <t>Source: TWC, THECB</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</si>
  <si>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2007 until 2017.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highlights the decreasing levels of college readiness over the last three years. It is important to note that in 2015 state assessment policies changed such that the STAAR End-of-Course (EOC) assessments which demonstrate college readiness, Algebra II and English III, were no longer required and rarely offered across districts.</t>
    </r>
  </si>
  <si>
    <t>Student Enrollment in Higher Education by Residence Prior to Enrollment</t>
  </si>
  <si>
    <t>This page provides data about enrollment in higher education among students who completed high school or were residing in your region prior to enrollment. The tables and graphs highlight changes in 4-year and 2-year enrollment between 2000 and 2017.  Data are broken out by sector and race/ethnicity.</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</si>
  <si>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</si>
  <si>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(2017).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</si>
  <si>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 Targets Submitted to the THECB August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</si>
</sst>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_(* #,##0_);_(* \(#,##0\);_(* &quot;-&quot;??_);_(@_)"/>
    <numFmt numFmtId="166" formatCode="0.0"/>
    <numFmt numFmtId="167" formatCode="_(&quot;$&quot;* #,##0_);_(&quot;$&quot;* \(#,##0\);_(&quot;$&quot;* &quot;-&quot;??_);_(@_)"/>
  </numFmts>
  <fonts count="72"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u/>
      <sz val="11"/>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b/>
      <sz val="9"/>
      <color theme="1"/>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b/>
      <sz val="10.5"/>
      <color theme="1"/>
      <name val="Tahoma"/>
      <family val="2"/>
    </font>
    <font>
      <b/>
      <i/>
      <sz val="10.5"/>
      <color theme="1"/>
      <name val="Tahoma"/>
      <family val="2"/>
    </font>
    <font>
      <b/>
      <sz val="10"/>
      <color rgb="FFFF0000"/>
      <name val="Tahoma"/>
      <family val="2"/>
    </font>
    <font>
      <b/>
      <i/>
      <sz val="11"/>
      <color theme="1"/>
      <name val="Calibri"/>
      <family val="2"/>
      <scheme val="minor"/>
    </font>
    <font>
      <b/>
      <sz val="10"/>
      <color rgb="FF000000"/>
      <name val="Tahoma"/>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EDF3F9"/>
        <bgColor rgb="FF000000"/>
      </patternFill>
    </fill>
    <fill>
      <patternFill patternType="solid">
        <fgColor rgb="FF00AAE8"/>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5F84"/>
      </left>
      <right/>
      <top style="thin">
        <color rgb="FF005F84"/>
      </top>
      <bottom style="thin">
        <color rgb="FF005F84"/>
      </bottom>
      <diagonal/>
    </border>
    <border>
      <left/>
      <right/>
      <top style="thin">
        <color rgb="FF005F84"/>
      </top>
      <bottom style="thin">
        <color rgb="FF005F84"/>
      </bottom>
      <diagonal/>
    </border>
    <border>
      <left/>
      <right style="thin">
        <color rgb="FF005F84"/>
      </right>
      <top style="thin">
        <color rgb="FF005F84"/>
      </top>
      <bottom style="thin">
        <color rgb="FF005F84"/>
      </bottom>
      <diagonal/>
    </border>
    <border>
      <left style="thin">
        <color rgb="FF005F84"/>
      </left>
      <right/>
      <top style="thin">
        <color rgb="FF005F84"/>
      </top>
      <bottom/>
      <diagonal/>
    </border>
    <border>
      <left/>
      <right/>
      <top style="thin">
        <color rgb="FF005F84"/>
      </top>
      <bottom/>
      <diagonal/>
    </border>
    <border>
      <left/>
      <right style="thin">
        <color rgb="FF005F84"/>
      </right>
      <top style="thin">
        <color rgb="FF005F84"/>
      </top>
      <bottom/>
      <diagonal/>
    </border>
    <border>
      <left style="thin">
        <color rgb="FF005F84"/>
      </left>
      <right/>
      <top/>
      <bottom/>
      <diagonal/>
    </border>
    <border>
      <left/>
      <right style="thin">
        <color rgb="FF005F84"/>
      </right>
      <top/>
      <bottom/>
      <diagonal/>
    </border>
    <border>
      <left style="thin">
        <color rgb="FF005F84"/>
      </left>
      <right/>
      <top/>
      <bottom style="thin">
        <color rgb="FF005F84"/>
      </bottom>
      <diagonal/>
    </border>
    <border>
      <left/>
      <right/>
      <top/>
      <bottom style="thin">
        <color rgb="FF005F84"/>
      </bottom>
      <diagonal/>
    </border>
    <border>
      <left/>
      <right style="thin">
        <color rgb="FF005F84"/>
      </right>
      <top/>
      <bottom style="thin">
        <color rgb="FF005F8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70C0"/>
      </left>
      <right style="thin">
        <color indexed="64"/>
      </right>
      <top style="medium">
        <color rgb="FF0070C0"/>
      </top>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bottom style="thin">
        <color indexed="64"/>
      </bottom>
      <diagonal/>
    </border>
    <border>
      <left style="medium">
        <color rgb="FF0070C0"/>
      </left>
      <right style="thin">
        <color indexed="64"/>
      </right>
      <top style="thin">
        <color indexed="64"/>
      </top>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thin">
        <color indexed="64"/>
      </top>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rgb="FF005F84"/>
      </left>
      <right style="thin">
        <color indexed="64"/>
      </right>
      <top style="thin">
        <color rgb="FF005F84"/>
      </top>
      <bottom style="medium">
        <color rgb="FF0070C0"/>
      </bottom>
      <diagonal/>
    </border>
    <border>
      <left style="thin">
        <color indexed="64"/>
      </left>
      <right style="medium">
        <color rgb="FF0070C0"/>
      </right>
      <top style="thin">
        <color rgb="FF005F84"/>
      </top>
      <bottom style="medium">
        <color rgb="FF0070C0"/>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
      <left/>
      <right style="thin">
        <color indexed="64"/>
      </right>
      <top style="thick">
        <color rgb="FF005F84"/>
      </top>
      <bottom style="thin">
        <color indexed="64"/>
      </bottom>
      <diagonal/>
    </border>
    <border>
      <left/>
      <right style="thin">
        <color indexed="64"/>
      </right>
      <top style="thin">
        <color indexed="64"/>
      </top>
      <bottom style="thick">
        <color rgb="FF005F84"/>
      </bottom>
      <diagonal/>
    </border>
    <border>
      <left style="medium">
        <color indexed="64"/>
      </left>
      <right style="medium">
        <color indexed="64"/>
      </right>
      <top style="thick">
        <color rgb="FF005F84"/>
      </top>
      <bottom style="thin">
        <color indexed="64"/>
      </bottom>
      <diagonal/>
    </border>
    <border>
      <left style="medium">
        <color indexed="64"/>
      </left>
      <right style="medium">
        <color indexed="64"/>
      </right>
      <top style="thin">
        <color indexed="64"/>
      </top>
      <bottom style="thick">
        <color rgb="FF005F8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76">
    <xf numFmtId="0" fontId="0" fillId="0" borderId="0" xfId="0"/>
    <xf numFmtId="0" fontId="49" fillId="0" borderId="0" xfId="0" applyFont="1"/>
    <xf numFmtId="0" fontId="50" fillId="0" borderId="0" xfId="0" applyFont="1"/>
    <xf numFmtId="0" fontId="52" fillId="0" borderId="0" xfId="0" applyFont="1"/>
    <xf numFmtId="0" fontId="53" fillId="0" borderId="0" xfId="0" applyFont="1"/>
    <xf numFmtId="0" fontId="9" fillId="0" borderId="0" xfId="92" applyFont="1" applyBorder="1" applyAlignment="1">
      <alignment horizontal="left" vertical="center"/>
    </xf>
    <xf numFmtId="0" fontId="9" fillId="0" borderId="0" xfId="92" applyFont="1" applyBorder="1" applyAlignment="1">
      <alignment horizontal="center" vertical="center" wrapText="1"/>
    </xf>
    <xf numFmtId="0" fontId="50" fillId="0" borderId="0" xfId="0" applyFont="1" applyAlignment="1">
      <alignment horizontal="left" vertical="center"/>
    </xf>
    <xf numFmtId="0" fontId="50" fillId="0" borderId="0" xfId="0" applyFont="1" applyAlignment="1"/>
    <xf numFmtId="0" fontId="54"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5" fillId="0" borderId="0" xfId="82" applyFont="1" applyAlignment="1" applyProtection="1"/>
    <xf numFmtId="0" fontId="51" fillId="0" borderId="0" xfId="0" applyFont="1" applyAlignment="1"/>
    <xf numFmtId="0" fontId="56"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7" fillId="0" borderId="1" xfId="0" applyFont="1" applyBorder="1" applyAlignment="1">
      <alignment horizontal="center" vertical="top" wrapText="1"/>
    </xf>
    <xf numFmtId="0" fontId="7" fillId="0" borderId="8" xfId="105" applyFont="1" applyBorder="1" applyAlignment="1">
      <alignment horizontal="center" vertical="center" wrapText="1"/>
    </xf>
    <xf numFmtId="0" fontId="58"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4" fillId="0" borderId="9" xfId="105" applyFont="1" applyFill="1" applyBorder="1" applyAlignment="1"/>
    <xf numFmtId="0" fontId="52" fillId="0" borderId="9" xfId="105"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9"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center" wrapText="1"/>
    </xf>
    <xf numFmtId="0" fontId="0" fillId="0" borderId="0" xfId="0" applyFill="1" applyBorder="1" applyAlignment="1">
      <alignment vertical="top" wrapText="1"/>
    </xf>
    <xf numFmtId="0" fontId="50" fillId="0" borderId="0" xfId="0" applyFont="1" applyBorder="1" applyAlignment="1"/>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1" fillId="0" borderId="0" xfId="0" applyFont="1" applyAlignment="1">
      <alignment horizontal="left" vertic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7" fillId="0" borderId="1" xfId="100" applyNumberFormat="1" applyFont="1" applyBorder="1" applyAlignment="1">
      <alignment horizontal="center" vertical="center" wrapText="1"/>
    </xf>
    <xf numFmtId="0" fontId="52" fillId="0" borderId="10" xfId="0" applyFont="1" applyBorder="1" applyAlignment="1">
      <alignment vertical="top" wrapText="1"/>
    </xf>
    <xf numFmtId="0" fontId="51" fillId="0" borderId="1" xfId="0" applyFont="1" applyBorder="1" applyAlignment="1">
      <alignment horizontal="center"/>
    </xf>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49" fillId="0" borderId="0" xfId="0" applyFont="1" applyAlignment="1">
      <alignment vertical="center"/>
    </xf>
    <xf numFmtId="0" fontId="49" fillId="0" borderId="0" xfId="0" applyFont="1" applyBorder="1"/>
    <xf numFmtId="0" fontId="56"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1" xfId="0" applyNumberFormat="1" applyFont="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horizontal="left" vertical="top" wrapText="1"/>
    </xf>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67" xfId="67" applyNumberFormat="1" applyFont="1" applyBorder="1" applyAlignment="1">
      <alignment horizontal="right" vertical="top" wrapText="1"/>
    </xf>
    <xf numFmtId="165" fontId="52" fillId="0" borderId="67" xfId="67" applyNumberFormat="1" applyFont="1" applyBorder="1" applyAlignment="1">
      <alignment horizontal="right" vertical="center" wrapText="1"/>
    </xf>
    <xf numFmtId="164" fontId="52" fillId="0" borderId="66" xfId="132" applyNumberFormat="1" applyFont="1" applyBorder="1" applyAlignment="1">
      <alignment horizontal="right" vertical="top" wrapText="1"/>
    </xf>
    <xf numFmtId="165" fontId="52" fillId="0" borderId="70" xfId="67" applyNumberFormat="1" applyFont="1" applyBorder="1" applyAlignment="1">
      <alignment horizontal="right" vertical="top" wrapText="1"/>
    </xf>
    <xf numFmtId="165" fontId="52" fillId="0" borderId="68"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0" fontId="52" fillId="0" borderId="9" xfId="0" applyFont="1" applyFill="1" applyBorder="1"/>
    <xf numFmtId="3" fontId="52" fillId="0" borderId="0" xfId="0" applyNumberFormat="1" applyFont="1" applyBorder="1" applyAlignment="1">
      <alignment horizontal="right"/>
    </xf>
    <xf numFmtId="3" fontId="52" fillId="0" borderId="2" xfId="0" applyNumberFormat="1" applyFont="1" applyBorder="1" applyAlignment="1">
      <alignment horizontal="right"/>
    </xf>
    <xf numFmtId="3" fontId="52" fillId="0" borderId="15" xfId="0" applyNumberFormat="1" applyFont="1" applyBorder="1"/>
    <xf numFmtId="3" fontId="52" fillId="0" borderId="10" xfId="0" applyNumberFormat="1" applyFont="1" applyBorder="1"/>
    <xf numFmtId="3" fontId="63"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0" fontId="49" fillId="0" borderId="0" xfId="0" applyFont="1" applyFill="1" applyBorder="1" applyAlignment="1">
      <alignment vertical="center"/>
    </xf>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164" fontId="52" fillId="0" borderId="15" xfId="132" applyNumberFormat="1" applyFont="1" applyBorder="1"/>
    <xf numFmtId="164" fontId="52" fillId="0" borderId="10" xfId="132" applyNumberFormat="1" applyFont="1" applyBorder="1"/>
    <xf numFmtId="0" fontId="52" fillId="0" borderId="15" xfId="0" applyFont="1" applyBorder="1"/>
    <xf numFmtId="0" fontId="65"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6"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43" fontId="52" fillId="0" borderId="0" xfId="67" applyFont="1" applyBorder="1"/>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6"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5" borderId="52" xfId="67" applyNumberFormat="1" applyFont="1" applyFill="1" applyBorder="1" applyAlignment="1">
      <alignment horizontal="right" wrapText="1"/>
    </xf>
    <xf numFmtId="165" fontId="4" fillId="35" borderId="51" xfId="67" applyNumberFormat="1" applyFont="1" applyFill="1" applyBorder="1" applyAlignment="1">
      <alignment horizontal="right"/>
    </xf>
    <xf numFmtId="165" fontId="4" fillId="35" borderId="52" xfId="67" applyNumberFormat="1" applyFont="1" applyFill="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165" fontId="4" fillId="35" borderId="53" xfId="67" applyNumberFormat="1" applyFont="1" applyFill="1" applyBorder="1" applyAlignment="1">
      <alignment horizontal="right" wrapText="1"/>
    </xf>
    <xf numFmtId="165" fontId="4" fillId="35" borderId="54" xfId="67" applyNumberFormat="1" applyFont="1" applyFill="1" applyBorder="1" applyAlignment="1">
      <alignment horizontal="right" wrapText="1"/>
    </xf>
    <xf numFmtId="165" fontId="4" fillId="35" borderId="53" xfId="67" applyNumberFormat="1" applyFont="1" applyFill="1" applyBorder="1" applyAlignment="1">
      <alignment horizontal="right"/>
    </xf>
    <xf numFmtId="165" fontId="4" fillId="35" borderId="54" xfId="67" applyNumberFormat="1" applyFont="1" applyFill="1" applyBorder="1" applyAlignment="1">
      <alignment horizontal="right"/>
    </xf>
    <xf numFmtId="3" fontId="4" fillId="35" borderId="53" xfId="0" applyNumberFormat="1" applyFont="1" applyFill="1" applyBorder="1" applyAlignment="1">
      <alignment horizontal="right"/>
    </xf>
    <xf numFmtId="3" fontId="4" fillId="35" borderId="54"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6"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5" fontId="58"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67" xfId="67" applyNumberFormat="1" applyFont="1" applyFill="1" applyBorder="1" applyAlignment="1">
      <alignment horizontal="right" vertical="center" wrapText="1"/>
    </xf>
    <xf numFmtId="164" fontId="52" fillId="35" borderId="66" xfId="132" applyNumberFormat="1" applyFont="1" applyFill="1" applyBorder="1" applyAlignment="1">
      <alignment horizontal="right" vertical="top" wrapText="1"/>
    </xf>
    <xf numFmtId="165" fontId="52" fillId="35" borderId="67" xfId="67" applyNumberFormat="1" applyFont="1" applyFill="1" applyBorder="1" applyAlignment="1">
      <alignment horizontal="right" vertical="top" wrapText="1"/>
    </xf>
    <xf numFmtId="165" fontId="52" fillId="35" borderId="70" xfId="67" applyNumberFormat="1" applyFont="1" applyFill="1" applyBorder="1" applyAlignment="1">
      <alignment horizontal="right" vertical="top" wrapText="1"/>
    </xf>
    <xf numFmtId="165" fontId="52" fillId="35" borderId="69" xfId="67" applyNumberFormat="1" applyFont="1" applyFill="1" applyBorder="1" applyAlignment="1">
      <alignment horizontal="right" vertical="center" wrapText="1"/>
    </xf>
    <xf numFmtId="164" fontId="52" fillId="35" borderId="81" xfId="132" applyNumberFormat="1" applyFont="1" applyFill="1" applyBorder="1" applyAlignment="1">
      <alignment horizontal="right" vertical="top" wrapText="1"/>
    </xf>
    <xf numFmtId="165" fontId="52" fillId="35" borderId="69"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1" fillId="0" borderId="8" xfId="0" applyFont="1" applyBorder="1" applyAlignment="1">
      <alignment horizontal="left"/>
    </xf>
    <xf numFmtId="0" fontId="51" fillId="0" borderId="1" xfId="0" applyFont="1" applyBorder="1" applyAlignment="1">
      <alignment horizontal="center"/>
    </xf>
    <xf numFmtId="0" fontId="52" fillId="0" borderId="10" xfId="0" applyFont="1" applyBorder="1"/>
    <xf numFmtId="164" fontId="52" fillId="0" borderId="1" xfId="132" applyNumberFormat="1" applyFont="1" applyBorder="1" applyAlignment="1">
      <alignment horizontal="center" vertical="center"/>
    </xf>
    <xf numFmtId="0" fontId="56"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6"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85" xfId="0" applyFont="1" applyBorder="1" applyAlignment="1">
      <alignment horizontal="center" vertical="center" wrapText="1"/>
    </xf>
    <xf numFmtId="0" fontId="51" fillId="0" borderId="86"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165" fontId="52" fillId="0" borderId="54" xfId="67" applyNumberFormat="1" applyFont="1" applyFill="1" applyBorder="1"/>
    <xf numFmtId="0" fontId="51" fillId="35" borderId="87" xfId="0" applyFont="1" applyFill="1" applyBorder="1" applyAlignment="1">
      <alignment horizontal="center" vertical="center" wrapText="1"/>
    </xf>
    <xf numFmtId="0" fontId="51" fillId="35" borderId="88" xfId="0" applyFont="1" applyFill="1" applyBorder="1" applyAlignment="1">
      <alignment horizontal="center" vertical="center" wrapText="1"/>
    </xf>
    <xf numFmtId="0" fontId="51" fillId="35" borderId="86" xfId="0" applyFont="1" applyFill="1" applyBorder="1" applyAlignment="1">
      <alignment horizontal="center" vertical="center" wrapText="1"/>
    </xf>
    <xf numFmtId="0" fontId="51" fillId="37" borderId="90" xfId="0" applyFont="1" applyFill="1" applyBorder="1" applyAlignment="1">
      <alignment horizontal="center" vertical="center" wrapText="1"/>
    </xf>
    <xf numFmtId="0" fontId="51" fillId="35" borderId="85" xfId="0" applyFont="1" applyFill="1" applyBorder="1" applyAlignment="1">
      <alignment horizontal="center" vertical="center" wrapText="1"/>
    </xf>
    <xf numFmtId="0" fontId="51" fillId="35" borderId="91" xfId="0" applyFont="1" applyFill="1" applyBorder="1" applyAlignment="1">
      <alignment horizontal="center" vertical="center" wrapText="1"/>
    </xf>
    <xf numFmtId="0" fontId="51" fillId="35" borderId="92" xfId="0" applyFont="1" applyFill="1" applyBorder="1" applyAlignment="1">
      <alignment horizontal="center" vertical="center" wrapText="1"/>
    </xf>
    <xf numFmtId="0" fontId="51" fillId="37" borderId="82"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1" xfId="67" applyNumberFormat="1" applyFont="1" applyFill="1" applyBorder="1"/>
    <xf numFmtId="165" fontId="52" fillId="35" borderId="52" xfId="67" applyNumberFormat="1" applyFont="1" applyFill="1" applyBorder="1"/>
    <xf numFmtId="165" fontId="52" fillId="35" borderId="53" xfId="67" applyNumberFormat="1" applyFont="1" applyFill="1" applyBorder="1"/>
    <xf numFmtId="165" fontId="52" fillId="35" borderId="89" xfId="67" applyNumberFormat="1" applyFont="1" applyFill="1" applyBorder="1"/>
    <xf numFmtId="165" fontId="52" fillId="35" borderId="54" xfId="67" applyNumberFormat="1" applyFont="1" applyFill="1" applyBorder="1"/>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5" borderId="53" xfId="132" applyNumberFormat="1" applyFont="1" applyFill="1" applyBorder="1" applyAlignment="1"/>
    <xf numFmtId="164" fontId="52" fillId="35" borderId="89" xfId="132" applyNumberFormat="1" applyFont="1" applyFill="1" applyBorder="1" applyAlignment="1">
      <alignment wrapText="1"/>
    </xf>
    <xf numFmtId="164" fontId="52" fillId="35" borderId="54" xfId="132" applyNumberFormat="1" applyFont="1" applyFill="1" applyBorder="1" applyAlignment="1"/>
    <xf numFmtId="165" fontId="52" fillId="37" borderId="83" xfId="0" applyNumberFormat="1" applyFont="1" applyFill="1" applyBorder="1" applyAlignment="1">
      <alignment wrapText="1"/>
    </xf>
    <xf numFmtId="165" fontId="52" fillId="37" borderId="76" xfId="0" applyNumberFormat="1" applyFont="1" applyFill="1" applyBorder="1" applyAlignment="1">
      <alignment wrapText="1"/>
    </xf>
    <xf numFmtId="164" fontId="52" fillId="37" borderId="83" xfId="132" applyNumberFormat="1" applyFont="1" applyFill="1" applyBorder="1"/>
    <xf numFmtId="164" fontId="52" fillId="37" borderId="76" xfId="132" applyNumberFormat="1" applyFont="1" applyFill="1" applyBorder="1"/>
    <xf numFmtId="0" fontId="4" fillId="0" borderId="1" xfId="112" applyFont="1" applyBorder="1" applyAlignment="1">
      <alignment wrapText="1"/>
    </xf>
    <xf numFmtId="9" fontId="4" fillId="0" borderId="52" xfId="132" applyFont="1" applyBorder="1" applyAlignment="1">
      <alignment horizontal="right"/>
    </xf>
    <xf numFmtId="0" fontId="51" fillId="0" borderId="11" xfId="0" applyFont="1" applyBorder="1" applyAlignment="1">
      <alignment horizontal="left"/>
    </xf>
    <xf numFmtId="0" fontId="52" fillId="0" borderId="0" xfId="0" applyFont="1" applyAlignment="1">
      <alignment vertical="center"/>
    </xf>
    <xf numFmtId="9" fontId="4" fillId="35" borderId="52" xfId="132" applyFont="1" applyFill="1" applyBorder="1" applyAlignment="1">
      <alignment horizontal="right"/>
    </xf>
    <xf numFmtId="0" fontId="51" fillId="0" borderId="11" xfId="0" applyFont="1" applyBorder="1" applyAlignment="1">
      <alignment horizontal="left"/>
    </xf>
    <xf numFmtId="0" fontId="52" fillId="0" borderId="0" xfId="0" applyFont="1" applyFill="1" applyBorder="1" applyAlignment="1">
      <alignment horizontal="left" vertical="top" wrapText="1"/>
    </xf>
    <xf numFmtId="0" fontId="7" fillId="0" borderId="3" xfId="116" applyFont="1" applyBorder="1" applyAlignment="1">
      <alignment horizontal="center" vertical="center"/>
    </xf>
    <xf numFmtId="0" fontId="52" fillId="0" borderId="11" xfId="0" applyFont="1" applyBorder="1" applyAlignment="1">
      <alignment vertical="top" wrapText="1"/>
    </xf>
    <xf numFmtId="0" fontId="51" fillId="0" borderId="1" xfId="0" applyFont="1" applyBorder="1" applyAlignment="1">
      <alignment horizontal="center" wrapText="1"/>
    </xf>
    <xf numFmtId="0" fontId="51" fillId="36" borderId="93"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 fontId="51" fillId="36" borderId="38" xfId="67" applyNumberFormat="1" applyFont="1" applyFill="1" applyBorder="1" applyAlignment="1">
      <alignment horizontal="center"/>
    </xf>
    <xf numFmtId="9" fontId="52" fillId="36"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165" fontId="60" fillId="0" borderId="5" xfId="67" applyNumberFormat="1" applyFont="1" applyBorder="1" applyAlignment="1">
      <alignment horizontal="center" wrapText="1"/>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72" xfId="100" applyNumberFormat="1" applyFont="1" applyBorder="1" applyAlignment="1">
      <alignment horizontal="center" wrapText="1"/>
    </xf>
    <xf numFmtId="165" fontId="52" fillId="0" borderId="51" xfId="67" applyNumberFormat="1" applyFont="1" applyBorder="1"/>
    <xf numFmtId="165" fontId="52" fillId="0" borderId="11" xfId="67" applyNumberFormat="1" applyFont="1" applyBorder="1"/>
    <xf numFmtId="165" fontId="52" fillId="35" borderId="11" xfId="67" applyNumberFormat="1" applyFont="1" applyFill="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85" xfId="67" applyNumberFormat="1" applyFont="1" applyBorder="1" applyAlignment="1">
      <alignment horizontal="center"/>
    </xf>
    <xf numFmtId="165" fontId="51" fillId="0" borderId="91" xfId="67" applyNumberFormat="1" applyFont="1" applyBorder="1" applyAlignment="1">
      <alignment horizontal="center"/>
    </xf>
    <xf numFmtId="165" fontId="60" fillId="0" borderId="91" xfId="67" applyNumberFormat="1" applyFont="1" applyBorder="1" applyAlignment="1">
      <alignment horizontal="center" wrapText="1"/>
    </xf>
    <xf numFmtId="165" fontId="51" fillId="0" borderId="92"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9" fontId="4" fillId="35" borderId="53" xfId="132" applyFont="1" applyFill="1" applyBorder="1" applyAlignment="1">
      <alignment horizontal="right"/>
    </xf>
    <xf numFmtId="9" fontId="4" fillId="35" borderId="89" xfId="132" applyFont="1" applyFill="1" applyBorder="1" applyAlignment="1">
      <alignment horizontal="right"/>
    </xf>
    <xf numFmtId="9" fontId="4" fillId="35"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85" xfId="111" applyFont="1" applyFill="1" applyBorder="1" applyAlignment="1">
      <alignment horizontal="right" vertical="center"/>
    </xf>
    <xf numFmtId="0" fontId="6" fillId="0" borderId="92" xfId="111" applyFont="1" applyFill="1" applyBorder="1" applyAlignment="1">
      <alignment vertical="center"/>
    </xf>
    <xf numFmtId="0" fontId="0" fillId="0" borderId="8" xfId="0" applyBorder="1"/>
    <xf numFmtId="0" fontId="0" fillId="0" borderId="7" xfId="0" applyBorder="1"/>
    <xf numFmtId="0" fontId="0" fillId="0" borderId="6" xfId="0" applyBorder="1"/>
    <xf numFmtId="0" fontId="0" fillId="0" borderId="9" xfId="0" applyBorder="1"/>
    <xf numFmtId="0" fontId="0" fillId="0" borderId="0" xfId="0" applyBorder="1"/>
    <xf numFmtId="0" fontId="0" fillId="0" borderId="2" xfId="0" applyBorder="1"/>
    <xf numFmtId="0" fontId="0" fillId="0" borderId="3" xfId="0" applyBorder="1"/>
    <xf numFmtId="0" fontId="0" fillId="0" borderId="5" xfId="0" applyBorder="1"/>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165" fontId="52" fillId="0" borderId="3" xfId="67" applyNumberFormat="1" applyFont="1" applyBorder="1" applyAlignment="1">
      <alignment vertical="center"/>
    </xf>
    <xf numFmtId="165" fontId="52" fillId="0" borderId="3" xfId="67" applyNumberFormat="1" applyFont="1" applyBorder="1" applyAlignment="1">
      <alignment horizontal="right" vertical="center"/>
    </xf>
    <xf numFmtId="164" fontId="0" fillId="0" borderId="7" xfId="132" applyNumberFormat="1" applyFont="1" applyBorder="1"/>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164" fontId="0" fillId="0" borderId="0" xfId="132" applyNumberFormat="1" applyFont="1" applyBorder="1"/>
    <xf numFmtId="164" fontId="0" fillId="0" borderId="2" xfId="132" applyNumberFormat="1" applyFont="1" applyBorder="1"/>
    <xf numFmtId="0" fontId="0" fillId="0" borderId="13" xfId="0" applyBorder="1"/>
    <xf numFmtId="164" fontId="0" fillId="0" borderId="14" xfId="132" applyNumberFormat="1" applyFont="1" applyBorder="1"/>
    <xf numFmtId="164" fontId="0" fillId="0" borderId="12" xfId="132" applyNumberFormat="1" applyFont="1" applyBorder="1"/>
    <xf numFmtId="164" fontId="0" fillId="0" borderId="15" xfId="132" applyNumberFormat="1" applyFont="1" applyBorder="1"/>
    <xf numFmtId="164" fontId="0" fillId="0" borderId="10" xfId="132" applyNumberFormat="1" applyFont="1" applyBorder="1"/>
    <xf numFmtId="164" fontId="0" fillId="0" borderId="3" xfId="132" applyNumberFormat="1" applyFont="1" applyBorder="1"/>
    <xf numFmtId="0" fontId="7" fillId="35" borderId="3" xfId="0" applyFont="1" applyFill="1" applyBorder="1" applyAlignment="1">
      <alignment horizontal="center" wrapText="1"/>
    </xf>
    <xf numFmtId="164" fontId="0" fillId="0" borderId="1" xfId="132" applyNumberFormat="1" applyFont="1" applyBorder="1"/>
    <xf numFmtId="164" fontId="0" fillId="0" borderId="4" xfId="132" applyNumberFormat="1" applyFont="1" applyBorder="1"/>
    <xf numFmtId="164" fontId="0" fillId="0" borderId="5" xfId="132" applyNumberFormat="1" applyFont="1" applyBorder="1"/>
    <xf numFmtId="0" fontId="0" fillId="0" borderId="9" xfId="0" applyFont="1" applyBorder="1"/>
    <xf numFmtId="0" fontId="0" fillId="0" borderId="15" xfId="0" applyBorder="1"/>
    <xf numFmtId="0" fontId="7" fillId="0" borderId="74" xfId="0" applyFont="1" applyFill="1" applyBorder="1" applyAlignment="1">
      <alignment horizontal="center"/>
    </xf>
    <xf numFmtId="165" fontId="52" fillId="0" borderId="7" xfId="67" applyNumberFormat="1" applyFont="1" applyBorder="1" applyAlignment="1">
      <alignment horizontal="center"/>
    </xf>
    <xf numFmtId="165" fontId="52" fillId="0" borderId="94" xfId="67" applyNumberFormat="1" applyFont="1" applyBorder="1" applyAlignment="1">
      <alignment horizontal="center"/>
    </xf>
    <xf numFmtId="0" fontId="7" fillId="0" borderId="72" xfId="0" applyFont="1" applyFill="1" applyBorder="1" applyAlignment="1">
      <alignment horizontal="center"/>
    </xf>
    <xf numFmtId="0" fontId="7" fillId="0" borderId="51" xfId="0" applyFont="1" applyFill="1" applyBorder="1" applyAlignment="1">
      <alignment horizontal="center"/>
    </xf>
    <xf numFmtId="0" fontId="4" fillId="0" borderId="97" xfId="0" applyFont="1" applyFill="1" applyBorder="1" applyAlignment="1">
      <alignment horizontal="left"/>
    </xf>
    <xf numFmtId="49" fontId="52" fillId="36" borderId="39" xfId="67" applyNumberFormat="1"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3" fontId="0" fillId="0" borderId="0" xfId="0" applyNumberFormat="1"/>
    <xf numFmtId="166" fontId="4" fillId="0" borderId="1" xfId="112" applyNumberFormat="1" applyFont="1" applyBorder="1"/>
    <xf numFmtId="0" fontId="7" fillId="0" borderId="3" xfId="112" applyFont="1" applyBorder="1"/>
    <xf numFmtId="0" fontId="7" fillId="0" borderId="98" xfId="112" applyFont="1" applyBorder="1"/>
    <xf numFmtId="0" fontId="65"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4" fontId="52" fillId="0" borderId="5" xfId="132" applyNumberFormat="1" applyFont="1" applyFill="1" applyBorder="1"/>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9" xfId="67" applyNumberFormat="1" applyFont="1" applyFill="1" applyBorder="1" applyAlignment="1">
      <alignment horizontal="right" vertical="center" wrapText="1"/>
    </xf>
    <xf numFmtId="164" fontId="52" fillId="0" borderId="80" xfId="132" applyNumberFormat="1" applyFont="1" applyFill="1" applyBorder="1" applyAlignment="1">
      <alignment horizontal="right" vertical="top" wrapText="1"/>
    </xf>
    <xf numFmtId="165" fontId="52" fillId="0" borderId="79" xfId="67" applyNumberFormat="1" applyFont="1" applyFill="1" applyBorder="1" applyAlignment="1">
      <alignment horizontal="right" vertical="top" wrapText="1"/>
    </xf>
    <xf numFmtId="164" fontId="52" fillId="0" borderId="100" xfId="132" applyNumberFormat="1" applyFont="1" applyFill="1" applyBorder="1" applyAlignment="1">
      <alignment horizontal="right" vertical="top" wrapText="1"/>
    </xf>
    <xf numFmtId="165" fontId="52" fillId="0" borderId="73" xfId="67" applyNumberFormat="1" applyFont="1" applyFill="1" applyBorder="1" applyAlignment="1">
      <alignment horizontal="right" vertical="top" wrapText="1"/>
    </xf>
    <xf numFmtId="165" fontId="52" fillId="0" borderId="1" xfId="67" applyNumberFormat="1" applyFont="1" applyFill="1" applyBorder="1" applyAlignment="1">
      <alignment horizontal="right" vertical="center"/>
    </xf>
    <xf numFmtId="0" fontId="0" fillId="0" borderId="14" xfId="0" applyBorder="1"/>
    <xf numFmtId="0" fontId="7" fillId="0" borderId="8" xfId="0" applyFont="1" applyBorder="1"/>
    <xf numFmtId="0" fontId="0" fillId="0" borderId="12" xfId="0" applyBorder="1"/>
    <xf numFmtId="164" fontId="49" fillId="0" borderId="0" xfId="0" applyNumberFormat="1" applyFont="1"/>
    <xf numFmtId="164" fontId="52" fillId="36" borderId="39" xfId="132" applyNumberFormat="1" applyFont="1" applyFill="1" applyBorder="1" applyAlignment="1">
      <alignment horizontal="center"/>
    </xf>
    <xf numFmtId="0" fontId="4" fillId="0" borderId="11" xfId="0" applyFont="1" applyBorder="1" applyAlignment="1"/>
    <xf numFmtId="0" fontId="4" fillId="0" borderId="10" xfId="0" applyFont="1" applyBorder="1" applyAlignment="1"/>
    <xf numFmtId="164" fontId="7" fillId="0" borderId="1" xfId="132" applyNumberFormat="1" applyFont="1" applyBorder="1"/>
    <xf numFmtId="0" fontId="4" fillId="0" borderId="0" xfId="0" applyFont="1" applyFill="1" applyBorder="1" applyAlignment="1">
      <alignment vertical="top" wrapText="1"/>
    </xf>
    <xf numFmtId="165" fontId="52" fillId="35" borderId="101" xfId="67" applyNumberFormat="1" applyFont="1" applyFill="1" applyBorder="1" applyAlignment="1">
      <alignment horizontal="right" vertical="top" wrapText="1"/>
    </xf>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0" fontId="55" fillId="0" borderId="0" xfId="82" applyFont="1" applyFill="1" applyAlignment="1" applyProtection="1"/>
    <xf numFmtId="0" fontId="51" fillId="0" borderId="11" xfId="0" applyFont="1" applyBorder="1" applyAlignment="1"/>
    <xf numFmtId="0" fontId="51" fillId="0" borderId="10" xfId="0" applyFont="1" applyBorder="1" applyAlignment="1"/>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0" fontId="62" fillId="0" borderId="0" xfId="0" applyFont="1"/>
    <xf numFmtId="0" fontId="59" fillId="34" borderId="8" xfId="0" applyFont="1" applyFill="1" applyBorder="1" applyAlignment="1">
      <alignment vertical="top"/>
    </xf>
    <xf numFmtId="0" fontId="59" fillId="34" borderId="13" xfId="0" applyFont="1" applyFill="1" applyBorder="1" applyAlignment="1">
      <alignment horizontal="center" vertical="top"/>
    </xf>
    <xf numFmtId="3" fontId="52" fillId="0" borderId="5" xfId="0" applyNumberFormat="1" applyFont="1" applyBorder="1" applyAlignment="1">
      <alignment horizontal="left"/>
    </xf>
    <xf numFmtId="3" fontId="52" fillId="0" borderId="5" xfId="0" applyNumberFormat="1" applyFont="1" applyBorder="1"/>
    <xf numFmtId="3" fontId="52" fillId="36" borderId="104" xfId="0" applyNumberFormat="1" applyFont="1" applyFill="1" applyBorder="1" applyAlignment="1">
      <alignment horizontal="left"/>
    </xf>
    <xf numFmtId="3" fontId="52" fillId="36" borderId="104" xfId="0" applyNumberFormat="1" applyFont="1" applyFill="1" applyBorder="1"/>
    <xf numFmtId="3" fontId="52" fillId="36" borderId="105" xfId="0" applyNumberFormat="1" applyFont="1" applyFill="1" applyBorder="1"/>
    <xf numFmtId="3" fontId="52" fillId="36" borderId="107" xfId="0" applyNumberFormat="1" applyFont="1" applyFill="1" applyBorder="1"/>
    <xf numFmtId="164" fontId="52" fillId="36" borderId="107" xfId="0" applyNumberFormat="1" applyFont="1" applyFill="1" applyBorder="1"/>
    <xf numFmtId="3" fontId="52" fillId="36" borderId="111" xfId="0" applyNumberFormat="1" applyFont="1" applyFill="1" applyBorder="1"/>
    <xf numFmtId="0" fontId="52" fillId="36" borderId="113" xfId="0" applyFont="1" applyFill="1" applyBorder="1"/>
    <xf numFmtId="164" fontId="52" fillId="36" borderId="114" xfId="0" applyNumberFormat="1" applyFont="1" applyFill="1" applyBorder="1"/>
    <xf numFmtId="164" fontId="52" fillId="36" borderId="115" xfId="0" applyNumberFormat="1" applyFont="1" applyFill="1" applyBorder="1"/>
    <xf numFmtId="0" fontId="7" fillId="0" borderId="0" xfId="112" applyFont="1" applyAlignment="1">
      <alignment horizontal="left"/>
    </xf>
    <xf numFmtId="0" fontId="4" fillId="0" borderId="116" xfId="93" applyFont="1" applyBorder="1"/>
    <xf numFmtId="165" fontId="7" fillId="0" borderId="117" xfId="133" applyNumberFormat="1" applyFont="1" applyBorder="1"/>
    <xf numFmtId="0" fontId="4" fillId="0" borderId="116" xfId="0" applyFont="1" applyBorder="1" applyAlignment="1"/>
    <xf numFmtId="0" fontId="4" fillId="0" borderId="0" xfId="0" applyFont="1" applyBorder="1" applyAlignment="1"/>
    <xf numFmtId="0" fontId="4" fillId="0" borderId="0" xfId="93" applyFont="1" applyBorder="1"/>
    <xf numFmtId="0" fontId="7" fillId="0" borderId="1" xfId="0" applyFont="1" applyFill="1" applyBorder="1" applyAlignment="1">
      <alignment horizontal="center"/>
    </xf>
    <xf numFmtId="1" fontId="51" fillId="36" borderId="118" xfId="67" applyNumberFormat="1" applyFont="1" applyFill="1" applyBorder="1" applyAlignment="1">
      <alignment horizontal="center"/>
    </xf>
    <xf numFmtId="164" fontId="52" fillId="36" borderId="10" xfId="132" applyNumberFormat="1" applyFont="1" applyFill="1" applyBorder="1" applyAlignment="1">
      <alignment horizontal="center"/>
    </xf>
    <xf numFmtId="49" fontId="52" fillId="36" borderId="10" xfId="67" applyNumberFormat="1" applyFont="1" applyFill="1" applyBorder="1" applyAlignment="1">
      <alignment horizontal="center"/>
    </xf>
    <xf numFmtId="165" fontId="52" fillId="0" borderId="7" xfId="67" applyNumberFormat="1" applyFont="1" applyFill="1" applyBorder="1" applyAlignment="1">
      <alignment horizontal="center"/>
    </xf>
    <xf numFmtId="9" fontId="0" fillId="0" borderId="1" xfId="132" applyFont="1" applyBorder="1" applyAlignment="1">
      <alignment horizontal="center"/>
    </xf>
    <xf numFmtId="164" fontId="52" fillId="0" borderId="1" xfId="132" applyNumberFormat="1" applyFont="1" applyFill="1" applyBorder="1" applyAlignment="1">
      <alignment horizontal="center"/>
    </xf>
    <xf numFmtId="49" fontId="52" fillId="0" borderId="1" xfId="67" applyNumberFormat="1" applyFont="1" applyFill="1" applyBorder="1" applyAlignment="1">
      <alignment horizontal="center"/>
    </xf>
    <xf numFmtId="49" fontId="52" fillId="0" borderId="1" xfId="132" applyNumberFormat="1" applyFont="1" applyFill="1" applyBorder="1" applyAlignment="1">
      <alignment horizontal="center"/>
    </xf>
    <xf numFmtId="0" fontId="32" fillId="0" borderId="0" xfId="82" applyAlignment="1" applyProtection="1"/>
    <xf numFmtId="9" fontId="0" fillId="0" borderId="0" xfId="132" applyFont="1"/>
    <xf numFmtId="0" fontId="7" fillId="0" borderId="11" xfId="0" applyFont="1" applyBorder="1" applyAlignment="1">
      <alignment horizontal="center"/>
    </xf>
    <xf numFmtId="3" fontId="52" fillId="0" borderId="11" xfId="67" applyNumberFormat="1" applyFont="1" applyBorder="1"/>
    <xf numFmtId="3" fontId="52" fillId="0" borderId="5" xfId="67" applyNumberFormat="1" applyFont="1" applyBorder="1"/>
    <xf numFmtId="0" fontId="0" fillId="0" borderId="4" xfId="0" applyBorder="1"/>
    <xf numFmtId="164" fontId="0" fillId="0" borderId="6" xfId="132" applyNumberFormat="1" applyFont="1" applyBorder="1"/>
    <xf numFmtId="3" fontId="0" fillId="0" borderId="8" xfId="0" applyNumberFormat="1" applyBorder="1"/>
    <xf numFmtId="3" fontId="0" fillId="0" borderId="7" xfId="0" applyNumberFormat="1" applyBorder="1"/>
    <xf numFmtId="3" fontId="0" fillId="0" borderId="7" xfId="67" applyNumberFormat="1" applyFont="1" applyBorder="1"/>
    <xf numFmtId="3" fontId="0" fillId="0" borderId="6" xfId="0" applyNumberFormat="1" applyBorder="1"/>
    <xf numFmtId="3" fontId="0" fillId="0" borderId="9" xfId="0" applyNumberFormat="1" applyBorder="1"/>
    <xf numFmtId="3" fontId="0" fillId="0" borderId="0" xfId="0" applyNumberFormat="1" applyBorder="1"/>
    <xf numFmtId="3" fontId="0" fillId="0" borderId="0" xfId="67" applyNumberFormat="1" applyFont="1" applyBorder="1"/>
    <xf numFmtId="3" fontId="0" fillId="0" borderId="2" xfId="0" applyNumberFormat="1" applyBorder="1"/>
    <xf numFmtId="3" fontId="0" fillId="0" borderId="13" xfId="0" applyNumberFormat="1" applyBorder="1"/>
    <xf numFmtId="3" fontId="0" fillId="0" borderId="14" xfId="0" applyNumberFormat="1" applyBorder="1"/>
    <xf numFmtId="3" fontId="0" fillId="0" borderId="14" xfId="67" applyNumberFormat="1" applyFont="1" applyBorder="1"/>
    <xf numFmtId="3" fontId="0" fillId="0" borderId="12" xfId="0" applyNumberFormat="1" applyBorder="1"/>
    <xf numFmtId="0" fontId="0" fillId="0" borderId="8" xfId="0" applyFill="1" applyBorder="1"/>
    <xf numFmtId="0" fontId="0" fillId="0" borderId="7" xfId="0" applyFill="1" applyBorder="1"/>
    <xf numFmtId="165" fontId="0" fillId="0" borderId="7" xfId="67" applyNumberFormat="1" applyFont="1" applyFill="1" applyBorder="1"/>
    <xf numFmtId="0" fontId="0" fillId="0" borderId="6" xfId="0" applyFill="1" applyBorder="1"/>
    <xf numFmtId="0" fontId="0" fillId="0" borderId="9" xfId="0" applyFill="1" applyBorder="1"/>
    <xf numFmtId="0" fontId="0" fillId="0" borderId="0" xfId="0" applyFill="1" applyBorder="1"/>
    <xf numFmtId="165" fontId="0" fillId="0" borderId="0" xfId="67" applyNumberFormat="1" applyFont="1" applyFill="1" applyBorder="1"/>
    <xf numFmtId="0" fontId="0" fillId="0" borderId="2" xfId="0" applyFill="1" applyBorder="1"/>
    <xf numFmtId="0" fontId="0" fillId="0" borderId="13" xfId="0" applyFill="1" applyBorder="1"/>
    <xf numFmtId="0" fontId="0" fillId="0" borderId="14" xfId="0" applyFill="1" applyBorder="1"/>
    <xf numFmtId="165" fontId="0" fillId="0" borderId="14" xfId="67" applyNumberFormat="1" applyFont="1" applyFill="1" applyBorder="1"/>
    <xf numFmtId="0" fontId="0" fillId="0" borderId="12" xfId="0" applyFill="1" applyBorder="1"/>
    <xf numFmtId="0" fontId="69" fillId="0" borderId="0" xfId="0" applyFont="1" applyFill="1" applyBorder="1" applyAlignment="1">
      <alignment vertical="center"/>
    </xf>
    <xf numFmtId="0" fontId="51" fillId="0" borderId="8" xfId="0" applyFont="1" applyFill="1" applyBorder="1" applyAlignment="1">
      <alignment vertical="center" wrapText="1"/>
    </xf>
    <xf numFmtId="0" fontId="51" fillId="0" borderId="6" xfId="0" applyFont="1" applyFill="1" applyBorder="1" applyAlignment="1">
      <alignment vertical="center" wrapText="1"/>
    </xf>
    <xf numFmtId="165" fontId="52" fillId="0" borderId="1" xfId="67" applyNumberFormat="1" applyFont="1" applyFill="1" applyBorder="1" applyAlignment="1">
      <alignment vertical="center"/>
    </xf>
    <xf numFmtId="164" fontId="52" fillId="0" borderId="3" xfId="132" applyNumberFormat="1" applyFont="1" applyFill="1" applyBorder="1" applyAlignment="1">
      <alignment horizontal="center" vertical="center"/>
    </xf>
    <xf numFmtId="165" fontId="52" fillId="0" borderId="1" xfId="67" applyNumberFormat="1" applyFont="1" applyBorder="1" applyAlignment="1">
      <alignment horizontal="right" vertical="center"/>
    </xf>
    <xf numFmtId="0" fontId="52" fillId="0" borderId="0" xfId="0" applyFont="1" applyBorder="1" applyAlignment="1">
      <alignment horizontal="left" vertical="top" wrapText="1"/>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52" fillId="0" borderId="11" xfId="0" applyFont="1" applyBorder="1" applyAlignment="1">
      <alignment horizontal="center"/>
    </xf>
    <xf numFmtId="0" fontId="52" fillId="0" borderId="10" xfId="0" applyFont="1" applyBorder="1" applyAlignment="1">
      <alignment horizontal="center"/>
    </xf>
    <xf numFmtId="0" fontId="7" fillId="0" borderId="1" xfId="0" applyFont="1" applyFill="1" applyBorder="1" applyAlignment="1">
      <alignment horizontal="center"/>
    </xf>
    <xf numFmtId="0" fontId="51" fillId="0" borderId="1" xfId="0" applyFont="1" applyBorder="1" applyAlignment="1">
      <alignment horizontal="left" vertical="center"/>
    </xf>
    <xf numFmtId="0" fontId="7" fillId="0" borderId="1" xfId="0" applyFont="1" applyFill="1" applyBorder="1" applyAlignment="1">
      <alignment horizontal="center"/>
    </xf>
    <xf numFmtId="0" fontId="52" fillId="0" borderId="1" xfId="0" applyFont="1" applyFill="1" applyBorder="1" applyAlignment="1">
      <alignment horizontal="right"/>
    </xf>
    <xf numFmtId="0" fontId="0" fillId="0" borderId="3" xfId="0" applyFont="1" applyBorder="1"/>
    <xf numFmtId="164" fontId="0" fillId="0" borderId="3" xfId="132" applyNumberFormat="1" applyFont="1" applyBorder="1" applyAlignment="1">
      <alignment horizontal="right"/>
    </xf>
    <xf numFmtId="164" fontId="0" fillId="0" borderId="5" xfId="132" applyNumberFormat="1" applyFont="1" applyBorder="1" applyAlignment="1">
      <alignment horizontal="right"/>
    </xf>
    <xf numFmtId="164" fontId="0" fillId="0" borderId="1" xfId="132" applyNumberFormat="1" applyFont="1" applyBorder="1" applyAlignment="1">
      <alignment horizontal="right"/>
    </xf>
    <xf numFmtId="0" fontId="7" fillId="0" borderId="11" xfId="0" applyFont="1" applyFill="1" applyBorder="1" applyAlignment="1">
      <alignment horizontal="center"/>
    </xf>
    <xf numFmtId="164" fontId="0" fillId="0" borderId="11" xfId="0" applyNumberFormat="1" applyBorder="1" applyAlignment="1">
      <alignment horizontal="center"/>
    </xf>
    <xf numFmtId="49" fontId="52" fillId="0" borderId="11" xfId="67" applyNumberFormat="1" applyFont="1" applyFill="1" applyBorder="1" applyAlignment="1">
      <alignment horizontal="center"/>
    </xf>
    <xf numFmtId="164" fontId="52" fillId="0" borderId="11" xfId="132" applyNumberFormat="1" applyFont="1" applyFill="1" applyBorder="1" applyAlignment="1">
      <alignment horizontal="center"/>
    </xf>
    <xf numFmtId="9" fontId="52" fillId="36" borderId="119" xfId="132" applyNumberFormat="1" applyFont="1" applyFill="1" applyBorder="1" applyAlignment="1">
      <alignment horizontal="center"/>
    </xf>
    <xf numFmtId="1" fontId="51" fillId="36" borderId="120" xfId="67" applyNumberFormat="1" applyFont="1" applyFill="1" applyBorder="1" applyAlignment="1">
      <alignment horizontal="center"/>
    </xf>
    <xf numFmtId="164" fontId="52" fillId="36" borderId="83" xfId="132" applyNumberFormat="1" applyFont="1" applyFill="1" applyBorder="1" applyAlignment="1">
      <alignment horizontal="center"/>
    </xf>
    <xf numFmtId="49" fontId="52" fillId="36" borderId="83" xfId="67" applyNumberFormat="1" applyFont="1" applyFill="1" applyBorder="1" applyAlignment="1">
      <alignment horizontal="center"/>
    </xf>
    <xf numFmtId="9" fontId="52" fillId="36" borderId="121" xfId="132" applyFont="1" applyFill="1" applyBorder="1" applyAlignment="1">
      <alignment horizontal="center"/>
    </xf>
    <xf numFmtId="3" fontId="52" fillId="0" borderId="1" xfId="0" applyNumberFormat="1" applyFont="1" applyFill="1" applyBorder="1"/>
    <xf numFmtId="165" fontId="52" fillId="0" borderId="3" xfId="67" applyNumberFormat="1" applyFont="1" applyFill="1" applyBorder="1"/>
    <xf numFmtId="167" fontId="45" fillId="0" borderId="1" xfId="134" applyNumberFormat="1" applyFont="1" applyBorder="1" applyAlignment="1">
      <alignment horizontal="center" wrapText="1"/>
    </xf>
    <xf numFmtId="167" fontId="0" fillId="0" borderId="1" xfId="134" applyNumberFormat="1" applyFont="1" applyBorder="1" applyAlignment="1">
      <alignment horizontal="center"/>
    </xf>
    <xf numFmtId="0" fontId="0" fillId="0" borderId="1" xfId="0" applyBorder="1" applyAlignment="1">
      <alignment horizontal="center"/>
    </xf>
    <xf numFmtId="0" fontId="0" fillId="0" borderId="0" xfId="0" applyFont="1"/>
    <xf numFmtId="0" fontId="0" fillId="0" borderId="61" xfId="0" applyBorder="1"/>
    <xf numFmtId="0" fontId="45" fillId="0" borderId="126" xfId="0" applyFont="1" applyBorder="1" applyAlignment="1">
      <alignment wrapText="1"/>
    </xf>
    <xf numFmtId="0" fontId="45" fillId="0" borderId="126" xfId="0" applyFont="1" applyBorder="1"/>
    <xf numFmtId="9" fontId="0" fillId="0" borderId="125" xfId="132" applyFont="1" applyBorder="1" applyAlignment="1">
      <alignment horizontal="center"/>
    </xf>
    <xf numFmtId="0" fontId="45" fillId="0" borderId="127" xfId="0" applyFont="1" applyBorder="1"/>
    <xf numFmtId="167" fontId="0" fillId="0" borderId="128" xfId="134" applyNumberFormat="1" applyFont="1" applyBorder="1" applyAlignment="1">
      <alignment horizontal="center"/>
    </xf>
    <xf numFmtId="0" fontId="0" fillId="0" borderId="128" xfId="0" applyBorder="1" applyAlignment="1">
      <alignment horizontal="center"/>
    </xf>
    <xf numFmtId="9" fontId="0" fillId="0" borderId="129" xfId="132" applyFont="1" applyBorder="1" applyAlignment="1">
      <alignment horizontal="center"/>
    </xf>
    <xf numFmtId="165" fontId="0" fillId="0" borderId="8" xfId="67" applyNumberFormat="1" applyFont="1" applyBorder="1"/>
    <xf numFmtId="165" fontId="0" fillId="0" borderId="13" xfId="67" applyNumberFormat="1" applyFont="1" applyBorder="1"/>
    <xf numFmtId="165" fontId="0" fillId="0" borderId="11" xfId="67" applyNumberFormat="1" applyFont="1" applyBorder="1"/>
    <xf numFmtId="165" fontId="0" fillId="0" borderId="9" xfId="67" applyNumberFormat="1" applyFont="1" applyBorder="1"/>
    <xf numFmtId="0" fontId="71" fillId="38" borderId="93" xfId="67" applyNumberFormat="1" applyFont="1" applyFill="1" applyBorder="1" applyAlignment="1">
      <alignment horizontal="center"/>
    </xf>
    <xf numFmtId="0" fontId="71" fillId="38" borderId="37" xfId="67" applyNumberFormat="1" applyFont="1" applyFill="1" applyBorder="1" applyAlignment="1">
      <alignment horizontal="center"/>
    </xf>
    <xf numFmtId="0" fontId="71" fillId="38" borderId="38" xfId="67" applyNumberFormat="1" applyFont="1" applyFill="1" applyBorder="1" applyAlignment="1">
      <alignment horizont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7" fillId="39" borderId="102" xfId="0" applyFont="1" applyFill="1" applyBorder="1" applyAlignment="1">
      <alignment horizontal="center" vertical="center"/>
    </xf>
    <xf numFmtId="0" fontId="7" fillId="39" borderId="44" xfId="0" applyFont="1" applyFill="1" applyBorder="1" applyAlignment="1">
      <alignment horizontal="center" vertical="center" wrapText="1"/>
    </xf>
    <xf numFmtId="0" fontId="56" fillId="39" borderId="0" xfId="0" applyFont="1" applyFill="1" applyBorder="1" applyAlignment="1">
      <alignment horizontal="left" vertical="center"/>
    </xf>
    <xf numFmtId="0" fontId="56" fillId="39" borderId="11" xfId="0" applyFont="1" applyFill="1" applyBorder="1" applyAlignment="1">
      <alignment horizontal="center" vertical="center"/>
    </xf>
    <xf numFmtId="0" fontId="56" fillId="39" borderId="15" xfId="0" applyFont="1" applyFill="1" applyBorder="1" applyAlignment="1">
      <alignment horizontal="center" vertical="center"/>
    </xf>
    <xf numFmtId="0" fontId="56" fillId="39" borderId="10" xfId="0" applyFont="1" applyFill="1" applyBorder="1" applyAlignment="1">
      <alignment horizontal="center" vertical="center"/>
    </xf>
    <xf numFmtId="0" fontId="56" fillId="39" borderId="4" xfId="0" applyFont="1" applyFill="1" applyBorder="1" applyAlignment="1">
      <alignment vertical="center"/>
    </xf>
    <xf numFmtId="0" fontId="10" fillId="39" borderId="99" xfId="0" applyFont="1" applyFill="1" applyBorder="1" applyAlignment="1">
      <alignment vertical="center"/>
    </xf>
    <xf numFmtId="0" fontId="7" fillId="39" borderId="11" xfId="92" applyFont="1" applyFill="1" applyBorder="1" applyAlignment="1">
      <alignment horizontal="left" vertical="center"/>
    </xf>
    <xf numFmtId="0" fontId="56" fillId="39" borderId="10" xfId="92" applyFont="1" applyFill="1" applyBorder="1" applyAlignment="1">
      <alignment horizontal="center" vertical="center"/>
    </xf>
    <xf numFmtId="0" fontId="7" fillId="39" borderId="8" xfId="105" applyFont="1" applyFill="1" applyBorder="1" applyAlignment="1">
      <alignment horizontal="left" vertical="center"/>
    </xf>
    <xf numFmtId="0" fontId="56" fillId="39" borderId="7" xfId="105" applyFont="1" applyFill="1" applyBorder="1" applyAlignment="1">
      <alignment vertical="center"/>
    </xf>
    <xf numFmtId="0" fontId="56" fillId="39" borderId="6" xfId="105" applyFont="1" applyFill="1" applyBorder="1" applyAlignment="1">
      <alignment vertical="center"/>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6" fillId="39" borderId="11" xfId="0" applyFont="1" applyFill="1" applyBorder="1" applyAlignment="1">
      <alignment horizontal="center"/>
    </xf>
    <xf numFmtId="0" fontId="56" fillId="39" borderId="15" xfId="0" applyFont="1" applyFill="1" applyBorder="1" applyAlignment="1">
      <alignment horizontal="center"/>
    </xf>
    <xf numFmtId="0" fontId="56" fillId="39"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2" fillId="0" borderId="0" xfId="0" applyFont="1" applyFill="1" applyAlignment="1">
      <alignment horizontal="left" vertical="center"/>
    </xf>
    <xf numFmtId="0" fontId="51" fillId="0" borderId="0" xfId="0" applyFont="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4" fillId="39" borderId="11" xfId="0" applyFont="1" applyFill="1" applyBorder="1" applyAlignment="1">
      <alignment horizontal="center"/>
    </xf>
    <xf numFmtId="0" fontId="54" fillId="39" borderId="15" xfId="0" applyFont="1" applyFill="1" applyBorder="1" applyAlignment="1">
      <alignment horizontal="center"/>
    </xf>
    <xf numFmtId="0" fontId="54" fillId="39"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45" fillId="0" borderId="122" xfId="0" applyFont="1" applyBorder="1" applyAlignment="1">
      <alignment horizontal="center"/>
    </xf>
    <xf numFmtId="0" fontId="45" fillId="0" borderId="123" xfId="0" applyFont="1" applyBorder="1" applyAlignment="1">
      <alignment horizontal="center"/>
    </xf>
    <xf numFmtId="0" fontId="45" fillId="0" borderId="124" xfId="0" applyFont="1" applyBorder="1" applyAlignment="1">
      <alignment horizontal="center"/>
    </xf>
    <xf numFmtId="0" fontId="45" fillId="0" borderId="1" xfId="0" applyFont="1" applyBorder="1" applyAlignment="1">
      <alignment horizontal="center"/>
    </xf>
    <xf numFmtId="0" fontId="45" fillId="0" borderId="1" xfId="0" applyFont="1" applyBorder="1" applyAlignment="1">
      <alignment horizontal="center" wrapText="1"/>
    </xf>
    <xf numFmtId="9" fontId="45" fillId="0" borderId="125" xfId="132" applyFont="1" applyBorder="1" applyAlignment="1">
      <alignment horizontal="center"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56" fillId="39" borderId="13" xfId="0" applyFont="1" applyFill="1" applyBorder="1" applyAlignment="1">
      <alignment horizontal="center" vertical="center"/>
    </xf>
    <xf numFmtId="0" fontId="56" fillId="39" borderId="14" xfId="0" applyFont="1" applyFill="1" applyBorder="1" applyAlignment="1">
      <alignment horizontal="center" vertical="center"/>
    </xf>
    <xf numFmtId="0" fontId="56" fillId="39" borderId="12" xfId="0" applyFont="1" applyFill="1" applyBorder="1" applyAlignment="1">
      <alignment horizontal="center" vertical="center"/>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71" xfId="107" applyFont="1" applyFill="1" applyBorder="1" applyAlignment="1">
      <alignment horizontal="center" vertical="center"/>
    </xf>
    <xf numFmtId="0" fontId="6" fillId="0" borderId="96" xfId="107" applyFont="1" applyFill="1" applyBorder="1" applyAlignment="1">
      <alignment horizontal="center" vertical="center"/>
    </xf>
    <xf numFmtId="0" fontId="51" fillId="0" borderId="55" xfId="0" applyFont="1" applyBorder="1" applyAlignment="1">
      <alignment horizontal="left"/>
    </xf>
    <xf numFmtId="0" fontId="51" fillId="0" borderId="56" xfId="0" applyFont="1" applyBorder="1" applyAlignment="1">
      <alignment horizontal="left"/>
    </xf>
    <xf numFmtId="0" fontId="51" fillId="0" borderId="57" xfId="0" applyFont="1" applyBorder="1" applyAlignment="1">
      <alignment horizontal="left"/>
    </xf>
    <xf numFmtId="0" fontId="56" fillId="39" borderId="55" xfId="0" applyFont="1" applyFill="1" applyBorder="1" applyAlignment="1">
      <alignment horizontal="center" vertical="center"/>
    </xf>
    <xf numFmtId="0" fontId="56" fillId="39" borderId="56" xfId="0" applyFont="1" applyFill="1" applyBorder="1" applyAlignment="1">
      <alignment horizontal="center" vertical="center"/>
    </xf>
    <xf numFmtId="0" fontId="56" fillId="39" borderId="57"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2" fillId="0" borderId="58" xfId="0" applyFont="1" applyBorder="1" applyAlignment="1">
      <alignment horizontal="left" vertical="top" wrapText="1"/>
    </xf>
    <xf numFmtId="0" fontId="52" fillId="0" borderId="59" xfId="0" applyFont="1" applyBorder="1" applyAlignment="1">
      <alignment horizontal="left" vertical="top" wrapText="1"/>
    </xf>
    <xf numFmtId="0" fontId="52" fillId="0" borderId="60" xfId="0" applyFont="1" applyBorder="1" applyAlignment="1">
      <alignment horizontal="left" vertical="top" wrapText="1"/>
    </xf>
    <xf numFmtId="0" fontId="52" fillId="0" borderId="61" xfId="0" applyFont="1" applyBorder="1" applyAlignment="1">
      <alignment horizontal="left" vertical="top" wrapText="1"/>
    </xf>
    <xf numFmtId="0" fontId="52" fillId="0" borderId="62" xfId="0" applyFont="1" applyBorder="1" applyAlignment="1">
      <alignment horizontal="left" vertical="top" wrapText="1"/>
    </xf>
    <xf numFmtId="0" fontId="52" fillId="0" borderId="63" xfId="0" applyFont="1" applyBorder="1" applyAlignment="1">
      <alignment horizontal="left" vertical="top" wrapText="1"/>
    </xf>
    <xf numFmtId="0" fontId="52" fillId="0" borderId="64" xfId="0" applyFont="1" applyBorder="1" applyAlignment="1">
      <alignment horizontal="left" vertical="top" wrapText="1"/>
    </xf>
    <xf numFmtId="0" fontId="52" fillId="0" borderId="65" xfId="0" applyFont="1" applyBorder="1" applyAlignment="1">
      <alignment horizontal="left" vertical="top" wrapText="1"/>
    </xf>
    <xf numFmtId="0" fontId="6" fillId="0" borderId="77" xfId="107" applyFont="1" applyFill="1" applyBorder="1" applyAlignment="1">
      <alignment horizontal="center" vertical="center"/>
    </xf>
    <xf numFmtId="0" fontId="6" fillId="0" borderId="78" xfId="107" applyFont="1" applyFill="1" applyBorder="1" applyAlignment="1">
      <alignment horizontal="center" vertical="center"/>
    </xf>
    <xf numFmtId="0" fontId="6" fillId="0" borderId="74" xfId="107" applyFont="1" applyFill="1" applyBorder="1" applyAlignment="1">
      <alignment horizontal="center" vertical="center"/>
    </xf>
    <xf numFmtId="0" fontId="6" fillId="0" borderId="75" xfId="107" applyFont="1" applyFill="1" applyBorder="1" applyAlignment="1">
      <alignment horizontal="center" vertical="center"/>
    </xf>
    <xf numFmtId="0" fontId="51" fillId="0" borderId="4" xfId="0" applyFont="1" applyBorder="1" applyAlignment="1">
      <alignment horizontal="center" vertical="center"/>
    </xf>
    <xf numFmtId="0" fontId="51" fillId="36" borderId="103" xfId="0" applyFont="1" applyFill="1" applyBorder="1" applyAlignment="1">
      <alignment horizontal="center" vertical="center"/>
    </xf>
    <xf numFmtId="0" fontId="51" fillId="36" borderId="106" xfId="0" applyFont="1" applyFill="1" applyBorder="1" applyAlignment="1">
      <alignment horizontal="center" vertical="center"/>
    </xf>
    <xf numFmtId="0" fontId="51" fillId="36" borderId="108" xfId="0" applyFont="1" applyFill="1" applyBorder="1" applyAlignment="1">
      <alignment horizontal="center" vertical="center"/>
    </xf>
    <xf numFmtId="0" fontId="51" fillId="36" borderId="109" xfId="0" applyFont="1" applyFill="1" applyBorder="1" applyAlignment="1">
      <alignment horizontal="center" vertical="center"/>
    </xf>
    <xf numFmtId="0" fontId="51" fillId="36" borderId="110" xfId="0" applyFont="1" applyFill="1" applyBorder="1" applyAlignment="1">
      <alignment horizontal="center" vertical="center"/>
    </xf>
    <xf numFmtId="0" fontId="51" fillId="36" borderId="112" xfId="0" applyFont="1" applyFill="1" applyBorder="1" applyAlignment="1">
      <alignment horizontal="center" vertical="center"/>
    </xf>
    <xf numFmtId="0" fontId="51" fillId="0" borderId="1" xfId="0" applyFont="1" applyBorder="1" applyAlignment="1">
      <alignment horizontal="left"/>
    </xf>
    <xf numFmtId="0" fontId="56" fillId="39" borderId="1" xfId="0" applyFont="1" applyFill="1" applyBorder="1" applyAlignment="1">
      <alignment horizontal="left" vertical="center"/>
    </xf>
    <xf numFmtId="0" fontId="52" fillId="0" borderId="1" xfId="0" applyFont="1" applyBorder="1" applyAlignment="1">
      <alignment horizontal="left" vertical="top" wrapText="1"/>
    </xf>
    <xf numFmtId="0" fontId="67" fillId="0" borderId="8" xfId="0" applyFont="1" applyBorder="1" applyAlignment="1">
      <alignment horizontal="center" wrapText="1"/>
    </xf>
    <xf numFmtId="0" fontId="67" fillId="0" borderId="7" xfId="0" applyFont="1" applyBorder="1" applyAlignment="1">
      <alignment horizontal="center" wrapText="1"/>
    </xf>
    <xf numFmtId="0" fontId="67"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56" fillId="39" borderId="11" xfId="0" applyFont="1" applyFill="1" applyBorder="1" applyAlignment="1">
      <alignment horizontal="center" vertical="center"/>
    </xf>
    <xf numFmtId="0" fontId="56" fillId="39" borderId="15" xfId="0" applyFont="1" applyFill="1" applyBorder="1" applyAlignment="1">
      <alignment horizontal="center" vertical="center"/>
    </xf>
    <xf numFmtId="0" fontId="56" fillId="39" borderId="10" xfId="0" applyFont="1" applyFill="1" applyBorder="1" applyAlignment="1">
      <alignment horizontal="center" vertical="center"/>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84" xfId="0" applyFont="1" applyFill="1" applyBorder="1" applyAlignment="1">
      <alignment horizontal="center" vertical="center" wrapText="1"/>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56" fillId="39" borderId="1" xfId="0" applyFont="1" applyFill="1" applyBorder="1" applyAlignment="1">
      <alignment horizontal="center" vertical="center"/>
    </xf>
    <xf numFmtId="0" fontId="52" fillId="0" borderId="1" xfId="0" applyFont="1" applyFill="1" applyBorder="1" applyAlignment="1">
      <alignment horizontal="left" vertical="top"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7" fillId="33" borderId="9" xfId="0" applyFont="1" applyFill="1" applyBorder="1" applyAlignment="1">
      <alignment horizont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33" xfId="0" applyFont="1" applyBorder="1" applyAlignment="1">
      <alignment horizontal="center" vertical="center" wrapText="1"/>
    </xf>
    <xf numFmtId="0" fontId="52" fillId="0" borderId="45" xfId="0" applyFont="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4" fillId="0" borderId="14" xfId="112" applyFont="1" applyBorder="1" applyAlignment="1">
      <alignment horizontal="center"/>
    </xf>
    <xf numFmtId="0" fontId="7" fillId="0" borderId="0" xfId="112" applyFont="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56" fillId="39" borderId="11" xfId="0" applyFont="1" applyFill="1" applyBorder="1" applyAlignment="1">
      <alignment horizontal="left" vertical="center"/>
    </xf>
    <xf numFmtId="0" fontId="56" fillId="39" borderId="15" xfId="0" applyFont="1" applyFill="1" applyBorder="1" applyAlignment="1">
      <alignment horizontal="left" vertical="center"/>
    </xf>
    <xf numFmtId="0" fontId="56" fillId="39" borderId="10" xfId="0" applyFont="1" applyFill="1" applyBorder="1" applyAlignment="1">
      <alignment horizontal="left" vertical="center"/>
    </xf>
    <xf numFmtId="0" fontId="51" fillId="0" borderId="3" xfId="0" applyFont="1" applyBorder="1" applyAlignment="1">
      <alignment horizontal="center"/>
    </xf>
    <xf numFmtId="0" fontId="7" fillId="0" borderId="85" xfId="0" applyFont="1" applyFill="1" applyBorder="1" applyAlignment="1">
      <alignment horizontal="center" wrapText="1"/>
    </xf>
    <xf numFmtId="0" fontId="7" fillId="0" borderId="91" xfId="0" applyFont="1" applyFill="1" applyBorder="1" applyAlignment="1">
      <alignment horizontal="center" wrapText="1"/>
    </xf>
    <xf numFmtId="0" fontId="7" fillId="0" borderId="92"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3" xfId="0" applyFont="1" applyFill="1" applyBorder="1" applyAlignment="1">
      <alignment horizontal="center" wrapText="1"/>
    </xf>
    <xf numFmtId="0" fontId="52" fillId="0" borderId="0" xfId="0" applyFont="1" applyBorder="1" applyAlignment="1">
      <alignment horizontal="left"/>
    </xf>
    <xf numFmtId="0" fontId="52" fillId="0" borderId="0" xfId="0" applyFont="1" applyAlignment="1">
      <alignment horizontal="left" wrapText="1"/>
    </xf>
    <xf numFmtId="0" fontId="4" fillId="0" borderId="0" xfId="112" applyFont="1" applyAlignment="1">
      <alignment horizontal="left"/>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95" xfId="0" applyNumberFormat="1" applyFont="1" applyBorder="1" applyAlignment="1">
      <alignment horizont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82" xfId="100" applyNumberFormat="1" applyFont="1" applyBorder="1" applyAlignment="1">
      <alignment horizontal="center" vertical="center" wrapText="1"/>
    </xf>
    <xf numFmtId="0" fontId="7" fillId="0" borderId="83" xfId="100" applyNumberFormat="1" applyFont="1" applyBorder="1" applyAlignment="1">
      <alignment horizontal="center" vertic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xr:uid="{00000000-0005-0000-0000-000001000000}"/>
    <cellStyle name="20% - Accent1 3" xfId="3" xr:uid="{00000000-0005-0000-0000-000002000000}"/>
    <cellStyle name="20% - Accent2" xfId="4" builtinId="34" customBuiltin="1"/>
    <cellStyle name="20% - Accent2 2" xfId="5" xr:uid="{00000000-0005-0000-0000-000004000000}"/>
    <cellStyle name="20% - Accent2 3" xfId="6" xr:uid="{00000000-0005-0000-0000-000005000000}"/>
    <cellStyle name="20% - Accent3" xfId="7" builtinId="38" customBuiltin="1"/>
    <cellStyle name="20% - Accent3 2" xfId="8" xr:uid="{00000000-0005-0000-0000-000007000000}"/>
    <cellStyle name="20% - Accent3 3" xfId="9" xr:uid="{00000000-0005-0000-0000-000008000000}"/>
    <cellStyle name="20% - Accent4" xfId="10" builtinId="42" customBuiltin="1"/>
    <cellStyle name="20% - Accent4 2" xfId="11" xr:uid="{00000000-0005-0000-0000-00000A000000}"/>
    <cellStyle name="20% - Accent4 3" xfId="12" xr:uid="{00000000-0005-0000-0000-00000B000000}"/>
    <cellStyle name="20% - Accent5" xfId="13" builtinId="46" customBuiltin="1"/>
    <cellStyle name="20% - Accent5 2" xfId="14" xr:uid="{00000000-0005-0000-0000-00000D000000}"/>
    <cellStyle name="20% - Accent5 3" xfId="15" xr:uid="{00000000-0005-0000-0000-00000E000000}"/>
    <cellStyle name="20% - Accent6" xfId="16" builtinId="50" customBuiltin="1"/>
    <cellStyle name="20% - Accent6 2" xfId="17" xr:uid="{00000000-0005-0000-0000-000010000000}"/>
    <cellStyle name="20% - Accent6 3" xfId="18" xr:uid="{00000000-0005-0000-0000-000011000000}"/>
    <cellStyle name="40% - Accent1" xfId="19" builtinId="31" customBuiltin="1"/>
    <cellStyle name="40% - Accent1 2" xfId="20" xr:uid="{00000000-0005-0000-0000-000013000000}"/>
    <cellStyle name="40% - Accent1 3" xfId="21" xr:uid="{00000000-0005-0000-0000-000014000000}"/>
    <cellStyle name="40% - Accent2" xfId="22" builtinId="35" customBuiltin="1"/>
    <cellStyle name="40% - Accent2 2" xfId="23" xr:uid="{00000000-0005-0000-0000-000016000000}"/>
    <cellStyle name="40% - Accent2 3" xfId="24" xr:uid="{00000000-0005-0000-0000-000017000000}"/>
    <cellStyle name="40% - Accent3" xfId="25" builtinId="39" customBuiltin="1"/>
    <cellStyle name="40% - Accent3 2" xfId="26" xr:uid="{00000000-0005-0000-0000-000019000000}"/>
    <cellStyle name="40% - Accent3 3" xfId="27" xr:uid="{00000000-0005-0000-0000-00001A000000}"/>
    <cellStyle name="40% - Accent4" xfId="28" builtinId="43" customBuiltin="1"/>
    <cellStyle name="40% - Accent4 2" xfId="29" xr:uid="{00000000-0005-0000-0000-00001C000000}"/>
    <cellStyle name="40% - Accent4 3" xfId="30" xr:uid="{00000000-0005-0000-0000-00001D000000}"/>
    <cellStyle name="40% - Accent5" xfId="31" builtinId="47" customBuiltin="1"/>
    <cellStyle name="40% - Accent5 2" xfId="32" xr:uid="{00000000-0005-0000-0000-00001F000000}"/>
    <cellStyle name="40% - Accent5 3" xfId="33" xr:uid="{00000000-0005-0000-0000-000020000000}"/>
    <cellStyle name="40% - Accent6" xfId="34" builtinId="51" customBuiltin="1"/>
    <cellStyle name="40% - Accent6 2" xfId="35" xr:uid="{00000000-0005-0000-0000-000022000000}"/>
    <cellStyle name="40% - Accent6 3" xfId="36" xr:uid="{00000000-0005-0000-0000-000023000000}"/>
    <cellStyle name="60% - Accent1" xfId="37" builtinId="32" customBuiltin="1"/>
    <cellStyle name="60% - Accent1 2" xfId="38" xr:uid="{00000000-0005-0000-0000-000025000000}"/>
    <cellStyle name="60% - Accent2" xfId="39" builtinId="36" customBuiltin="1"/>
    <cellStyle name="60% - Accent2 2" xfId="40" xr:uid="{00000000-0005-0000-0000-000027000000}"/>
    <cellStyle name="60% - Accent3" xfId="41" builtinId="40" customBuiltin="1"/>
    <cellStyle name="60% - Accent3 2" xfId="42" xr:uid="{00000000-0005-0000-0000-000029000000}"/>
    <cellStyle name="60% - Accent4" xfId="43" builtinId="44" customBuiltin="1"/>
    <cellStyle name="60% - Accent4 2" xfId="44" xr:uid="{00000000-0005-0000-0000-00002B000000}"/>
    <cellStyle name="60% - Accent5" xfId="45" builtinId="48" customBuiltin="1"/>
    <cellStyle name="60% - Accent5 2" xfId="46" xr:uid="{00000000-0005-0000-0000-00002D000000}"/>
    <cellStyle name="60% - Accent6" xfId="47" builtinId="52" customBuiltin="1"/>
    <cellStyle name="60% - Accent6 2" xfId="48" xr:uid="{00000000-0005-0000-0000-00002F000000}"/>
    <cellStyle name="Accent1" xfId="49" builtinId="29" customBuiltin="1"/>
    <cellStyle name="Accent1 2" xfId="50" xr:uid="{00000000-0005-0000-0000-000031000000}"/>
    <cellStyle name="Accent2" xfId="51" builtinId="33" customBuiltin="1"/>
    <cellStyle name="Accent2 2" xfId="52" xr:uid="{00000000-0005-0000-0000-000033000000}"/>
    <cellStyle name="Accent3" xfId="53" builtinId="37" customBuiltin="1"/>
    <cellStyle name="Accent3 2" xfId="54" xr:uid="{00000000-0005-0000-0000-000035000000}"/>
    <cellStyle name="Accent4" xfId="55" builtinId="41" customBuiltin="1"/>
    <cellStyle name="Accent4 2" xfId="56" xr:uid="{00000000-0005-0000-0000-000037000000}"/>
    <cellStyle name="Accent5" xfId="57" builtinId="45" customBuiltin="1"/>
    <cellStyle name="Accent5 2" xfId="58" xr:uid="{00000000-0005-0000-0000-000039000000}"/>
    <cellStyle name="Accent6" xfId="59" builtinId="49" customBuiltin="1"/>
    <cellStyle name="Accent6 2" xfId="60" xr:uid="{00000000-0005-0000-0000-00003B000000}"/>
    <cellStyle name="Bad" xfId="61" builtinId="27" customBuiltin="1"/>
    <cellStyle name="Bad 2" xfId="62" xr:uid="{00000000-0005-0000-0000-00003D000000}"/>
    <cellStyle name="Calculation" xfId="63" builtinId="22" customBuiltin="1"/>
    <cellStyle name="Calculation 2" xfId="64" xr:uid="{00000000-0005-0000-0000-00003F000000}"/>
    <cellStyle name="Check Cell" xfId="65" builtinId="23" customBuiltin="1"/>
    <cellStyle name="Check Cell 2" xfId="66" xr:uid="{00000000-0005-0000-0000-000041000000}"/>
    <cellStyle name="Comma" xfId="67" builtinId="3"/>
    <cellStyle name="Comma 2" xfId="68" xr:uid="{00000000-0005-0000-0000-000043000000}"/>
    <cellStyle name="Comma 2 2" xfId="69" xr:uid="{00000000-0005-0000-0000-000044000000}"/>
    <cellStyle name="Comma 3" xfId="133" xr:uid="{00000000-0005-0000-0000-000045000000}"/>
    <cellStyle name="Currency" xfId="134" builtinId="4"/>
    <cellStyle name="Explanatory Text" xfId="70" builtinId="53" customBuiltin="1"/>
    <cellStyle name="Explanatory Text 2" xfId="71" xr:uid="{00000000-0005-0000-0000-000048000000}"/>
    <cellStyle name="Good" xfId="72" builtinId="26" customBuiltin="1"/>
    <cellStyle name="Good 2" xfId="73" xr:uid="{00000000-0005-0000-0000-00004A000000}"/>
    <cellStyle name="Heading 1" xfId="74" builtinId="16" customBuiltin="1"/>
    <cellStyle name="Heading 1 2" xfId="75" xr:uid="{00000000-0005-0000-0000-00004C000000}"/>
    <cellStyle name="Heading 2" xfId="76" builtinId="17" customBuiltin="1"/>
    <cellStyle name="Heading 2 2" xfId="77" xr:uid="{00000000-0005-0000-0000-00004E000000}"/>
    <cellStyle name="Heading 3" xfId="78" builtinId="18" customBuiltin="1"/>
    <cellStyle name="Heading 3 2" xfId="79" xr:uid="{00000000-0005-0000-0000-000050000000}"/>
    <cellStyle name="Heading 4" xfId="80" builtinId="19" customBuiltin="1"/>
    <cellStyle name="Heading 4 2" xfId="81" xr:uid="{00000000-0005-0000-0000-000052000000}"/>
    <cellStyle name="Hyperlink" xfId="82" builtinId="8"/>
    <cellStyle name="Hyperlink 2" xfId="83" xr:uid="{00000000-0005-0000-0000-000054000000}"/>
    <cellStyle name="Hyperlink 3" xfId="84" xr:uid="{00000000-0005-0000-0000-000055000000}"/>
    <cellStyle name="Hyperlink 3 2" xfId="85" xr:uid="{00000000-0005-0000-0000-000056000000}"/>
    <cellStyle name="Input" xfId="86" builtinId="20" customBuiltin="1"/>
    <cellStyle name="Input 2" xfId="87" xr:uid="{00000000-0005-0000-0000-000058000000}"/>
    <cellStyle name="Linked Cell" xfId="88" builtinId="24" customBuiltin="1"/>
    <cellStyle name="Linked Cell 2" xfId="89" xr:uid="{00000000-0005-0000-0000-00005A000000}"/>
    <cellStyle name="Neutral" xfId="90" builtinId="28" customBuiltin="1"/>
    <cellStyle name="Neutral 2" xfId="91" xr:uid="{00000000-0005-0000-0000-00005C000000}"/>
    <cellStyle name="Normal" xfId="0" builtinId="0"/>
    <cellStyle name="Normal 2" xfId="92" xr:uid="{00000000-0005-0000-0000-00005E000000}"/>
    <cellStyle name="Normal 2 2" xfId="93" xr:uid="{00000000-0005-0000-0000-00005F000000}"/>
    <cellStyle name="Normal 2 2 2" xfId="94" xr:uid="{00000000-0005-0000-0000-000060000000}"/>
    <cellStyle name="Normal 2 3" xfId="95" xr:uid="{00000000-0005-0000-0000-000061000000}"/>
    <cellStyle name="Normal 2 3 2" xfId="96" xr:uid="{00000000-0005-0000-0000-000062000000}"/>
    <cellStyle name="Normal 2 3 3" xfId="97" xr:uid="{00000000-0005-0000-0000-000063000000}"/>
    <cellStyle name="Normal 2 3 4" xfId="98" xr:uid="{00000000-0005-0000-0000-000064000000}"/>
    <cellStyle name="Normal 2 4" xfId="99" xr:uid="{00000000-0005-0000-0000-000065000000}"/>
    <cellStyle name="Normal 3" xfId="100" xr:uid="{00000000-0005-0000-0000-000066000000}"/>
    <cellStyle name="Normal 3 2" xfId="101" xr:uid="{00000000-0005-0000-0000-000067000000}"/>
    <cellStyle name="Normal 3 2 2" xfId="102" xr:uid="{00000000-0005-0000-0000-000068000000}"/>
    <cellStyle name="Normal 3 3" xfId="103" xr:uid="{00000000-0005-0000-0000-000069000000}"/>
    <cellStyle name="Normal 4" xfId="104" xr:uid="{00000000-0005-0000-0000-00006A000000}"/>
    <cellStyle name="Normal 4 2" xfId="105" xr:uid="{00000000-0005-0000-0000-00006B000000}"/>
    <cellStyle name="Normal 4 2 2" xfId="106" xr:uid="{00000000-0005-0000-0000-00006C000000}"/>
    <cellStyle name="Normal 4 3" xfId="107" xr:uid="{00000000-0005-0000-0000-00006D000000}"/>
    <cellStyle name="Normal 4 3 2" xfId="108" xr:uid="{00000000-0005-0000-0000-00006E000000}"/>
    <cellStyle name="Normal 4 3 3" xfId="109" xr:uid="{00000000-0005-0000-0000-00006F000000}"/>
    <cellStyle name="Normal 4 4" xfId="110" xr:uid="{00000000-0005-0000-0000-000070000000}"/>
    <cellStyle name="Normal 4 5" xfId="111" xr:uid="{00000000-0005-0000-0000-000071000000}"/>
    <cellStyle name="Normal 5" xfId="112" xr:uid="{00000000-0005-0000-0000-000072000000}"/>
    <cellStyle name="Normal 6" xfId="113" xr:uid="{00000000-0005-0000-0000-000073000000}"/>
    <cellStyle name="Normal 6 2" xfId="114" xr:uid="{00000000-0005-0000-0000-000074000000}"/>
    <cellStyle name="Normal 6 3" xfId="115" xr:uid="{00000000-0005-0000-0000-000075000000}"/>
    <cellStyle name="Normal 6 4" xfId="116" xr:uid="{00000000-0005-0000-0000-000076000000}"/>
    <cellStyle name="Normal 6 5" xfId="117" xr:uid="{00000000-0005-0000-0000-000077000000}"/>
    <cellStyle name="Normal 6 6" xfId="118" xr:uid="{00000000-0005-0000-0000-000078000000}"/>
    <cellStyle name="Normal 6 7" xfId="119" xr:uid="{00000000-0005-0000-0000-000079000000}"/>
    <cellStyle name="Normal 7" xfId="120" xr:uid="{00000000-0005-0000-0000-00007A000000}"/>
    <cellStyle name="Note" xfId="121" builtinId="10" customBuiltin="1"/>
    <cellStyle name="Note 2" xfId="122" xr:uid="{00000000-0005-0000-0000-00007C000000}"/>
    <cellStyle name="Note 3" xfId="123" xr:uid="{00000000-0005-0000-0000-00007D000000}"/>
    <cellStyle name="Output" xfId="124" builtinId="21" customBuiltin="1"/>
    <cellStyle name="Output 2" xfId="125" xr:uid="{00000000-0005-0000-0000-00007F000000}"/>
    <cellStyle name="Percent" xfId="132" builtinId="5"/>
    <cellStyle name="Percent 2" xfId="126" xr:uid="{00000000-0005-0000-0000-000081000000}"/>
    <cellStyle name="Title" xfId="127" builtinId="15" customBuiltin="1"/>
    <cellStyle name="Total" xfId="128" builtinId="25" customBuiltin="1"/>
    <cellStyle name="Total 2" xfId="129" xr:uid="{00000000-0005-0000-0000-000084000000}"/>
    <cellStyle name="Warning Text" xfId="130" builtinId="11" customBuiltin="1"/>
    <cellStyle name="Warning Text 2" xfId="131" xr:uid="{00000000-0005-0000-0000-000086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AAE8"/>
      <color rgb="FF87C7D9"/>
      <color rgb="FFB7DEE8"/>
      <color rgb="FF005F84"/>
      <color rgb="FFFC9E4C"/>
      <color rgb="FFDFACA9"/>
      <color rgb="FF01B6FF"/>
      <color rgb="FFEDF3F9"/>
      <color rgb="FFF9FBFD"/>
      <color rgb="FF8BD1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baseline="0">
                <a:effectLst/>
              </a:rPr>
              <a:t>Average Annual Earnings of 2007 Graduates over 10 Years</a:t>
            </a:r>
            <a:endParaRPr lang="en-US" sz="1200">
              <a:effectLst/>
            </a:endParaRPr>
          </a:p>
        </c:rich>
      </c:tx>
      <c:layout>
        <c:manualLayout>
          <c:xMode val="edge"/>
          <c:yMode val="edge"/>
          <c:x val="0.20711554844191338"/>
          <c:y val="6.96657392312609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68973422160325493"/>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32520.048472906401</c:v>
              </c:pt>
              <c:pt idx="1">
                <c:v>35581.522733333302</c:v>
              </c:pt>
              <c:pt idx="2">
                <c:v>42483.4114452215</c:v>
              </c:pt>
              <c:pt idx="3">
                <c:v>49887.919746031701</c:v>
              </c:pt>
            </c:numLit>
          </c:val>
          <c:extLst>
            <c:ext xmlns:c16="http://schemas.microsoft.com/office/drawing/2014/chart" uri="{C3380CC4-5D6E-409C-BE32-E72D297353CC}">
              <c16:uniqueId val="{00000000-7BB5-44C4-80D3-296D9D035C9C}"/>
            </c:ext>
          </c:extLst>
        </c:ser>
        <c:ser>
          <c:idx val="1"/>
          <c:order val="1"/>
          <c:tx>
            <c:v>2012 (5 years)</c:v>
          </c:tx>
          <c:spPr>
            <a:solidFill>
              <a:srgbClr val="F6B11A"/>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39588.3576830319</c:v>
              </c:pt>
              <c:pt idx="1">
                <c:v>44556.170465116302</c:v>
              </c:pt>
              <c:pt idx="2">
                <c:v>52092.813813229601</c:v>
              </c:pt>
              <c:pt idx="3">
                <c:v>60332.963971631201</c:v>
              </c:pt>
            </c:numLit>
          </c:val>
          <c:extLst>
            <c:ext xmlns:c16="http://schemas.microsoft.com/office/drawing/2014/chart" uri="{C3380CC4-5D6E-409C-BE32-E72D297353CC}">
              <c16:uniqueId val="{00000001-7BB5-44C4-80D3-296D9D035C9C}"/>
            </c:ext>
          </c:extLst>
        </c:ser>
        <c:ser>
          <c:idx val="2"/>
          <c:order val="2"/>
          <c:tx>
            <c:v>2017 (10 years)</c:v>
          </c:tx>
          <c:spPr>
            <a:solidFill>
              <a:srgbClr val="4BACC6"/>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47903.479852670403</c:v>
              </c:pt>
              <c:pt idx="1">
                <c:v>57026.381209439503</c:v>
              </c:pt>
              <c:pt idx="2">
                <c:v>67647.4191701534</c:v>
              </c:pt>
              <c:pt idx="3">
                <c:v>73264.423764705905</c:v>
              </c:pt>
            </c:numLit>
          </c:val>
          <c:extLst>
            <c:ext xmlns:c16="http://schemas.microsoft.com/office/drawing/2014/chart" uri="{C3380CC4-5D6E-409C-BE32-E72D297353CC}">
              <c16:uniqueId val="{00000002-7BB5-44C4-80D3-296D9D035C9C}"/>
            </c:ext>
          </c:extLst>
        </c:ser>
        <c:dLbls>
          <c:showLegendKey val="0"/>
          <c:showVal val="0"/>
          <c:showCatName val="0"/>
          <c:showSerName val="0"/>
          <c:showPercent val="0"/>
          <c:showBubbleSize val="0"/>
        </c:dLbls>
        <c:gapWidth val="50"/>
        <c:axId val="926007216"/>
        <c:axId val="926011696"/>
      </c:barChart>
      <c:catAx>
        <c:axId val="926007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11696"/>
        <c:crosses val="autoZero"/>
        <c:auto val="1"/>
        <c:lblAlgn val="ctr"/>
        <c:lblOffset val="100"/>
        <c:noMultiLvlLbl val="0"/>
      </c:catAx>
      <c:valAx>
        <c:axId val="926011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7216"/>
        <c:crosses val="autoZero"/>
        <c:crossBetween val="between"/>
      </c:valAx>
      <c:spPr>
        <a:noFill/>
        <a:ln>
          <a:noFill/>
        </a:ln>
        <a:effectLst/>
      </c:spPr>
    </c:plotArea>
    <c:legend>
      <c:legendPos val="r"/>
      <c:layout>
        <c:manualLayout>
          <c:xMode val="edge"/>
          <c:yMode val="edge"/>
          <c:x val="0.83392679183042184"/>
          <c:y val="0.38938908498506652"/>
          <c:w val="0.14828209649156643"/>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Northwest</c:v>
                </c:pt>
              </c:strCache>
            </c:strRef>
          </c:tx>
          <c:spPr>
            <a:solidFill>
              <a:srgbClr val="00AAE8"/>
            </a:solidFill>
            <a:ln>
              <a:noFill/>
            </a:ln>
            <a:effectLst/>
          </c:spPr>
          <c:invertIfNegative val="0"/>
          <c:dLbls>
            <c:dLbl>
              <c:idx val="3"/>
              <c:layout>
                <c:manualLayout>
                  <c:x val="-1.6666666666666666E-2"/>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03-43D7-8EB8-A8FDCFEA9A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0.21091396049548042</c:v>
                </c:pt>
                <c:pt idx="1">
                  <c:v>0.21643789755607634</c:v>
                </c:pt>
                <c:pt idx="2">
                  <c:v>8.3696016069635087E-2</c:v>
                </c:pt>
                <c:pt idx="3">
                  <c:v>0.51104787412119179</c:v>
                </c:pt>
              </c:numCache>
            </c:numRef>
          </c:val>
          <c:extLst>
            <c:ext xmlns:c16="http://schemas.microsoft.com/office/drawing/2014/chart" uri="{C3380CC4-5D6E-409C-BE32-E72D297353CC}">
              <c16:uniqueId val="{00000000-D931-44E7-8951-AAF2C8330365}"/>
            </c:ext>
          </c:extLst>
        </c:ser>
        <c:ser>
          <c:idx val="1"/>
          <c:order val="1"/>
          <c:tx>
            <c:strRef>
              <c:f>'HS to Coll. '!$A$23</c:f>
              <c:strCache>
                <c:ptCount val="1"/>
                <c:pt idx="0">
                  <c:v> Statewide </c:v>
                </c:pt>
              </c:strCache>
            </c:strRef>
          </c:tx>
          <c:spPr>
            <a:solidFill>
              <a:schemeClr val="tx1">
                <a:lumMod val="75000"/>
                <a:lumOff val="25000"/>
              </a:schemeClr>
            </a:solidFill>
            <a:ln>
              <a:noFill/>
            </a:ln>
            <a:effectLst/>
          </c:spPr>
          <c:invertIfNegative val="0"/>
          <c:dLbls>
            <c:dLbl>
              <c:idx val="3"/>
              <c:layout>
                <c:manualLayout>
                  <c:x val="8.3333333333332309E-3"/>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03-43D7-8EB8-A8FDCFEA9A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0.25374369209198333</c:v>
                </c:pt>
                <c:pt idx="1">
                  <c:v>0.23475207316225929</c:v>
                </c:pt>
                <c:pt idx="2">
                  <c:v>3.5169547725363633E-2</c:v>
                </c:pt>
                <c:pt idx="3">
                  <c:v>0.52366531297960628</c:v>
                </c:pt>
              </c:numCache>
            </c:numRef>
          </c:val>
          <c:extLs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926005536"/>
        <c:axId val="926009456"/>
      </c:barChart>
      <c:catAx>
        <c:axId val="926005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9456"/>
        <c:crosses val="autoZero"/>
        <c:auto val="1"/>
        <c:lblAlgn val="ctr"/>
        <c:lblOffset val="100"/>
        <c:noMultiLvlLbl val="0"/>
      </c:catAx>
      <c:valAx>
        <c:axId val="926009456"/>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5536"/>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All Areas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Readiness'!$B$58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Readiness'!$C$58:$E$58</c:f>
              <c:numCache>
                <c:formatCode>0.0%</c:formatCode>
                <c:ptCount val="3"/>
                <c:pt idx="0">
                  <c:v>0.57899999999999996</c:v>
                </c:pt>
                <c:pt idx="1">
                  <c:v>0.58025570107649338</c:v>
                </c:pt>
                <c:pt idx="2">
                  <c:v>0.61031989341198101</c:v>
                </c:pt>
              </c:numCache>
            </c:numRef>
          </c:val>
          <c:smooth val="0"/>
          <c:extLst>
            <c:ext xmlns:c16="http://schemas.microsoft.com/office/drawing/2014/chart" uri="{C3380CC4-5D6E-409C-BE32-E72D297353CC}">
              <c16:uniqueId val="{00000000-1F60-4C11-966E-2300911C5AE5}"/>
            </c:ext>
          </c:extLst>
        </c:ser>
        <c:ser>
          <c:idx val="1"/>
          <c:order val="1"/>
          <c:tx>
            <c:strRef>
              <c:f>'HS to Coll - College Readiness'!$B$59</c:f>
              <c:strCache>
                <c:ptCount val="1"/>
                <c:pt idx="0">
                  <c:v>Northwest</c:v>
                </c:pt>
              </c:strCache>
            </c:strRef>
          </c:tx>
          <c:spPr>
            <a:ln w="31750" cap="rnd">
              <a:solidFill>
                <a:srgbClr val="00AAE8"/>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Readiness'!$C$59:$E$59</c:f>
              <c:numCache>
                <c:formatCode>0.0%</c:formatCode>
                <c:ptCount val="3"/>
                <c:pt idx="0">
                  <c:v>0.56599999999999995</c:v>
                </c:pt>
                <c:pt idx="1">
                  <c:v>0.56841686555290372</c:v>
                </c:pt>
                <c:pt idx="2">
                  <c:v>0.59976525821596305</c:v>
                </c:pt>
              </c:numCache>
            </c:numRef>
          </c:val>
          <c:smooth val="0"/>
          <c:extLst>
            <c:ext xmlns:c16="http://schemas.microsoft.com/office/drawing/2014/chart" uri="{C3380CC4-5D6E-409C-BE32-E72D297353CC}">
              <c16:uniqueId val="{00000001-1F60-4C11-966E-2300911C5AE5}"/>
            </c:ext>
          </c:extLst>
        </c:ser>
        <c:dLbls>
          <c:showLegendKey val="0"/>
          <c:showVal val="0"/>
          <c:showCatName val="0"/>
          <c:showSerName val="0"/>
          <c:showPercent val="0"/>
          <c:showBubbleSize val="0"/>
        </c:dLbls>
        <c:smooth val="0"/>
        <c:axId val="926013376"/>
        <c:axId val="926012256"/>
      </c:lineChart>
      <c:catAx>
        <c:axId val="926013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12256"/>
        <c:crosses val="autoZero"/>
        <c:auto val="1"/>
        <c:lblAlgn val="ctr"/>
        <c:lblOffset val="100"/>
        <c:noMultiLvlLbl val="0"/>
      </c:catAx>
      <c:valAx>
        <c:axId val="92601225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1337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Math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Readiness'!$C$60:$E$60</c:f>
              <c:numCache>
                <c:formatCode>0.0%</c:formatCode>
                <c:ptCount val="3"/>
                <c:pt idx="0">
                  <c:v>0.63400000000000001</c:v>
                </c:pt>
                <c:pt idx="1">
                  <c:v>0.63255511266574471</c:v>
                </c:pt>
                <c:pt idx="2">
                  <c:v>0.65267052142755499</c:v>
                </c:pt>
              </c:numCache>
            </c:numRef>
          </c:val>
          <c:smooth val="0"/>
          <c:extLst>
            <c:ext xmlns:c16="http://schemas.microsoft.com/office/drawing/2014/chart" uri="{C3380CC4-5D6E-409C-BE32-E72D297353CC}">
              <c16:uniqueId val="{00000000-31B3-4774-AEE5-5CAE3502DC40}"/>
            </c:ext>
          </c:extLst>
        </c:ser>
        <c:ser>
          <c:idx val="1"/>
          <c:order val="1"/>
          <c:tx>
            <c:strRef>
              <c:f>'HS to Coll - College Readiness'!$B$61</c:f>
              <c:strCache>
                <c:ptCount val="1"/>
                <c:pt idx="0">
                  <c:v>Northwest</c:v>
                </c:pt>
              </c:strCache>
            </c:strRef>
          </c:tx>
          <c:spPr>
            <a:ln w="31750" cap="rnd">
              <a:solidFill>
                <a:srgbClr val="00AAE8"/>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Readiness'!$C$61:$E$61</c:f>
              <c:numCache>
                <c:formatCode>0.0%</c:formatCode>
                <c:ptCount val="3"/>
                <c:pt idx="0">
                  <c:v>0.61499999999999999</c:v>
                </c:pt>
                <c:pt idx="1">
                  <c:v>0.61813842482100234</c:v>
                </c:pt>
                <c:pt idx="2">
                  <c:v>0.63341158059467895</c:v>
                </c:pt>
              </c:numCache>
            </c:numRef>
          </c:val>
          <c:smooth val="0"/>
          <c:extLst>
            <c:ext xmlns:c16="http://schemas.microsoft.com/office/drawing/2014/chart" uri="{C3380CC4-5D6E-409C-BE32-E72D297353CC}">
              <c16:uniqueId val="{00000001-31B3-4774-AEE5-5CAE3502DC40}"/>
            </c:ext>
          </c:extLst>
        </c:ser>
        <c:dLbls>
          <c:showLegendKey val="0"/>
          <c:showVal val="0"/>
          <c:showCatName val="0"/>
          <c:showSerName val="0"/>
          <c:showPercent val="0"/>
          <c:showBubbleSize val="0"/>
        </c:dLbls>
        <c:smooth val="0"/>
        <c:axId val="926027936"/>
        <c:axId val="926034656"/>
      </c:lineChart>
      <c:catAx>
        <c:axId val="926027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34656"/>
        <c:crosses val="autoZero"/>
        <c:auto val="1"/>
        <c:lblAlgn val="ctr"/>
        <c:lblOffset val="100"/>
        <c:noMultiLvlLbl val="0"/>
      </c:catAx>
      <c:valAx>
        <c:axId val="92603465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2793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Writing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Readiness'!$B$62</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Readiness'!$C$62:$E$62</c:f>
              <c:numCache>
                <c:formatCode>0.0%</c:formatCode>
                <c:ptCount val="3"/>
                <c:pt idx="0">
                  <c:v>0.77300000000000002</c:v>
                </c:pt>
                <c:pt idx="1">
                  <c:v>0.77828845684535919</c:v>
                </c:pt>
                <c:pt idx="2">
                  <c:v>0.85554995019855895</c:v>
                </c:pt>
              </c:numCache>
            </c:numRef>
          </c:val>
          <c:smooth val="0"/>
          <c:extLst>
            <c:ext xmlns:c16="http://schemas.microsoft.com/office/drawing/2014/chart" uri="{C3380CC4-5D6E-409C-BE32-E72D297353CC}">
              <c16:uniqueId val="{00000000-7CC9-40B0-9070-20CE65C22CBE}"/>
            </c:ext>
          </c:extLst>
        </c:ser>
        <c:ser>
          <c:idx val="1"/>
          <c:order val="1"/>
          <c:tx>
            <c:strRef>
              <c:f>'HS to Coll - College Readiness'!$B$63</c:f>
              <c:strCache>
                <c:ptCount val="1"/>
                <c:pt idx="0">
                  <c:v>Northwest</c:v>
                </c:pt>
              </c:strCache>
            </c:strRef>
          </c:tx>
          <c:spPr>
            <a:ln w="31750" cap="rnd">
              <a:solidFill>
                <a:srgbClr val="00AAE8"/>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Readiness'!$C$63:$E$63</c:f>
              <c:numCache>
                <c:formatCode>0.0%</c:formatCode>
                <c:ptCount val="3"/>
                <c:pt idx="0">
                  <c:v>0.76600000000000001</c:v>
                </c:pt>
                <c:pt idx="1">
                  <c:v>0.74184566428003185</c:v>
                </c:pt>
                <c:pt idx="2">
                  <c:v>0.85719874804381901</c:v>
                </c:pt>
              </c:numCache>
            </c:numRef>
          </c:val>
          <c:smooth val="0"/>
          <c:extLst>
            <c:ext xmlns:c16="http://schemas.microsoft.com/office/drawing/2014/chart" uri="{C3380CC4-5D6E-409C-BE32-E72D297353CC}">
              <c16:uniqueId val="{00000001-7CC9-40B0-9070-20CE65C22CBE}"/>
            </c:ext>
          </c:extLst>
        </c:ser>
        <c:dLbls>
          <c:showLegendKey val="0"/>
          <c:showVal val="0"/>
          <c:showCatName val="0"/>
          <c:showSerName val="0"/>
          <c:showPercent val="0"/>
          <c:showBubbleSize val="0"/>
        </c:dLbls>
        <c:smooth val="0"/>
        <c:axId val="925971936"/>
        <c:axId val="926034096"/>
      </c:lineChart>
      <c:catAx>
        <c:axId val="92597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34096"/>
        <c:crosses val="autoZero"/>
        <c:auto val="1"/>
        <c:lblAlgn val="ctr"/>
        <c:lblOffset val="100"/>
        <c:noMultiLvlLbl val="0"/>
      </c:catAx>
      <c:valAx>
        <c:axId val="92603409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7193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a:t>
            </a:r>
            <a:r>
              <a:rPr lang="en-US" baseline="0"/>
              <a:t> Readiness - Reading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Readiness'!$C$64:$E$64</c:f>
              <c:numCache>
                <c:formatCode>0.0%</c:formatCode>
                <c:ptCount val="3"/>
                <c:pt idx="0">
                  <c:v>0.75800000000000001</c:v>
                </c:pt>
                <c:pt idx="1">
                  <c:v>0.75913799181105779</c:v>
                </c:pt>
                <c:pt idx="2">
                  <c:v>0.78695978371945596</c:v>
                </c:pt>
              </c:numCache>
            </c:numRef>
          </c:val>
          <c:smooth val="0"/>
          <c:extLst>
            <c:ext xmlns:c16="http://schemas.microsoft.com/office/drawing/2014/chart" uri="{C3380CC4-5D6E-409C-BE32-E72D297353CC}">
              <c16:uniqueId val="{00000000-7D65-42B0-84CF-2FCD9C7CBB8D}"/>
            </c:ext>
          </c:extLst>
        </c:ser>
        <c:ser>
          <c:idx val="1"/>
          <c:order val="1"/>
          <c:tx>
            <c:strRef>
              <c:f>'HS to Coll - College Readiness'!$B$65</c:f>
              <c:strCache>
                <c:ptCount val="1"/>
                <c:pt idx="0">
                  <c:v>Northwest</c:v>
                </c:pt>
              </c:strCache>
            </c:strRef>
          </c:tx>
          <c:spPr>
            <a:ln w="31750" cap="rnd">
              <a:solidFill>
                <a:srgbClr val="00AAE8"/>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Readiness'!$C$65:$E$65</c:f>
              <c:numCache>
                <c:formatCode>0.0%</c:formatCode>
                <c:ptCount val="3"/>
                <c:pt idx="0">
                  <c:v>0.76900000000000002</c:v>
                </c:pt>
                <c:pt idx="1">
                  <c:v>0.75218774860779636</c:v>
                </c:pt>
                <c:pt idx="2">
                  <c:v>0.78325508607198702</c:v>
                </c:pt>
              </c:numCache>
            </c:numRef>
          </c:val>
          <c:smooth val="0"/>
          <c:extLst>
            <c:ext xmlns:c16="http://schemas.microsoft.com/office/drawing/2014/chart" uri="{C3380CC4-5D6E-409C-BE32-E72D297353CC}">
              <c16:uniqueId val="{00000001-7D65-42B0-84CF-2FCD9C7CBB8D}"/>
            </c:ext>
          </c:extLst>
        </c:ser>
        <c:dLbls>
          <c:showLegendKey val="0"/>
          <c:showVal val="0"/>
          <c:showCatName val="0"/>
          <c:showSerName val="0"/>
          <c:showPercent val="0"/>
          <c:showBubbleSize val="0"/>
        </c:dLbls>
        <c:smooth val="0"/>
        <c:axId val="717986976"/>
        <c:axId val="717979696"/>
      </c:lineChart>
      <c:catAx>
        <c:axId val="71798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79696"/>
        <c:crosses val="autoZero"/>
        <c:auto val="1"/>
        <c:lblAlgn val="ctr"/>
        <c:lblOffset val="100"/>
        <c:noMultiLvlLbl val="0"/>
      </c:catAx>
      <c:valAx>
        <c:axId val="71797969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8697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(FY2006) that Graduate from HS, Enroll in HE &amp; Complete HE (FY2017)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v>High School Graduate in FY10-12</c:v>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9A29-42FB-BE92-0618EF18B991}"/>
              </c:ext>
            </c:extLst>
          </c:dPt>
          <c:dPt>
            <c:idx val="1"/>
            <c:invertIfNegative val="0"/>
            <c:bubble3D val="0"/>
            <c:spPr>
              <a:solidFill>
                <a:srgbClr val="00B189"/>
              </a:solidFill>
              <a:ln>
                <a:noFill/>
              </a:ln>
              <a:effectLst/>
            </c:spPr>
            <c:extLst>
              <c:ext xmlns:c16="http://schemas.microsoft.com/office/drawing/2014/chart" uri="{C3380CC4-5D6E-409C-BE32-E72D297353CC}">
                <c16:uniqueId val="{00000003-9A29-42FB-BE92-0618EF18B991}"/>
              </c:ext>
            </c:extLst>
          </c:dPt>
          <c:dPt>
            <c:idx val="2"/>
            <c:invertIfNegative val="0"/>
            <c:bubble3D val="0"/>
            <c:spPr>
              <a:solidFill>
                <a:srgbClr val="F6B11A"/>
              </a:solidFill>
              <a:ln>
                <a:noFill/>
              </a:ln>
              <a:effectLst/>
            </c:spPr>
            <c:extLst>
              <c:ext xmlns:c16="http://schemas.microsoft.com/office/drawing/2014/chart" uri="{C3380CC4-5D6E-409C-BE32-E72D297353CC}">
                <c16:uniqueId val="{00000005-9A29-42FB-BE92-0618EF18B991}"/>
              </c:ext>
            </c:extLst>
          </c:dPt>
          <c:dPt>
            <c:idx val="3"/>
            <c:invertIfNegative val="0"/>
            <c:bubble3D val="0"/>
            <c:spPr>
              <a:solidFill>
                <a:srgbClr val="8BD1E5"/>
              </a:solidFill>
              <a:ln>
                <a:noFill/>
              </a:ln>
              <a:effectLst/>
            </c:spPr>
            <c:extLst>
              <c:ext xmlns:c16="http://schemas.microsoft.com/office/drawing/2014/chart" uri="{C3380CC4-5D6E-409C-BE32-E72D297353CC}">
                <c16:uniqueId val="{00000007-9A29-42FB-BE92-0618EF18B991}"/>
              </c:ext>
            </c:extLst>
          </c:dPt>
          <c:dLbls>
            <c:dLbl>
              <c:idx val="1"/>
              <c:layout>
                <c:manualLayout>
                  <c:x val="0"/>
                  <c:y val="2.17155266015201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29-42FB-BE92-0618EF18B9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0.80185302168877659</c:v>
              </c:pt>
              <c:pt idx="1">
                <c:v>0.74090909090909096</c:v>
              </c:pt>
              <c:pt idx="2">
                <c:v>0.69051878354203933</c:v>
              </c:pt>
              <c:pt idx="3">
                <c:v>0.77391304347826084</c:v>
              </c:pt>
            </c:numLit>
          </c:val>
          <c:extLst>
            <c:ext xmlns:c16="http://schemas.microsoft.com/office/drawing/2014/chart" uri="{C3380CC4-5D6E-409C-BE32-E72D297353CC}">
              <c16:uniqueId val="{00000008-9A29-42FB-BE92-0618EF18B991}"/>
            </c:ext>
          </c:extLst>
        </c:ser>
        <c:ser>
          <c:idx val="1"/>
          <c:order val="1"/>
          <c:tx>
            <c:v>Enrolled in HE</c:v>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c:ext xmlns:c16="http://schemas.microsoft.com/office/drawing/2014/chart" uri="{C3380CC4-5D6E-409C-BE32-E72D297353CC}">
                <c16:uniqueId val="{0000000A-9A29-42FB-BE92-0618EF18B991}"/>
              </c:ext>
            </c:extLst>
          </c:dPt>
          <c:dPt>
            <c:idx val="1"/>
            <c:invertIfNegative val="0"/>
            <c:bubble3D val="0"/>
            <c:spPr>
              <a:pattFill prst="dkDnDiag">
                <a:fgClr>
                  <a:srgbClr val="00B189"/>
                </a:fgClr>
                <a:bgClr>
                  <a:schemeClr val="bg1"/>
                </a:bgClr>
              </a:pattFill>
              <a:ln>
                <a:noFill/>
              </a:ln>
              <a:effectLst/>
            </c:spPr>
            <c:extLst>
              <c:ext xmlns:c16="http://schemas.microsoft.com/office/drawing/2014/chart" uri="{C3380CC4-5D6E-409C-BE32-E72D297353CC}">
                <c16:uniqueId val="{0000000C-9A29-42FB-BE92-0618EF18B991}"/>
              </c:ext>
            </c:extLst>
          </c:dPt>
          <c:dPt>
            <c:idx val="2"/>
            <c:invertIfNegative val="0"/>
            <c:bubble3D val="0"/>
            <c:spPr>
              <a:pattFill prst="dkDnDiag">
                <a:fgClr>
                  <a:srgbClr val="F6B11A"/>
                </a:fgClr>
                <a:bgClr>
                  <a:schemeClr val="bg1"/>
                </a:bgClr>
              </a:pattFill>
              <a:ln>
                <a:noFill/>
              </a:ln>
              <a:effectLst/>
            </c:spPr>
            <c:extLst>
              <c:ext xmlns:c16="http://schemas.microsoft.com/office/drawing/2014/chart" uri="{C3380CC4-5D6E-409C-BE32-E72D297353CC}">
                <c16:uniqueId val="{0000000E-9A29-42FB-BE92-0618EF18B991}"/>
              </c:ext>
            </c:extLst>
          </c:dPt>
          <c:dPt>
            <c:idx val="3"/>
            <c:invertIfNegative val="0"/>
            <c:bubble3D val="0"/>
            <c:spPr>
              <a:pattFill prst="dkDnDiag">
                <a:fgClr>
                  <a:srgbClr val="8BD1E5"/>
                </a:fgClr>
                <a:bgClr>
                  <a:schemeClr val="bg1"/>
                </a:bgClr>
              </a:pattFill>
              <a:ln>
                <a:noFill/>
              </a:ln>
              <a:effectLst/>
            </c:spPr>
            <c:extLst>
              <c:ext xmlns:c16="http://schemas.microsoft.com/office/drawing/2014/chart" uri="{C3380CC4-5D6E-409C-BE32-E72D297353CC}">
                <c16:uniqueId val="{00000010-9A29-42FB-BE92-0618EF18B991}"/>
              </c:ext>
            </c:extLst>
          </c:dPt>
          <c:dLbls>
            <c:dLbl>
              <c:idx val="0"/>
              <c:layout>
                <c:manualLayout>
                  <c:x val="5.5555555555555809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29-42FB-BE92-0618EF18B991}"/>
                </c:ext>
              </c:extLst>
            </c:dLbl>
            <c:dLbl>
              <c:idx val="1"/>
              <c:layout>
                <c:manualLayout>
                  <c:x val="8.3332565885404202E-3"/>
                  <c:y val="2.60586319218241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A29-42FB-BE92-0618EF18B991}"/>
                </c:ext>
              </c:extLst>
            </c:dLbl>
            <c:dLbl>
              <c:idx val="2"/>
              <c:layout>
                <c:manualLayout>
                  <c:x val="5.5555043923603119E-3"/>
                  <c:y val="1.7372421281215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A29-42FB-BE92-0618EF18B991}"/>
                </c:ext>
              </c:extLst>
            </c:dLbl>
            <c:dLbl>
              <c:idx val="3"/>
              <c:layout>
                <c:manualLayout>
                  <c:x val="5.5555555555555558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A29-42FB-BE92-0618EF18B9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0.56664560960202148</c:v>
              </c:pt>
              <c:pt idx="1">
                <c:v>0.41249999999999998</c:v>
              </c:pt>
              <c:pt idx="2">
                <c:v>0.41502683363148479</c:v>
              </c:pt>
              <c:pt idx="3">
                <c:v>0.63478260869565217</c:v>
              </c:pt>
            </c:numLit>
          </c:val>
          <c:extLst>
            <c:ext xmlns:c16="http://schemas.microsoft.com/office/drawing/2014/chart" uri="{C3380CC4-5D6E-409C-BE32-E72D297353CC}">
              <c16:uniqueId val="{00000011-9A29-42FB-BE92-0618EF18B991}"/>
            </c:ext>
          </c:extLst>
        </c:ser>
        <c:ser>
          <c:idx val="2"/>
          <c:order val="2"/>
          <c:tx>
            <c:v>HE Degree or Certificate in Texas</c:v>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c:ext xmlns:c16="http://schemas.microsoft.com/office/drawing/2014/chart" uri="{C3380CC4-5D6E-409C-BE32-E72D297353CC}">
                <c16:uniqueId val="{00000013-9A29-42FB-BE92-0618EF18B991}"/>
              </c:ext>
            </c:extLst>
          </c:dPt>
          <c:dPt>
            <c:idx val="2"/>
            <c:invertIfNegative val="0"/>
            <c:bubble3D val="0"/>
            <c:spPr>
              <a:pattFill prst="pct90">
                <a:fgClr>
                  <a:srgbClr val="F6B11A"/>
                </a:fgClr>
                <a:bgClr>
                  <a:schemeClr val="bg1"/>
                </a:bgClr>
              </a:pattFill>
              <a:ln>
                <a:noFill/>
              </a:ln>
              <a:effectLst/>
            </c:spPr>
            <c:extLst>
              <c:ext xmlns:c16="http://schemas.microsoft.com/office/drawing/2014/chart" uri="{C3380CC4-5D6E-409C-BE32-E72D297353CC}">
                <c16:uniqueId val="{00000015-9A29-42FB-BE92-0618EF18B991}"/>
              </c:ext>
            </c:extLst>
          </c:dPt>
          <c:dPt>
            <c:idx val="3"/>
            <c:invertIfNegative val="0"/>
            <c:bubble3D val="0"/>
            <c:spPr>
              <a:pattFill prst="pct90">
                <a:fgClr>
                  <a:srgbClr val="8BD1E5"/>
                </a:fgClr>
                <a:bgClr>
                  <a:schemeClr val="bg1"/>
                </a:bgClr>
              </a:pattFill>
              <a:ln>
                <a:noFill/>
              </a:ln>
              <a:effectLst/>
            </c:spPr>
            <c:extLst>
              <c:ext xmlns:c16="http://schemas.microsoft.com/office/drawing/2014/chart" uri="{C3380CC4-5D6E-409C-BE32-E72D297353CC}">
                <c16:uniqueId val="{00000017-9A29-42FB-BE92-0618EF18B99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0.2844809433564961</c:v>
              </c:pt>
              <c:pt idx="1">
                <c:v>0.14715909090909091</c:v>
              </c:pt>
              <c:pt idx="2">
                <c:v>0.12701252236135957</c:v>
              </c:pt>
              <c:pt idx="3">
                <c:v>0.33913043478260868</c:v>
              </c:pt>
            </c:numLit>
          </c:val>
          <c:extLst>
            <c:ext xmlns:c16="http://schemas.microsoft.com/office/drawing/2014/chart" uri="{C3380CC4-5D6E-409C-BE32-E72D297353CC}">
              <c16:uniqueId val="{00000018-9A29-42FB-BE92-0618EF18B991}"/>
            </c:ext>
          </c:extLst>
        </c:ser>
        <c:dLbls>
          <c:dLblPos val="outEnd"/>
          <c:showLegendKey val="0"/>
          <c:showVal val="1"/>
          <c:showCatName val="0"/>
          <c:showSerName val="0"/>
          <c:showPercent val="0"/>
          <c:showBubbleSize val="0"/>
        </c:dLbls>
        <c:gapWidth val="219"/>
        <c:axId val="717972976"/>
        <c:axId val="717971296"/>
      </c:barChart>
      <c:catAx>
        <c:axId val="71797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71296"/>
        <c:crosses val="autoZero"/>
        <c:auto val="1"/>
        <c:lblAlgn val="ctr"/>
        <c:lblOffset val="100"/>
        <c:noMultiLvlLbl val="0"/>
      </c:catAx>
      <c:valAx>
        <c:axId val="717971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72976"/>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FY 2017 High School Graduates in Higher Ed-  Performance on TSI Readiness Measures</a:t>
            </a:r>
            <a:r>
              <a:rPr lang="en-US" sz="1400" b="0" i="0" u="none" strike="noStrike" baseline="0"/>
              <a:t>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v>Northwest TX</c:v>
          </c:tx>
          <c:spPr>
            <a:solidFill>
              <a:srgbClr val="00AAE8"/>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0.59976525821596305</c:v>
              </c:pt>
              <c:pt idx="1">
                <c:v>0.63341158059467895</c:v>
              </c:pt>
              <c:pt idx="2">
                <c:v>0.85719874804381901</c:v>
              </c:pt>
              <c:pt idx="3">
                <c:v>0.78325508607198702</c:v>
              </c:pt>
            </c:numLit>
          </c:val>
          <c:extLst>
            <c:ext xmlns:c16="http://schemas.microsoft.com/office/drawing/2014/chart" uri="{C3380CC4-5D6E-409C-BE32-E72D297353CC}">
              <c16:uniqueId val="{00000000-608A-47EC-B9F1-ADD7B869A5D0}"/>
            </c:ext>
          </c:extLst>
        </c:ser>
        <c:ser>
          <c:idx val="1"/>
          <c:order val="1"/>
          <c:tx>
            <c:v>Statewide</c:v>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0.61031989341198101</c:v>
              </c:pt>
              <c:pt idx="1">
                <c:v>0.65267052142755499</c:v>
              </c:pt>
              <c:pt idx="2">
                <c:v>0.85554995019855895</c:v>
              </c:pt>
              <c:pt idx="3">
                <c:v>0.78695978371945596</c:v>
              </c:pt>
            </c:numLit>
          </c:val>
          <c:extLst>
            <c:ext xmlns:c16="http://schemas.microsoft.com/office/drawing/2014/chart" uri="{C3380CC4-5D6E-409C-BE32-E72D297353CC}">
              <c16:uniqueId val="{00000001-608A-47EC-B9F1-ADD7B869A5D0}"/>
            </c:ext>
          </c:extLst>
        </c:ser>
        <c:dLbls>
          <c:dLblPos val="outEnd"/>
          <c:showLegendKey val="0"/>
          <c:showVal val="1"/>
          <c:showCatName val="0"/>
          <c:showSerName val="0"/>
          <c:showPercent val="0"/>
          <c:showBubbleSize val="0"/>
        </c:dLbls>
        <c:gapWidth val="219"/>
        <c:overlap val="-27"/>
        <c:axId val="717984176"/>
        <c:axId val="717985296"/>
      </c:barChart>
      <c:catAx>
        <c:axId val="71798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85296"/>
        <c:crosses val="autoZero"/>
        <c:auto val="1"/>
        <c:lblAlgn val="ctr"/>
        <c:lblOffset val="100"/>
        <c:noMultiLvlLbl val="0"/>
      </c:catAx>
      <c:valAx>
        <c:axId val="7179852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84176"/>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 White </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Residence'!$D$12:$D$15</c:f>
              <c:numCache>
                <c:formatCode>_(* #,##0_);_(* \(#,##0\);_(* "-"??_);_(@_)</c:formatCode>
                <c:ptCount val="4"/>
                <c:pt idx="0">
                  <c:v>8484</c:v>
                </c:pt>
                <c:pt idx="1">
                  <c:v>6359</c:v>
                </c:pt>
                <c:pt idx="2">
                  <c:v>6156</c:v>
                </c:pt>
                <c:pt idx="3">
                  <c:v>6639</c:v>
                </c:pt>
              </c:numCache>
            </c:numRef>
          </c:val>
          <c:extLst>
            <c:ext xmlns:c16="http://schemas.microsoft.com/office/drawing/2014/chart" uri="{C3380CC4-5D6E-409C-BE32-E72D297353CC}">
              <c16:uniqueId val="{00000000-EF61-45DB-8B2C-8FECE0C7B0BF}"/>
            </c:ext>
          </c:extLst>
        </c:ser>
        <c:ser>
          <c:idx val="1"/>
          <c:order val="1"/>
          <c:tx>
            <c:strRef>
              <c:f>'Enrollment-Region of Residence'!$E$11</c:f>
              <c:strCache>
                <c:ptCount val="1"/>
                <c:pt idx="0">
                  <c:v> Hispanic </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Residence'!$E$12:$E$15</c:f>
              <c:numCache>
                <c:formatCode>_(* #,##0_);_(* \(#,##0\);_(* "-"??_);_(@_)</c:formatCode>
                <c:ptCount val="4"/>
                <c:pt idx="0">
                  <c:v>755</c:v>
                </c:pt>
                <c:pt idx="1">
                  <c:v>1172</c:v>
                </c:pt>
                <c:pt idx="2">
                  <c:v>1806</c:v>
                </c:pt>
                <c:pt idx="3">
                  <c:v>2710</c:v>
                </c:pt>
              </c:numCache>
            </c:numRef>
          </c:val>
          <c:extLst>
            <c:ext xmlns:c16="http://schemas.microsoft.com/office/drawing/2014/chart" uri="{C3380CC4-5D6E-409C-BE32-E72D297353CC}">
              <c16:uniqueId val="{00000001-EF61-45DB-8B2C-8FECE0C7B0BF}"/>
            </c:ext>
          </c:extLst>
        </c:ser>
        <c:ser>
          <c:idx val="2"/>
          <c:order val="2"/>
          <c:tx>
            <c:strRef>
              <c:f>'Enrollment-Region of Residence'!$F$11</c:f>
              <c:strCache>
                <c:ptCount val="1"/>
                <c:pt idx="0">
                  <c:v> African American </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Residence'!$F$12:$F$15</c:f>
              <c:numCache>
                <c:formatCode>_(* #,##0_);_(* \(#,##0\);_(* "-"??_);_(@_)</c:formatCode>
                <c:ptCount val="4"/>
                <c:pt idx="0">
                  <c:v>385</c:v>
                </c:pt>
                <c:pt idx="1">
                  <c:v>507</c:v>
                </c:pt>
                <c:pt idx="2">
                  <c:v>514</c:v>
                </c:pt>
                <c:pt idx="3">
                  <c:v>628</c:v>
                </c:pt>
              </c:numCache>
            </c:numRef>
          </c:val>
          <c:extLst>
            <c:ext xmlns:c16="http://schemas.microsoft.com/office/drawing/2014/chart" uri="{C3380CC4-5D6E-409C-BE32-E72D297353CC}">
              <c16:uniqueId val="{00000002-EF61-45DB-8B2C-8FECE0C7B0BF}"/>
            </c:ext>
          </c:extLst>
        </c:ser>
        <c:ser>
          <c:idx val="3"/>
          <c:order val="3"/>
          <c:tx>
            <c:strRef>
              <c:f>'Enrollment-Region of Residence'!$G$11</c:f>
              <c:strCache>
                <c:ptCount val="1"/>
                <c:pt idx="0">
                  <c:v> Other </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Residence'!$G$12:$G$15</c:f>
              <c:numCache>
                <c:formatCode>_(* #,##0_);_(* \(#,##0\);_(* "-"??_);_(@_)</c:formatCode>
                <c:ptCount val="4"/>
                <c:pt idx="0">
                  <c:v>349</c:v>
                </c:pt>
                <c:pt idx="1">
                  <c:v>205</c:v>
                </c:pt>
                <c:pt idx="2">
                  <c:v>535</c:v>
                </c:pt>
                <c:pt idx="3">
                  <c:v>672</c:v>
                </c:pt>
              </c:numCache>
            </c:numRef>
          </c:val>
          <c:extLs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718000416"/>
        <c:axId val="717979136"/>
      </c:barChart>
      <c:catAx>
        <c:axId val="71800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979136"/>
        <c:crosses val="autoZero"/>
        <c:auto val="1"/>
        <c:lblAlgn val="ctr"/>
        <c:lblOffset val="100"/>
        <c:noMultiLvlLbl val="0"/>
      </c:catAx>
      <c:valAx>
        <c:axId val="717979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8000416"/>
        <c:crosses val="autoZero"/>
        <c:crossBetween val="between"/>
      </c:valAx>
      <c:spPr>
        <a:noFill/>
        <a:ln>
          <a:noFill/>
        </a:ln>
        <a:effectLst/>
      </c:spPr>
    </c:plotArea>
    <c:legend>
      <c:legendPos val="b"/>
      <c:layout>
        <c:manualLayout>
          <c:xMode val="edge"/>
          <c:yMode val="edge"/>
          <c:x val="0.21616666666666667"/>
          <c:y val="0.22282592099810239"/>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2017</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c:ext xmlns:c16="http://schemas.microsoft.com/office/drawing/2014/chart" uri="{C3380CC4-5D6E-409C-BE32-E72D297353CC}">
                <c16:uniqueId val="{00000001-4052-4DFF-902C-F77F4D533923}"/>
              </c:ext>
            </c:extLst>
          </c:dPt>
          <c:dPt>
            <c:idx val="3"/>
            <c:invertIfNegative val="0"/>
            <c:bubble3D val="0"/>
            <c:spPr>
              <a:solidFill>
                <a:srgbClr val="00B189"/>
              </a:solidFill>
              <a:ln>
                <a:noFill/>
              </a:ln>
              <a:effectLst/>
            </c:spPr>
            <c:extLst>
              <c:ext xmlns:c16="http://schemas.microsoft.com/office/drawing/2014/chart" uri="{C3380CC4-5D6E-409C-BE32-E72D297353CC}">
                <c16:uniqueId val="{00000003-4052-4DFF-902C-F77F4D533923}"/>
              </c:ext>
            </c:extLst>
          </c:dPt>
          <c:dPt>
            <c:idx val="4"/>
            <c:invertIfNegative val="0"/>
            <c:bubble3D val="0"/>
            <c:spPr>
              <a:solidFill>
                <a:srgbClr val="F6B11A"/>
              </a:solidFill>
              <a:ln>
                <a:noFill/>
              </a:ln>
              <a:effectLst/>
            </c:spPr>
            <c:extLst>
              <c:ext xmlns:c16="http://schemas.microsoft.com/office/drawing/2014/chart" uri="{C3380CC4-5D6E-409C-BE32-E72D297353CC}">
                <c16:uniqueId val="{00000005-4052-4DFF-902C-F77F4D533923}"/>
              </c:ext>
            </c:extLst>
          </c:dPt>
          <c:dPt>
            <c:idx val="5"/>
            <c:invertIfNegative val="0"/>
            <c:bubble3D val="0"/>
            <c:spPr>
              <a:solidFill>
                <a:srgbClr val="F6B11A"/>
              </a:solidFill>
              <a:ln>
                <a:noFill/>
              </a:ln>
              <a:effectLst/>
            </c:spPr>
            <c:extLst>
              <c:ext xmlns:c16="http://schemas.microsoft.com/office/drawing/2014/chart" uri="{C3380CC4-5D6E-409C-BE32-E72D297353CC}">
                <c16:uniqueId val="{00000007-4052-4DFF-902C-F77F4D533923}"/>
              </c:ext>
            </c:extLst>
          </c:dPt>
          <c:dPt>
            <c:idx val="6"/>
            <c:invertIfNegative val="0"/>
            <c:bubble3D val="0"/>
            <c:spPr>
              <a:solidFill>
                <a:srgbClr val="8BD1E5"/>
              </a:solidFill>
              <a:ln>
                <a:noFill/>
              </a:ln>
              <a:effectLst/>
            </c:spPr>
            <c:extLst>
              <c:ext xmlns:c16="http://schemas.microsoft.com/office/drawing/2014/chart" uri="{C3380CC4-5D6E-409C-BE32-E72D297353CC}">
                <c16:uniqueId val="{00000009-4052-4DFF-902C-F77F4D533923}"/>
              </c:ext>
            </c:extLst>
          </c:dPt>
          <c:dPt>
            <c:idx val="7"/>
            <c:invertIfNegative val="0"/>
            <c:bubble3D val="0"/>
            <c:spPr>
              <a:solidFill>
                <a:srgbClr val="8BD1E5"/>
              </a:solidFill>
              <a:ln>
                <a:noFill/>
              </a:ln>
              <a:effectLst/>
            </c:spPr>
            <c:extLst>
              <c:ext xmlns:c16="http://schemas.microsoft.com/office/drawing/2014/chart" uri="{C3380CC4-5D6E-409C-BE32-E72D297353CC}">
                <c16:uniqueId val="{0000000B-4052-4DFF-902C-F77F4D533923}"/>
              </c:ext>
            </c:extLst>
          </c:dPt>
          <c:dLbls>
            <c:dLbl>
              <c:idx val="0"/>
              <c:layout>
                <c:manualLayout>
                  <c:x val="0"/>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52-4DFF-902C-F77F4D533923}"/>
                </c:ext>
              </c:extLst>
            </c:dLbl>
            <c:dLbl>
              <c:idx val="1"/>
              <c:layout>
                <c:manualLayout>
                  <c:x val="-2.5462668816039986E-17"/>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052-4DFF-902C-F77F4D533923}"/>
                </c:ext>
              </c:extLst>
            </c:dLbl>
            <c:dLbl>
              <c:idx val="2"/>
              <c:layout>
                <c:manualLayout>
                  <c:x val="2.7777777777777779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52-4DFF-902C-F77F4D533923}"/>
                </c:ext>
              </c:extLst>
            </c:dLbl>
            <c:dLbl>
              <c:idx val="3"/>
              <c:layout>
                <c:manualLayout>
                  <c:x val="2.7777777777777267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52-4DFF-902C-F77F4D533923}"/>
                </c:ext>
              </c:extLst>
            </c:dLbl>
            <c:dLbl>
              <c:idx val="4"/>
              <c:layout>
                <c:manualLayout>
                  <c:x val="-8.3333333333334356E-3"/>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52-4DFF-902C-F77F4D533923}"/>
                </c:ext>
              </c:extLst>
            </c:dLbl>
            <c:dLbl>
              <c:idx val="5"/>
              <c:layout>
                <c:manualLayout>
                  <c:x val="-1.0185067526415994E-16"/>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52-4DFF-902C-F77F4D533923}"/>
                </c:ext>
              </c:extLst>
            </c:dLbl>
            <c:dLbl>
              <c:idx val="6"/>
              <c:layout>
                <c:manualLayout>
                  <c:x val="-8.3333333333333332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52-4DFF-902C-F77F4D533923}"/>
                </c:ext>
              </c:extLst>
            </c:dLbl>
            <c:dLbl>
              <c:idx val="7"/>
              <c:layout>
                <c:manualLayout>
                  <c:x val="-5.5555555555555558E-3"/>
                  <c:y val="9.2592592592592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052-4DFF-902C-F77F4D53392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0.61046906866077499</c:v>
                </c:pt>
                <c:pt idx="1">
                  <c:v>0.58796233110413543</c:v>
                </c:pt>
                <c:pt idx="2">
                  <c:v>0.56849953401677544</c:v>
                </c:pt>
                <c:pt idx="3">
                  <c:v>0.56665645111860252</c:v>
                </c:pt>
                <c:pt idx="4">
                  <c:v>0.5703037120359955</c:v>
                </c:pt>
                <c:pt idx="5">
                  <c:v>0.52380952380952384</c:v>
                </c:pt>
                <c:pt idx="6">
                  <c:v>0.58662092624356776</c:v>
                </c:pt>
                <c:pt idx="7">
                  <c:v>0.50951086956521741</c:v>
                </c:pt>
              </c:numCache>
            </c:numRef>
          </c:val>
          <c:extLst>
            <c:ext xmlns:c16="http://schemas.microsoft.com/office/drawing/2014/chart" uri="{C3380CC4-5D6E-409C-BE32-E72D297353CC}">
              <c16:uniqueId val="{0000000E-4052-4DFF-902C-F77F4D533923}"/>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0-4052-4DFF-902C-F77F4D533923}"/>
              </c:ext>
            </c:extLst>
          </c:dPt>
          <c:dPt>
            <c:idx val="1"/>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2-4052-4DFF-902C-F77F4D533923}"/>
              </c:ext>
            </c:extLst>
          </c:dPt>
          <c:dPt>
            <c:idx val="2"/>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4-4052-4DFF-902C-F77F4D533923}"/>
              </c:ext>
            </c:extLst>
          </c:dPt>
          <c:dPt>
            <c:idx val="3"/>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6-4052-4DFF-902C-F77F4D533923}"/>
              </c:ext>
            </c:extLst>
          </c:dPt>
          <c:dPt>
            <c:idx val="4"/>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8-4052-4DFF-902C-F77F4D533923}"/>
              </c:ext>
            </c:extLst>
          </c:dPt>
          <c:dPt>
            <c:idx val="5"/>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A-4052-4DFF-902C-F77F4D533923}"/>
              </c:ext>
            </c:extLst>
          </c:dPt>
          <c:dPt>
            <c:idx val="6"/>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C-4052-4DFF-902C-F77F4D533923}"/>
              </c:ext>
            </c:extLst>
          </c:dPt>
          <c:dPt>
            <c:idx val="7"/>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E-4052-4DFF-902C-F77F4D533923}"/>
              </c:ext>
            </c:extLst>
          </c:dPt>
          <c:dLbls>
            <c:dLbl>
              <c:idx val="0"/>
              <c:layout>
                <c:manualLayout>
                  <c:x val="1.3888888888888902E-2"/>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052-4DFF-902C-F77F4D533923}"/>
                </c:ext>
              </c:extLst>
            </c:dLbl>
            <c:dLbl>
              <c:idx val="1"/>
              <c:layout>
                <c:manualLayout>
                  <c:x val="8.3333333333333072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052-4DFF-902C-F77F4D533923}"/>
                </c:ext>
              </c:extLst>
            </c:dLbl>
            <c:dLbl>
              <c:idx val="2"/>
              <c:layout>
                <c:manualLayout>
                  <c:x val="8.3333333333332829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052-4DFF-902C-F77F4D533923}"/>
                </c:ext>
              </c:extLst>
            </c:dLbl>
            <c:dLbl>
              <c:idx val="3"/>
              <c:layout>
                <c:manualLayout>
                  <c:x val="8.3333333333333332E-3"/>
                  <c:y val="9.25925925925925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052-4DFF-902C-F77F4D533923}"/>
                </c:ext>
              </c:extLst>
            </c:dLbl>
            <c:dLbl>
              <c:idx val="4"/>
              <c:layout>
                <c:manualLayout>
                  <c:x val="8.3333333333333332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052-4DFF-902C-F77F4D533923}"/>
                </c:ext>
              </c:extLst>
            </c:dLbl>
            <c:dLbl>
              <c:idx val="5"/>
              <c:layout>
                <c:manualLayout>
                  <c:x val="5.5555555555555558E-3"/>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052-4DFF-902C-F77F4D533923}"/>
                </c:ext>
              </c:extLst>
            </c:dLbl>
            <c:dLbl>
              <c:idx val="6"/>
              <c:layout>
                <c:manualLayout>
                  <c:x val="0"/>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052-4DFF-902C-F77F4D533923}"/>
                </c:ext>
              </c:extLst>
            </c:dLbl>
            <c:dLbl>
              <c:idx val="7"/>
              <c:layout>
                <c:manualLayout>
                  <c:x val="1.1111111111111112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052-4DFF-902C-F77F4D533923}"/>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0.38953093133922501</c:v>
                </c:pt>
                <c:pt idx="1">
                  <c:v>0.41203766889586463</c:v>
                </c:pt>
                <c:pt idx="2">
                  <c:v>0.43150046598322461</c:v>
                </c:pt>
                <c:pt idx="3">
                  <c:v>0.43334354888139748</c:v>
                </c:pt>
                <c:pt idx="4">
                  <c:v>0.4296962879640045</c:v>
                </c:pt>
                <c:pt idx="5">
                  <c:v>0.47619047619047616</c:v>
                </c:pt>
                <c:pt idx="6">
                  <c:v>0.41337907375643224</c:v>
                </c:pt>
                <c:pt idx="7">
                  <c:v>0.49048913043478259</c:v>
                </c:pt>
              </c:numCache>
            </c:numRef>
          </c:val>
          <c:extLst>
            <c:ext xmlns:c16="http://schemas.microsoft.com/office/drawing/2014/chart" uri="{C3380CC4-5D6E-409C-BE32-E72D297353CC}">
              <c16:uniqueId val="{0000001F-4052-4DFF-902C-F77F4D533923}"/>
            </c:ext>
          </c:extLst>
        </c:ser>
        <c:dLbls>
          <c:showLegendKey val="0"/>
          <c:showVal val="0"/>
          <c:showCatName val="0"/>
          <c:showSerName val="0"/>
          <c:showPercent val="0"/>
          <c:showBubbleSize val="0"/>
        </c:dLbls>
        <c:gapWidth val="219"/>
        <c:overlap val="-27"/>
        <c:axId val="718000976"/>
        <c:axId val="919801760"/>
      </c:barChart>
      <c:catAx>
        <c:axId val="718000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801760"/>
        <c:crosses val="autoZero"/>
        <c:auto val="1"/>
        <c:lblAlgn val="ctr"/>
        <c:lblOffset val="100"/>
        <c:noMultiLvlLbl val="0"/>
      </c:catAx>
      <c:valAx>
        <c:axId val="919801760"/>
        <c:scaling>
          <c:orientation val="minMax"/>
        </c:scaling>
        <c:delete val="1"/>
        <c:axPos val="l"/>
        <c:numFmt formatCode="0.0%" sourceLinked="1"/>
        <c:majorTickMark val="none"/>
        <c:minorTickMark val="none"/>
        <c:tickLblPos val="nextTo"/>
        <c:crossAx val="718000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In&amp;Out'!$E$36</c:f>
              <c:strCache>
                <c:ptCount val="1"/>
                <c:pt idx="0">
                  <c:v>In Region</c:v>
                </c:pt>
              </c:strCache>
            </c:strRef>
          </c:tx>
          <c:spPr>
            <a:solidFill>
              <a:srgbClr val="00AAE8"/>
            </a:solidFill>
            <a:ln>
              <a:noFill/>
            </a:ln>
            <a:effectLst/>
          </c:spPr>
          <c:invertIfNegative val="0"/>
          <c:cat>
            <c:strRef>
              <c:f>'Enrollment In&amp;Out'!$A$37:$A$40</c:f>
              <c:strCache>
                <c:ptCount val="4"/>
                <c:pt idx="0">
                  <c:v>Public 4-yr</c:v>
                </c:pt>
                <c:pt idx="1">
                  <c:v>Public 2-yr</c:v>
                </c:pt>
                <c:pt idx="2">
                  <c:v>Independent</c:v>
                </c:pt>
                <c:pt idx="3">
                  <c:v>Total</c:v>
                </c:pt>
              </c:strCache>
            </c:strRef>
          </c:cat>
          <c:val>
            <c:numRef>
              <c:f>'Enrollment In&amp;Out'!$E$37:$E$40</c:f>
              <c:numCache>
                <c:formatCode>0.0%</c:formatCode>
                <c:ptCount val="4"/>
                <c:pt idx="0">
                  <c:v>0.25923870824547773</c:v>
                </c:pt>
                <c:pt idx="1">
                  <c:v>0.81265846558362287</c:v>
                </c:pt>
                <c:pt idx="2">
                  <c:v>0.77098997493734334</c:v>
                </c:pt>
                <c:pt idx="3">
                  <c:v>0.58861368807981795</c:v>
                </c:pt>
              </c:numCache>
            </c:numRef>
          </c:val>
          <c:extLst>
            <c:ext xmlns:c16="http://schemas.microsoft.com/office/drawing/2014/chart" uri="{C3380CC4-5D6E-409C-BE32-E72D297353CC}">
              <c16:uniqueId val="{00000000-7659-4962-A93C-5E8708FA39D7}"/>
            </c:ext>
          </c:extLst>
        </c:ser>
        <c:ser>
          <c:idx val="1"/>
          <c:order val="1"/>
          <c:tx>
            <c:strRef>
              <c:f>'Enrollment In&amp;Out'!$F$36</c:f>
              <c:strCache>
                <c:ptCount val="1"/>
                <c:pt idx="0">
                  <c:v>Out of Region</c:v>
                </c:pt>
              </c:strCache>
            </c:strRef>
          </c:tx>
          <c:spPr>
            <a:solidFill>
              <a:schemeClr val="tx1">
                <a:lumMod val="75000"/>
                <a:lumOff val="25000"/>
              </a:schemeClr>
            </a:solidFill>
            <a:ln>
              <a:noFill/>
            </a:ln>
            <a:effectLst/>
          </c:spPr>
          <c:invertIfNegative val="0"/>
          <c:cat>
            <c:strRef>
              <c:f>'Enrollment In&amp;Out'!$A$37:$A$40</c:f>
              <c:strCache>
                <c:ptCount val="4"/>
                <c:pt idx="0">
                  <c:v>Public 4-yr</c:v>
                </c:pt>
                <c:pt idx="1">
                  <c:v>Public 2-yr</c:v>
                </c:pt>
                <c:pt idx="2">
                  <c:v>Independent</c:v>
                </c:pt>
                <c:pt idx="3">
                  <c:v>Total</c:v>
                </c:pt>
              </c:strCache>
            </c:strRef>
          </c:cat>
          <c:val>
            <c:numRef>
              <c:f>'Enrollment In&amp;Out'!$F$37:$F$40</c:f>
              <c:numCache>
                <c:formatCode>0.0%</c:formatCode>
                <c:ptCount val="4"/>
                <c:pt idx="0">
                  <c:v>0.74076129175452221</c:v>
                </c:pt>
                <c:pt idx="1">
                  <c:v>0.18734153441637713</c:v>
                </c:pt>
                <c:pt idx="2">
                  <c:v>0.22901002506265664</c:v>
                </c:pt>
                <c:pt idx="3">
                  <c:v>0.41138631192018205</c:v>
                </c:pt>
              </c:numCache>
            </c:numRef>
          </c:val>
          <c:extLs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919815200"/>
        <c:axId val="919811840"/>
      </c:barChart>
      <c:catAx>
        <c:axId val="91981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811840"/>
        <c:crosses val="autoZero"/>
        <c:auto val="1"/>
        <c:lblAlgn val="ctr"/>
        <c:lblOffset val="100"/>
        <c:noMultiLvlLbl val="0"/>
      </c:catAx>
      <c:valAx>
        <c:axId val="919811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815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77120</c:v>
                </c:pt>
                <c:pt idx="1">
                  <c:v>77619</c:v>
                </c:pt>
                <c:pt idx="2">
                  <c:v>78430</c:v>
                </c:pt>
                <c:pt idx="3">
                  <c:v>77417</c:v>
                </c:pt>
                <c:pt idx="5">
                  <c:v>33525</c:v>
                </c:pt>
                <c:pt idx="6">
                  <c:v>32535</c:v>
                </c:pt>
                <c:pt idx="7">
                  <c:v>31091</c:v>
                </c:pt>
                <c:pt idx="8">
                  <c:v>31054</c:v>
                </c:pt>
                <c:pt idx="10">
                  <c:v>50274</c:v>
                </c:pt>
                <c:pt idx="11">
                  <c:v>50395</c:v>
                </c:pt>
                <c:pt idx="12">
                  <c:v>47100</c:v>
                </c:pt>
                <c:pt idx="13">
                  <c:v>43503</c:v>
                </c:pt>
              </c:numCache>
            </c:numRef>
          </c:val>
          <c:extLs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41146</c:v>
                </c:pt>
                <c:pt idx="1">
                  <c:v>42024</c:v>
                </c:pt>
                <c:pt idx="2">
                  <c:v>43217</c:v>
                </c:pt>
                <c:pt idx="3">
                  <c:v>45759</c:v>
                </c:pt>
                <c:pt idx="5">
                  <c:v>15668</c:v>
                </c:pt>
                <c:pt idx="6">
                  <c:v>16565</c:v>
                </c:pt>
                <c:pt idx="7">
                  <c:v>18608</c:v>
                </c:pt>
                <c:pt idx="8">
                  <c:v>19217</c:v>
                </c:pt>
                <c:pt idx="10">
                  <c:v>20056</c:v>
                </c:pt>
                <c:pt idx="11">
                  <c:v>21364</c:v>
                </c:pt>
                <c:pt idx="12">
                  <c:v>23589</c:v>
                </c:pt>
                <c:pt idx="13">
                  <c:v>25443</c:v>
                </c:pt>
              </c:numCache>
            </c:numRef>
          </c:val>
          <c:extLs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7625</c:v>
                </c:pt>
                <c:pt idx="1">
                  <c:v>7614</c:v>
                </c:pt>
                <c:pt idx="2">
                  <c:v>7648</c:v>
                </c:pt>
                <c:pt idx="3">
                  <c:v>7604</c:v>
                </c:pt>
                <c:pt idx="5">
                  <c:v>4703</c:v>
                </c:pt>
                <c:pt idx="6">
                  <c:v>4607</c:v>
                </c:pt>
                <c:pt idx="7">
                  <c:v>4637</c:v>
                </c:pt>
                <c:pt idx="8">
                  <c:v>4573</c:v>
                </c:pt>
                <c:pt idx="10">
                  <c:v>6582</c:v>
                </c:pt>
                <c:pt idx="11">
                  <c:v>6633</c:v>
                </c:pt>
                <c:pt idx="12">
                  <c:v>6001</c:v>
                </c:pt>
                <c:pt idx="13">
                  <c:v>5559</c:v>
                </c:pt>
              </c:numCache>
            </c:numRef>
          </c:val>
          <c:extLs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5699</c:v>
                </c:pt>
                <c:pt idx="1">
                  <c:v>5781</c:v>
                </c:pt>
                <c:pt idx="2">
                  <c:v>5725</c:v>
                </c:pt>
                <c:pt idx="3">
                  <c:v>5729</c:v>
                </c:pt>
                <c:pt idx="5">
                  <c:v>2385</c:v>
                </c:pt>
                <c:pt idx="6">
                  <c:v>2523</c:v>
                </c:pt>
                <c:pt idx="7">
                  <c:v>2934</c:v>
                </c:pt>
                <c:pt idx="8">
                  <c:v>3206</c:v>
                </c:pt>
                <c:pt idx="10">
                  <c:v>2971</c:v>
                </c:pt>
                <c:pt idx="11">
                  <c:v>3164</c:v>
                </c:pt>
                <c:pt idx="12">
                  <c:v>3371</c:v>
                </c:pt>
                <c:pt idx="13">
                  <c:v>3641</c:v>
                </c:pt>
              </c:numCache>
            </c:numRef>
          </c:val>
          <c:extLs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926006096"/>
        <c:axId val="925999376"/>
      </c:barChart>
      <c:catAx>
        <c:axId val="92600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9376"/>
        <c:crosses val="autoZero"/>
        <c:auto val="1"/>
        <c:lblAlgn val="ctr"/>
        <c:lblOffset val="100"/>
        <c:noMultiLvlLbl val="0"/>
      </c:catAx>
      <c:valAx>
        <c:axId val="925999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006096"/>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Reg-percent'!$C$47</c:f>
              <c:strCache>
                <c:ptCount val="1"/>
                <c:pt idx="0">
                  <c:v>White</c:v>
                </c:pt>
              </c:strCache>
            </c:strRef>
          </c:tx>
          <c:spPr>
            <a:solidFill>
              <a:srgbClr val="005F84"/>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Reg-percent'!$C$48:$C$51</c:f>
              <c:numCache>
                <c:formatCode>0.0%</c:formatCode>
                <c:ptCount val="4"/>
                <c:pt idx="0">
                  <c:v>0.6037000973709834</c:v>
                </c:pt>
                <c:pt idx="1">
                  <c:v>0.59782608695652173</c:v>
                </c:pt>
                <c:pt idx="2">
                  <c:v>0.63531287365484257</c:v>
                </c:pt>
                <c:pt idx="3">
                  <c:v>0.6199376947040498</c:v>
                </c:pt>
              </c:numCache>
            </c:numRef>
          </c:val>
          <c:extLst>
            <c:ext xmlns:c16="http://schemas.microsoft.com/office/drawing/2014/chart" uri="{C3380CC4-5D6E-409C-BE32-E72D297353CC}">
              <c16:uniqueId val="{00000000-03A1-4A33-8F80-4F60006AA57C}"/>
            </c:ext>
          </c:extLst>
        </c:ser>
        <c:ser>
          <c:idx val="1"/>
          <c:order val="1"/>
          <c:tx>
            <c:strRef>
              <c:f>'Comp by Inst Reg-percent'!$D$47</c:f>
              <c:strCache>
                <c:ptCount val="1"/>
                <c:pt idx="0">
                  <c:v>Hispanic</c:v>
                </c:pt>
              </c:strCache>
            </c:strRef>
          </c:tx>
          <c:spPr>
            <a:solidFill>
              <a:srgbClr val="00B189"/>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Reg-percent'!$D$48:$D$51</c:f>
              <c:numCache>
                <c:formatCode>0.0%</c:formatCode>
                <c:ptCount val="4"/>
                <c:pt idx="0">
                  <c:v>0.26387536514118792</c:v>
                </c:pt>
                <c:pt idx="1">
                  <c:v>0.2157190635451505</c:v>
                </c:pt>
                <c:pt idx="2">
                  <c:v>0.15504184934236748</c:v>
                </c:pt>
                <c:pt idx="3">
                  <c:v>0.1059190031152648</c:v>
                </c:pt>
              </c:numCache>
            </c:numRef>
          </c:val>
          <c:extLst>
            <c:ext xmlns:c16="http://schemas.microsoft.com/office/drawing/2014/chart" uri="{C3380CC4-5D6E-409C-BE32-E72D297353CC}">
              <c16:uniqueId val="{00000001-03A1-4A33-8F80-4F60006AA57C}"/>
            </c:ext>
          </c:extLst>
        </c:ser>
        <c:ser>
          <c:idx val="2"/>
          <c:order val="2"/>
          <c:tx>
            <c:strRef>
              <c:f>'Comp by Inst Reg-percent'!$E$47</c:f>
              <c:strCache>
                <c:ptCount val="1"/>
                <c:pt idx="0">
                  <c:v>African American</c:v>
                </c:pt>
              </c:strCache>
            </c:strRef>
          </c:tx>
          <c:spPr>
            <a:solidFill>
              <a:srgbClr val="F6B11A"/>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Reg-percent'!$E$48:$E$51</c:f>
              <c:numCache>
                <c:formatCode>0.0%</c:formatCode>
                <c:ptCount val="4"/>
                <c:pt idx="0">
                  <c:v>7.3028237585199607E-2</c:v>
                </c:pt>
                <c:pt idx="1">
                  <c:v>0.10033444816053512</c:v>
                </c:pt>
                <c:pt idx="2">
                  <c:v>0.11239537664408131</c:v>
                </c:pt>
                <c:pt idx="3">
                  <c:v>9.8130841121495324E-2</c:v>
                </c:pt>
              </c:numCache>
            </c:numRef>
          </c:val>
          <c:extLst>
            <c:ext xmlns:c16="http://schemas.microsoft.com/office/drawing/2014/chart" uri="{C3380CC4-5D6E-409C-BE32-E72D297353CC}">
              <c16:uniqueId val="{00000002-03A1-4A33-8F80-4F60006AA57C}"/>
            </c:ext>
          </c:extLst>
        </c:ser>
        <c:ser>
          <c:idx val="3"/>
          <c:order val="3"/>
          <c:tx>
            <c:strRef>
              <c:f>'Comp by Inst Reg-percent'!$F$47</c:f>
              <c:strCache>
                <c:ptCount val="1"/>
                <c:pt idx="0">
                  <c:v>Other</c:v>
                </c:pt>
              </c:strCache>
            </c:strRef>
          </c:tx>
          <c:spPr>
            <a:solidFill>
              <a:srgbClr val="8BD1E5"/>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Reg-percent'!$F$48:$F$51</c:f>
              <c:numCache>
                <c:formatCode>0.0%</c:formatCode>
                <c:ptCount val="4"/>
                <c:pt idx="0">
                  <c:v>5.939629990262902E-2</c:v>
                </c:pt>
                <c:pt idx="1">
                  <c:v>8.612040133779264E-2</c:v>
                </c:pt>
                <c:pt idx="2">
                  <c:v>9.7249900358708646E-2</c:v>
                </c:pt>
                <c:pt idx="3">
                  <c:v>0.17601246105919002</c:v>
                </c:pt>
              </c:numCache>
            </c:numRef>
          </c:val>
          <c:extLs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925992096"/>
        <c:axId val="925983696"/>
      </c:barChart>
      <c:catAx>
        <c:axId val="925992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3696"/>
        <c:crosses val="autoZero"/>
        <c:auto val="1"/>
        <c:lblAlgn val="ctr"/>
        <c:lblOffset val="100"/>
        <c:noMultiLvlLbl val="0"/>
      </c:catAx>
      <c:valAx>
        <c:axId val="9259836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209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Reg-percent'!$G$47</c:f>
              <c:strCache>
                <c:ptCount val="1"/>
                <c:pt idx="0">
                  <c:v>Male</c:v>
                </c:pt>
              </c:strCache>
            </c:strRef>
          </c:tx>
          <c:spPr>
            <a:solidFill>
              <a:srgbClr val="005F84"/>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Reg-percent'!$G$48:$G$51</c:f>
              <c:numCache>
                <c:formatCode>0.0%</c:formatCode>
                <c:ptCount val="4"/>
                <c:pt idx="0">
                  <c:v>0.54819863680623171</c:v>
                </c:pt>
                <c:pt idx="1">
                  <c:v>0.39046822742474918</c:v>
                </c:pt>
                <c:pt idx="2">
                  <c:v>0.3818254284575528</c:v>
                </c:pt>
                <c:pt idx="3">
                  <c:v>0.35514018691588783</c:v>
                </c:pt>
              </c:numCache>
            </c:numRef>
          </c:val>
          <c:extLst>
            <c:ext xmlns:c16="http://schemas.microsoft.com/office/drawing/2014/chart" uri="{C3380CC4-5D6E-409C-BE32-E72D297353CC}">
              <c16:uniqueId val="{00000000-A212-4DF6-B2AA-D684A532A621}"/>
            </c:ext>
          </c:extLst>
        </c:ser>
        <c:ser>
          <c:idx val="1"/>
          <c:order val="1"/>
          <c:tx>
            <c:strRef>
              <c:f>'Comp by Inst Reg-percent'!$H$47</c:f>
              <c:strCache>
                <c:ptCount val="1"/>
                <c:pt idx="0">
                  <c:v>Female</c:v>
                </c:pt>
              </c:strCache>
            </c:strRef>
          </c:tx>
          <c:spPr>
            <a:solidFill>
              <a:srgbClr val="F8E0A4"/>
            </a:solidFill>
            <a:ln>
              <a:noFill/>
            </a:ln>
            <a:effectLst/>
          </c:spPr>
          <c:invertIfNegative val="0"/>
          <c:cat>
            <c:strRef>
              <c:f>'Comp by Inst Reg-percent'!$A$48:$A$51</c:f>
              <c:strCache>
                <c:ptCount val="4"/>
                <c:pt idx="0">
                  <c:v>Certificate</c:v>
                </c:pt>
                <c:pt idx="1">
                  <c:v>Associate</c:v>
                </c:pt>
                <c:pt idx="2">
                  <c:v>Bachelor's</c:v>
                </c:pt>
                <c:pt idx="3">
                  <c:v>Master's</c:v>
                </c:pt>
              </c:strCache>
            </c:strRef>
          </c:cat>
          <c:val>
            <c:numRef>
              <c:f>'Comp by Inst Reg-percent'!$H$48:$H$51</c:f>
              <c:numCache>
                <c:formatCode>0.0%</c:formatCode>
                <c:ptCount val="4"/>
                <c:pt idx="0">
                  <c:v>0.45180136319376824</c:v>
                </c:pt>
                <c:pt idx="1">
                  <c:v>0.60953177257525082</c:v>
                </c:pt>
                <c:pt idx="2">
                  <c:v>0.61817457154244715</c:v>
                </c:pt>
                <c:pt idx="3">
                  <c:v>0.64485981308411211</c:v>
                </c:pt>
              </c:numCache>
            </c:numRef>
          </c:val>
          <c:extLs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925998256"/>
        <c:axId val="925997696"/>
      </c:barChart>
      <c:catAx>
        <c:axId val="925998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7696"/>
        <c:crosses val="autoZero"/>
        <c:auto val="1"/>
        <c:lblAlgn val="ctr"/>
        <c:lblOffset val="100"/>
        <c:noMultiLvlLbl val="0"/>
      </c:catAx>
      <c:valAx>
        <c:axId val="9259976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825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Reg-percent'!$J$47</c:f>
              <c:strCache>
                <c:ptCount val="1"/>
                <c:pt idx="0">
                  <c:v>*Economically Disadvantaged</c:v>
                </c:pt>
              </c:strCache>
            </c:strRef>
          </c:tx>
          <c:spPr>
            <a:solidFill>
              <a:srgbClr val="8BD1E5"/>
            </a:solidFill>
            <a:ln>
              <a:noFill/>
            </a:ln>
            <a:effectLst/>
          </c:spPr>
          <c:invertIfNegative val="0"/>
          <c:cat>
            <c:strRef>
              <c:f>'Comp by Inst Reg-percent'!$A$48:$A$50</c:f>
              <c:strCache>
                <c:ptCount val="3"/>
                <c:pt idx="0">
                  <c:v>Certificate</c:v>
                </c:pt>
                <c:pt idx="1">
                  <c:v>Associate</c:v>
                </c:pt>
                <c:pt idx="2">
                  <c:v>Bachelor's</c:v>
                </c:pt>
              </c:strCache>
            </c:strRef>
          </c:cat>
          <c:val>
            <c:numRef>
              <c:f>'Comp by Inst Reg-percent'!$J$48:$J$50</c:f>
              <c:numCache>
                <c:formatCode>0.0%</c:formatCode>
                <c:ptCount val="3"/>
                <c:pt idx="0">
                  <c:v>0.52969814995131448</c:v>
                </c:pt>
                <c:pt idx="1">
                  <c:v>0.6011705685618729</c:v>
                </c:pt>
                <c:pt idx="2">
                  <c:v>0.47588680749302509</c:v>
                </c:pt>
              </c:numCache>
            </c:numRef>
          </c:val>
          <c:extLs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925976976"/>
        <c:axId val="925998816"/>
        <c:extLst>
          <c:ext xmlns:c15="http://schemas.microsoft.com/office/drawing/2012/chart" uri="{02D57815-91ED-43cb-92C2-25804820EDAC}">
            <c15:filteredBarSeries>
              <c15:ser>
                <c:idx val="1"/>
                <c:order val="1"/>
                <c:tx>
                  <c:strRef>
                    <c:extLst>
                      <c:ext uri="{02D57815-91ED-43cb-92C2-25804820EDAC}">
                        <c15:formulaRef>
                          <c15:sqref>'Comp by Inst Reg-percent'!$K$47</c15:sqref>
                        </c15:formulaRef>
                      </c:ext>
                    </c:extLst>
                    <c:strCache>
                      <c:ptCount val="1"/>
                    </c:strCache>
                  </c:strRef>
                </c:tx>
                <c:spPr>
                  <a:solidFill>
                    <a:srgbClr val="00B189"/>
                  </a:solidFill>
                  <a:ln>
                    <a:noFill/>
                  </a:ln>
                  <a:effectLst/>
                </c:spPr>
                <c:invertIfNegative val="0"/>
                <c:cat>
                  <c:strRef>
                    <c:extLst>
                      <c:ext uri="{02D57815-91ED-43cb-92C2-25804820EDAC}">
                        <c15:formulaRef>
                          <c15:sqref>'Comp by Inst Reg-percent'!$A$48:$A$50</c15:sqref>
                        </c15:formulaRef>
                      </c:ext>
                    </c:extLst>
                    <c:strCache>
                      <c:ptCount val="3"/>
                      <c:pt idx="0">
                        <c:v>Certificate</c:v>
                      </c:pt>
                      <c:pt idx="1">
                        <c:v>Associate</c:v>
                      </c:pt>
                      <c:pt idx="2">
                        <c:v>Bachelor's</c:v>
                      </c:pt>
                    </c:strCache>
                  </c:strRef>
                </c:cat>
                <c:val>
                  <c:numRef>
                    <c:extLst>
                      <c:ext uri="{02D57815-91ED-43cb-92C2-25804820EDAC}">
                        <c15:formulaRef>
                          <c15:sqref>'Comp by Inst Reg-percent'!$K$48:$K$50</c15:sqref>
                        </c15:formulaRef>
                      </c:ext>
                    </c:extLst>
                    <c:numCache>
                      <c:formatCode>0.0%</c:formatCode>
                      <c:ptCount val="3"/>
                    </c:numCache>
                  </c:numRef>
                </c:val>
                <c:extLst>
                  <c:ext xmlns:c16="http://schemas.microsoft.com/office/drawing/2014/chart" uri="{C3380CC4-5D6E-409C-BE32-E72D297353CC}">
                    <c16:uniqueId val="{00000001-9C51-4BBD-AB9F-5458E9A48891}"/>
                  </c:ext>
                </c:extLst>
              </c15:ser>
            </c15:filteredBarSeries>
          </c:ext>
        </c:extLst>
      </c:barChart>
      <c:catAx>
        <c:axId val="92597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98816"/>
        <c:crosses val="autoZero"/>
        <c:auto val="1"/>
        <c:lblAlgn val="ctr"/>
        <c:lblOffset val="100"/>
        <c:noMultiLvlLbl val="0"/>
      </c:catAx>
      <c:valAx>
        <c:axId val="9259988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7697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CB11-4FD3-B36B-EBFCD0037508}"/>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CB11-4FD3-B36B-EBFCD0037508}"/>
              </c:ext>
            </c:extLst>
          </c:dPt>
          <c:dPt>
            <c:idx val="2"/>
            <c:invertIfNegative val="0"/>
            <c:bubble3D val="0"/>
            <c:spPr>
              <a:solidFill>
                <a:srgbClr val="00B189"/>
              </a:solidFill>
              <a:ln>
                <a:noFill/>
              </a:ln>
              <a:effectLst/>
            </c:spPr>
            <c:extLst>
              <c:ext xmlns:c16="http://schemas.microsoft.com/office/drawing/2014/chart" uri="{C3380CC4-5D6E-409C-BE32-E72D297353CC}">
                <c16:uniqueId val="{00000005-CB11-4FD3-B36B-EBFCD0037508}"/>
              </c:ext>
            </c:extLst>
          </c:dPt>
          <c:dPt>
            <c:idx val="3"/>
            <c:invertIfNegative val="0"/>
            <c:bubble3D val="0"/>
            <c:spPr>
              <a:solidFill>
                <a:srgbClr val="00B189"/>
              </a:solidFill>
              <a:ln>
                <a:noFill/>
              </a:ln>
              <a:effectLst/>
            </c:spPr>
            <c:extLst>
              <c:ext xmlns:c16="http://schemas.microsoft.com/office/drawing/2014/chart" uri="{C3380CC4-5D6E-409C-BE32-E72D297353CC}">
                <c16:uniqueId val="{00000007-CB11-4FD3-B36B-EBFCD0037508}"/>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CB11-4FD3-B36B-EBFCD0037508}"/>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CB11-4FD3-B36B-EBFCD0037508}"/>
              </c:ext>
            </c:extLst>
          </c:dPt>
          <c:dPt>
            <c:idx val="6"/>
            <c:invertIfNegative val="0"/>
            <c:bubble3D val="0"/>
            <c:spPr>
              <a:solidFill>
                <a:srgbClr val="F6B11A"/>
              </a:solidFill>
              <a:ln>
                <a:noFill/>
              </a:ln>
              <a:effectLst/>
            </c:spPr>
            <c:extLst>
              <c:ext xmlns:c16="http://schemas.microsoft.com/office/drawing/2014/chart" uri="{C3380CC4-5D6E-409C-BE32-E72D297353CC}">
                <c16:uniqueId val="{0000000D-CB11-4FD3-B36B-EBFCD0037508}"/>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CB11-4FD3-B36B-EBFCD0037508}"/>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'6-Year Grad Rates'!$D$44:$D$54</c:f>
              <c:numCache>
                <c:formatCode>0.0%</c:formatCode>
                <c:ptCount val="11"/>
                <c:pt idx="0">
                  <c:v>0.40473807140473805</c:v>
                </c:pt>
                <c:pt idx="1">
                  <c:v>0.35261044176706829</c:v>
                </c:pt>
                <c:pt idx="3">
                  <c:v>0.35637240987794494</c:v>
                </c:pt>
                <c:pt idx="4">
                  <c:v>0.31103934732727118</c:v>
                </c:pt>
                <c:pt idx="6">
                  <c:v>0.21193287756370416</c:v>
                </c:pt>
                <c:pt idx="7">
                  <c:v>0.17188219052001841</c:v>
                </c:pt>
                <c:pt idx="9">
                  <c:v>0.41366102776891156</c:v>
                </c:pt>
                <c:pt idx="10">
                  <c:v>0.34108040201005024</c:v>
                </c:pt>
              </c:numCache>
            </c:numRef>
          </c:val>
          <c:extLst>
            <c:ext xmlns:c16="http://schemas.microsoft.com/office/drawing/2014/chart" uri="{C3380CC4-5D6E-409C-BE32-E72D297353CC}">
              <c16:uniqueId val="{00000010-CB11-4FD3-B36B-EBFCD0037508}"/>
            </c:ext>
          </c:extLst>
        </c:ser>
        <c:dLbls>
          <c:dLblPos val="outEnd"/>
          <c:showLegendKey val="0"/>
          <c:showVal val="1"/>
          <c:showCatName val="0"/>
          <c:showSerName val="0"/>
          <c:showPercent val="0"/>
          <c:showBubbleSize val="0"/>
        </c:dLbls>
        <c:gapWidth val="75"/>
        <c:axId val="926001056"/>
        <c:axId val="925970256"/>
      </c:barChart>
      <c:catAx>
        <c:axId val="926001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5970256"/>
        <c:crosses val="autoZero"/>
        <c:auto val="1"/>
        <c:lblAlgn val="ctr"/>
        <c:lblOffset val="100"/>
        <c:noMultiLvlLbl val="0"/>
      </c:catAx>
      <c:valAx>
        <c:axId val="92597025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600105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2011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2D19-4928-A8EA-AAF5F3609DB6}"/>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2D19-4928-A8EA-AAF5F3609DB6}"/>
              </c:ext>
            </c:extLst>
          </c:dPt>
          <c:dPt>
            <c:idx val="2"/>
            <c:invertIfNegative val="0"/>
            <c:bubble3D val="0"/>
            <c:spPr>
              <a:solidFill>
                <a:srgbClr val="00B189"/>
              </a:solidFill>
              <a:ln>
                <a:noFill/>
              </a:ln>
              <a:effectLst/>
            </c:spPr>
            <c:extLst>
              <c:ext xmlns:c16="http://schemas.microsoft.com/office/drawing/2014/chart" uri="{C3380CC4-5D6E-409C-BE32-E72D297353CC}">
                <c16:uniqueId val="{00000005-2D19-4928-A8EA-AAF5F3609DB6}"/>
              </c:ext>
            </c:extLst>
          </c:dPt>
          <c:dPt>
            <c:idx val="3"/>
            <c:invertIfNegative val="0"/>
            <c:bubble3D val="0"/>
            <c:spPr>
              <a:solidFill>
                <a:srgbClr val="00B189"/>
              </a:solidFill>
              <a:ln>
                <a:noFill/>
              </a:ln>
              <a:effectLst/>
            </c:spPr>
            <c:extLst>
              <c:ext xmlns:c16="http://schemas.microsoft.com/office/drawing/2014/chart" uri="{C3380CC4-5D6E-409C-BE32-E72D297353CC}">
                <c16:uniqueId val="{00000007-2D19-4928-A8EA-AAF5F3609DB6}"/>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2D19-4928-A8EA-AAF5F3609DB6}"/>
              </c:ext>
            </c:extLst>
          </c:dPt>
          <c:dPt>
            <c:idx val="5"/>
            <c:invertIfNegative val="0"/>
            <c:bubble3D val="0"/>
            <c:spPr>
              <a:pattFill prst="pct50">
                <a:fgClr>
                  <a:srgbClr val="FFC000"/>
                </a:fgClr>
                <a:bgClr>
                  <a:schemeClr val="bg1"/>
                </a:bgClr>
              </a:pattFill>
              <a:ln>
                <a:noFill/>
              </a:ln>
              <a:effectLst/>
            </c:spPr>
            <c:extLst>
              <c:ext xmlns:c16="http://schemas.microsoft.com/office/drawing/2014/chart" uri="{C3380CC4-5D6E-409C-BE32-E72D297353CC}">
                <c16:uniqueId val="{0000000B-2D19-4928-A8EA-AAF5F3609DB6}"/>
              </c:ext>
            </c:extLst>
          </c:dPt>
          <c:dPt>
            <c:idx val="6"/>
            <c:invertIfNegative val="0"/>
            <c:bubble3D val="0"/>
            <c:spPr>
              <a:solidFill>
                <a:srgbClr val="F6B11A"/>
              </a:solidFill>
              <a:ln>
                <a:noFill/>
              </a:ln>
              <a:effectLst/>
            </c:spPr>
            <c:extLst>
              <c:ext xmlns:c16="http://schemas.microsoft.com/office/drawing/2014/chart" uri="{C3380CC4-5D6E-409C-BE32-E72D297353CC}">
                <c16:uniqueId val="{0000000D-2D19-4928-A8EA-AAF5F3609DB6}"/>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2D19-4928-A8EA-AAF5F3609DB6}"/>
              </c:ext>
            </c:extLst>
          </c:dPt>
          <c:dPt>
            <c:idx val="8"/>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11-2D19-4928-A8EA-AAF5F3609DB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Northwest</c:v>
                  </c:pt>
                </c:lvl>
              </c:multiLvlStrCache>
            </c:multiLvlStrRef>
          </c:cat>
          <c:val>
            <c:numRef>
              <c:f>'6-Year Grad Rates'!$D$55:$D$65</c:f>
              <c:numCache>
                <c:formatCode>0.0%</c:formatCode>
                <c:ptCount val="11"/>
                <c:pt idx="0">
                  <c:v>0.41666666666666669</c:v>
                </c:pt>
                <c:pt idx="1">
                  <c:v>0.35952380952380952</c:v>
                </c:pt>
                <c:pt idx="3">
                  <c:v>0.39826839826839827</c:v>
                </c:pt>
                <c:pt idx="4">
                  <c:v>0.29953917050691242</c:v>
                </c:pt>
                <c:pt idx="6">
                  <c:v>0.41428571428571431</c:v>
                </c:pt>
                <c:pt idx="7">
                  <c:v>0.20661157024793389</c:v>
                </c:pt>
                <c:pt idx="9">
                  <c:v>0.33823529411764708</c:v>
                </c:pt>
                <c:pt idx="10">
                  <c:v>0.33663366336633666</c:v>
                </c:pt>
              </c:numCache>
            </c:numRef>
          </c:val>
          <c:extLst>
            <c:ext xmlns:c16="http://schemas.microsoft.com/office/drawing/2014/chart" uri="{C3380CC4-5D6E-409C-BE32-E72D297353CC}">
              <c16:uniqueId val="{00000012-2D19-4928-A8EA-AAF5F3609DB6}"/>
            </c:ext>
          </c:extLst>
        </c:ser>
        <c:dLbls>
          <c:dLblPos val="outEnd"/>
          <c:showLegendKey val="0"/>
          <c:showVal val="1"/>
          <c:showCatName val="0"/>
          <c:showSerName val="0"/>
          <c:showPercent val="0"/>
          <c:showBubbleSize val="0"/>
        </c:dLbls>
        <c:gapWidth val="75"/>
        <c:axId val="925987616"/>
        <c:axId val="926002736"/>
      </c:barChart>
      <c:catAx>
        <c:axId val="925987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6002736"/>
        <c:crosses val="autoZero"/>
        <c:auto val="1"/>
        <c:lblAlgn val="ctr"/>
        <c:lblOffset val="100"/>
        <c:noMultiLvlLbl val="0"/>
      </c:catAx>
      <c:valAx>
        <c:axId val="92600273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761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2011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B595-42F8-A691-A6F1EB56DD2B}"/>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B595-42F8-A691-A6F1EB56DD2B}"/>
              </c:ext>
            </c:extLst>
          </c:dPt>
          <c:dPt>
            <c:idx val="2"/>
            <c:invertIfNegative val="0"/>
            <c:bubble3D val="0"/>
            <c:spPr>
              <a:solidFill>
                <a:srgbClr val="00B189"/>
              </a:solidFill>
              <a:ln>
                <a:noFill/>
              </a:ln>
              <a:effectLst/>
            </c:spPr>
            <c:extLst>
              <c:ext xmlns:c16="http://schemas.microsoft.com/office/drawing/2014/chart" uri="{C3380CC4-5D6E-409C-BE32-E72D297353CC}">
                <c16:uniqueId val="{00000005-B595-42F8-A691-A6F1EB56DD2B}"/>
              </c:ext>
            </c:extLst>
          </c:dPt>
          <c:dPt>
            <c:idx val="3"/>
            <c:invertIfNegative val="0"/>
            <c:bubble3D val="0"/>
            <c:spPr>
              <a:solidFill>
                <a:srgbClr val="00B189"/>
              </a:solidFill>
              <a:ln>
                <a:noFill/>
              </a:ln>
              <a:effectLst/>
            </c:spPr>
            <c:extLst>
              <c:ext xmlns:c16="http://schemas.microsoft.com/office/drawing/2014/chart" uri="{C3380CC4-5D6E-409C-BE32-E72D297353CC}">
                <c16:uniqueId val="{00000007-B595-42F8-A691-A6F1EB56DD2B}"/>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B595-42F8-A691-A6F1EB56DD2B}"/>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B595-42F8-A691-A6F1EB56DD2B}"/>
              </c:ext>
            </c:extLst>
          </c:dPt>
          <c:dPt>
            <c:idx val="6"/>
            <c:invertIfNegative val="0"/>
            <c:bubble3D val="0"/>
            <c:spPr>
              <a:solidFill>
                <a:srgbClr val="F6B11A"/>
              </a:solidFill>
              <a:ln>
                <a:noFill/>
              </a:ln>
              <a:effectLst/>
            </c:spPr>
            <c:extLst>
              <c:ext xmlns:c16="http://schemas.microsoft.com/office/drawing/2014/chart" uri="{C3380CC4-5D6E-409C-BE32-E72D297353CC}">
                <c16:uniqueId val="{0000000D-B595-42F8-A691-A6F1EB56DD2B}"/>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B595-42F8-A691-A6F1EB56DD2B}"/>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Northwest</c:v>
                  </c:pt>
                </c:lvl>
              </c:multiLvlStrCache>
            </c:multiLvlStrRef>
          </c:cat>
          <c:val>
            <c:numRef>
              <c:f>'6-Year Grad Rates'!$D$24:$D$34</c:f>
              <c:numCache>
                <c:formatCode>0.0%</c:formatCode>
                <c:ptCount val="11"/>
                <c:pt idx="0">
                  <c:v>0.6566523605150214</c:v>
                </c:pt>
                <c:pt idx="1">
                  <c:v>0.44827586206896552</c:v>
                </c:pt>
                <c:pt idx="3">
                  <c:v>0.49019607843137253</c:v>
                </c:pt>
                <c:pt idx="4">
                  <c:v>0.28205128205128205</c:v>
                </c:pt>
                <c:pt idx="6">
                  <c:v>0.5</c:v>
                </c:pt>
                <c:pt idx="7">
                  <c:v>0.2558139534883721</c:v>
                </c:pt>
                <c:pt idx="9">
                  <c:v>0.71052631578947367</c:v>
                </c:pt>
                <c:pt idx="10">
                  <c:v>0.53846153846153844</c:v>
                </c:pt>
              </c:numCache>
            </c:numRef>
          </c:val>
          <c:extLst>
            <c:ext xmlns:c16="http://schemas.microsoft.com/office/drawing/2014/chart" uri="{C3380CC4-5D6E-409C-BE32-E72D297353CC}">
              <c16:uniqueId val="{00000010-B595-42F8-A691-A6F1EB56DD2B}"/>
            </c:ext>
          </c:extLst>
        </c:ser>
        <c:dLbls>
          <c:showLegendKey val="0"/>
          <c:showVal val="0"/>
          <c:showCatName val="0"/>
          <c:showSerName val="0"/>
          <c:showPercent val="0"/>
          <c:showBubbleSize val="0"/>
        </c:dLbls>
        <c:gapWidth val="75"/>
        <c:axId val="925983136"/>
        <c:axId val="926001616"/>
      </c:barChart>
      <c:catAx>
        <c:axId val="92598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6001616"/>
        <c:crosses val="autoZero"/>
        <c:auto val="1"/>
        <c:lblAlgn val="ctr"/>
        <c:lblOffset val="100"/>
        <c:noMultiLvlLbl val="0"/>
      </c:catAx>
      <c:valAx>
        <c:axId val="926001616"/>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3136"/>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DC1C-41A8-9B13-79584E6D1665}"/>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DC1C-41A8-9B13-79584E6D1665}"/>
              </c:ext>
            </c:extLst>
          </c:dPt>
          <c:dPt>
            <c:idx val="2"/>
            <c:invertIfNegative val="0"/>
            <c:bubble3D val="0"/>
            <c:spPr>
              <a:solidFill>
                <a:srgbClr val="00B189"/>
              </a:solidFill>
              <a:ln>
                <a:noFill/>
              </a:ln>
              <a:effectLst/>
            </c:spPr>
            <c:extLst>
              <c:ext xmlns:c16="http://schemas.microsoft.com/office/drawing/2014/chart" uri="{C3380CC4-5D6E-409C-BE32-E72D297353CC}">
                <c16:uniqueId val="{00000005-DC1C-41A8-9B13-79584E6D1665}"/>
              </c:ext>
            </c:extLst>
          </c:dPt>
          <c:dPt>
            <c:idx val="3"/>
            <c:invertIfNegative val="0"/>
            <c:bubble3D val="0"/>
            <c:spPr>
              <a:solidFill>
                <a:srgbClr val="00B189"/>
              </a:solidFill>
              <a:ln>
                <a:noFill/>
              </a:ln>
              <a:effectLst/>
            </c:spPr>
            <c:extLst>
              <c:ext xmlns:c16="http://schemas.microsoft.com/office/drawing/2014/chart" uri="{C3380CC4-5D6E-409C-BE32-E72D297353CC}">
                <c16:uniqueId val="{00000007-DC1C-41A8-9B13-79584E6D1665}"/>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DC1C-41A8-9B13-79584E6D1665}"/>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DC1C-41A8-9B13-79584E6D1665}"/>
              </c:ext>
            </c:extLst>
          </c:dPt>
          <c:dPt>
            <c:idx val="6"/>
            <c:invertIfNegative val="0"/>
            <c:bubble3D val="0"/>
            <c:spPr>
              <a:solidFill>
                <a:srgbClr val="F6B11A"/>
              </a:solidFill>
              <a:ln>
                <a:noFill/>
              </a:ln>
              <a:effectLst/>
            </c:spPr>
            <c:extLst>
              <c:ext xmlns:c16="http://schemas.microsoft.com/office/drawing/2014/chart" uri="{C3380CC4-5D6E-409C-BE32-E72D297353CC}">
                <c16:uniqueId val="{0000000D-DC1C-41A8-9B13-79584E6D1665}"/>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DC1C-41A8-9B13-79584E6D166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0.74314430244941421</c:v>
                </c:pt>
                <c:pt idx="1">
                  <c:v>0.64131328995587467</c:v>
                </c:pt>
                <c:pt idx="3">
                  <c:v>0.58735191056232272</c:v>
                </c:pt>
                <c:pt idx="4">
                  <c:v>0.47233914612146727</c:v>
                </c:pt>
                <c:pt idx="6">
                  <c:v>0.48476936466492604</c:v>
                </c:pt>
                <c:pt idx="7">
                  <c:v>0.36019952743502232</c:v>
                </c:pt>
                <c:pt idx="9">
                  <c:v>0.76011701608971238</c:v>
                </c:pt>
                <c:pt idx="10">
                  <c:v>0.66257526632700325</c:v>
                </c:pt>
              </c:numCache>
            </c:numRef>
          </c:val>
          <c:extLst>
            <c:ext xmlns:c16="http://schemas.microsoft.com/office/drawing/2014/chart" uri="{C3380CC4-5D6E-409C-BE32-E72D297353CC}">
              <c16:uniqueId val="{00000010-DC1C-41A8-9B13-79584E6D1665}"/>
            </c:ext>
          </c:extLst>
        </c:ser>
        <c:dLbls>
          <c:showLegendKey val="0"/>
          <c:showVal val="0"/>
          <c:showCatName val="0"/>
          <c:showSerName val="0"/>
          <c:showPercent val="0"/>
          <c:showBubbleSize val="0"/>
        </c:dLbls>
        <c:gapWidth val="75"/>
        <c:axId val="925988176"/>
        <c:axId val="926000496"/>
      </c:barChart>
      <c:catAx>
        <c:axId val="92598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26000496"/>
        <c:crosses val="autoZero"/>
        <c:auto val="1"/>
        <c:lblAlgn val="ctr"/>
        <c:lblOffset val="100"/>
        <c:noMultiLvlLbl val="0"/>
      </c:catAx>
      <c:valAx>
        <c:axId val="926000496"/>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988176"/>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8</xdr:row>
      <xdr:rowOff>99569</xdr:rowOff>
    </xdr:from>
    <xdr:to>
      <xdr:col>3</xdr:col>
      <xdr:colOff>123825</xdr:colOff>
      <xdr:row>16</xdr:row>
      <xdr:rowOff>38609</xdr:rowOff>
    </xdr:to>
    <xdr:pic>
      <xdr:nvPicPr>
        <xdr:cNvPr id="4" name="Picture 2">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09800" y="1623569"/>
          <a:ext cx="2105025" cy="1463040"/>
        </a:xfrm>
        <a:prstGeom prst="rect">
          <a:avLst/>
        </a:prstGeom>
        <a:noFill/>
        <a:ln w="9525">
          <a:solidFill>
            <a:srgbClr val="00AAE8"/>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971550</xdr:colOff>
      <xdr:row>20</xdr:row>
      <xdr:rowOff>152400</xdr:rowOff>
    </xdr:from>
    <xdr:to>
      <xdr:col>3</xdr:col>
      <xdr:colOff>495300</xdr:colOff>
      <xdr:row>36</xdr:row>
      <xdr:rowOff>76200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590550</xdr:colOff>
      <xdr:row>20</xdr:row>
      <xdr:rowOff>152400</xdr:rowOff>
    </xdr:from>
    <xdr:to>
      <xdr:col>6</xdr:col>
      <xdr:colOff>361950</xdr:colOff>
      <xdr:row>36</xdr:row>
      <xdr:rowOff>76200</xdr:rowOff>
    </xdr:to>
    <xdr:graphicFrame macro="">
      <xdr:nvGraphicFramePr>
        <xdr:cNvPr id="11" name="Chart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971550</xdr:colOff>
      <xdr:row>37</xdr:row>
      <xdr:rowOff>19050</xdr:rowOff>
    </xdr:from>
    <xdr:to>
      <xdr:col>3</xdr:col>
      <xdr:colOff>495300</xdr:colOff>
      <xdr:row>52</xdr:row>
      <xdr:rowOff>104775</xdr:rowOff>
    </xdr:to>
    <xdr:graphicFrame macro="">
      <xdr:nvGraphicFramePr>
        <xdr:cNvPr id="12" name="Chart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600075</xdr:colOff>
      <xdr:row>37</xdr:row>
      <xdr:rowOff>19050</xdr:rowOff>
    </xdr:from>
    <xdr:to>
      <xdr:col>6</xdr:col>
      <xdr:colOff>371475</xdr:colOff>
      <xdr:row>52</xdr:row>
      <xdr:rowOff>104775</xdr:rowOff>
    </xdr:to>
    <xdr:graphicFrame macro="">
      <xdr:nvGraphicFramePr>
        <xdr:cNvPr id="16" name="Chart 15">
          <a:extLst>
            <a:ext uri="{FF2B5EF4-FFF2-40B4-BE49-F238E27FC236}">
              <a16:creationId xmlns:a16="http://schemas.microsoft.com/office/drawing/2014/main"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38100</xdr:colOff>
      <xdr:row>8</xdr:row>
      <xdr:rowOff>76200</xdr:rowOff>
    </xdr:from>
    <xdr:to>
      <xdr:col>3</xdr:col>
      <xdr:colOff>552450</xdr:colOff>
      <xdr:row>20</xdr:row>
      <xdr:rowOff>0</xdr:rowOff>
    </xdr:to>
    <xdr:graphicFrame macro="">
      <xdr:nvGraphicFramePr>
        <xdr:cNvPr id="9" name="Chart 8">
          <a:extLst>
            <a:ext uri="{FF2B5EF4-FFF2-40B4-BE49-F238E27FC236}">
              <a16:creationId xmlns:a16="http://schemas.microsoft.com/office/drawing/2014/main" id="{6C0DE5C8-7D30-4F60-ADD3-66F46DA83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981075</xdr:colOff>
      <xdr:row>8</xdr:row>
      <xdr:rowOff>76200</xdr:rowOff>
    </xdr:from>
    <xdr:to>
      <xdr:col>8</xdr:col>
      <xdr:colOff>514350</xdr:colOff>
      <xdr:row>20</xdr:row>
      <xdr:rowOff>0</xdr:rowOff>
    </xdr:to>
    <xdr:graphicFrame macro="">
      <xdr:nvGraphicFramePr>
        <xdr:cNvPr id="10" name="Chart 9">
          <a:extLst>
            <a:ext uri="{FF2B5EF4-FFF2-40B4-BE49-F238E27FC236}">
              <a16:creationId xmlns:a16="http://schemas.microsoft.com/office/drawing/2014/main" id="{6E721DF7-7DB5-4503-AE0D-5C10DB2E4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20</xdr:row>
      <xdr:rowOff>152400</xdr:rowOff>
    </xdr:from>
    <xdr:to>
      <xdr:col>4</xdr:col>
      <xdr:colOff>266700</xdr:colOff>
      <xdr:row>22</xdr:row>
      <xdr:rowOff>28575</xdr:rowOff>
    </xdr:to>
    <xdr:grpSp>
      <xdr:nvGrpSpPr>
        <xdr:cNvPr id="4" name="Group 3">
          <a:extLst>
            <a:ext uri="{FF2B5EF4-FFF2-40B4-BE49-F238E27FC236}">
              <a16:creationId xmlns:a16="http://schemas.microsoft.com/office/drawing/2014/main" id="{00000000-0008-0000-0B00-000004000000}"/>
            </a:ext>
          </a:extLst>
        </xdr:cNvPr>
        <xdr:cNvGrpSpPr/>
      </xdr:nvGrpSpPr>
      <xdr:grpSpPr>
        <a:xfrm>
          <a:off x="1847850" y="4048125"/>
          <a:ext cx="1543050" cy="257175"/>
          <a:chOff x="1981200" y="4171950"/>
          <a:chExt cx="1543050" cy="257175"/>
        </a:xfrm>
      </xdr:grpSpPr>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981200" y="4171950"/>
            <a:ext cx="154305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Tahoma" panose="020B0604030504040204" pitchFamily="34" charset="0"/>
                <a:ea typeface="Tahoma" panose="020B0604030504040204" pitchFamily="34" charset="0"/>
                <a:cs typeface="Tahoma" panose="020B0604030504040204" pitchFamily="34" charset="0"/>
              </a:rPr>
              <a:t>    Female            Male</a:t>
            </a:r>
          </a:p>
        </xdr:txBody>
      </xdr:sp>
      <xdr:sp macro="" textlink="">
        <xdr:nvSpPr>
          <xdr:cNvPr id="6" name="Rectangle 5">
            <a:extLst>
              <a:ext uri="{FF2B5EF4-FFF2-40B4-BE49-F238E27FC236}">
                <a16:creationId xmlns:a16="http://schemas.microsoft.com/office/drawing/2014/main" id="{00000000-0008-0000-0B00-000006000000}"/>
              </a:ext>
            </a:extLst>
          </xdr:cNvPr>
          <xdr:cNvSpPr/>
        </xdr:nvSpPr>
        <xdr:spPr>
          <a:xfrm>
            <a:off x="2895600" y="4219575"/>
            <a:ext cx="161925" cy="161925"/>
          </a:xfrm>
          <a:prstGeom prst="rect">
            <a:avLst/>
          </a:prstGeom>
          <a:pattFill prst="pct60">
            <a:fgClr>
              <a:schemeClr val="tx1">
                <a:lumMod val="65000"/>
                <a:lumOff val="35000"/>
              </a:schemeClr>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id="{00000000-0008-0000-0B00-000007000000}"/>
              </a:ext>
            </a:extLst>
          </xdr:cNvPr>
          <xdr:cNvSpPr/>
        </xdr:nvSpPr>
        <xdr:spPr>
          <a:xfrm>
            <a:off x="2038350" y="4219575"/>
            <a:ext cx="161925" cy="161925"/>
          </a:xfrm>
          <a:prstGeom prst="re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40</xdr:row>
      <xdr:rowOff>171449</xdr:rowOff>
    </xdr:from>
    <xdr:to>
      <xdr:col>3</xdr:col>
      <xdr:colOff>152400</xdr:colOff>
      <xdr:row>55</xdr:row>
      <xdr:rowOff>57149</xdr:rowOff>
    </xdr:to>
    <xdr:graphicFrame macro="">
      <xdr:nvGraphicFramePr>
        <xdr:cNvPr id="4" name="Chart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19049</xdr:rowOff>
    </xdr:from>
    <xdr:to>
      <xdr:col>8</xdr:col>
      <xdr:colOff>20309</xdr:colOff>
      <xdr:row>43</xdr:row>
      <xdr:rowOff>9524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733549"/>
          <a:ext cx="8402309" cy="6467475"/>
        </a:xfrm>
        <a:prstGeom prst="rect">
          <a:avLst/>
        </a:prstGeom>
        <a:ln w="127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28574</xdr:colOff>
      <xdr:row>37</xdr:row>
      <xdr:rowOff>9524</xdr:rowOff>
    </xdr:from>
    <xdr:to>
      <xdr:col>4</xdr:col>
      <xdr:colOff>9525</xdr:colOff>
      <xdr:row>54</xdr:row>
      <xdr:rowOff>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0.33689</cdr:x>
      <cdr:y>0.89804</cdr:y>
    </cdr:from>
    <cdr:to>
      <cdr:x>0.6488</cdr:x>
      <cdr:y>0.98178</cdr:y>
    </cdr:to>
    <cdr:sp macro="" textlink="">
      <cdr:nvSpPr>
        <cdr:cNvPr id="3" name="TextBox 2"/>
        <cdr:cNvSpPr txBox="1"/>
      </cdr:nvSpPr>
      <cdr:spPr>
        <a:xfrm xmlns:a="http://schemas.openxmlformats.org/drawingml/2006/main">
          <a:off x="2105026" y="2899751"/>
          <a:ext cx="1948941" cy="2703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rPr>
            <a:t>Highest</a:t>
          </a:r>
          <a:r>
            <a:rPr lang="en-US" sz="1000" baseline="0">
              <a:solidFill>
                <a:schemeClr val="tx1">
                  <a:lumMod val="65000"/>
                  <a:lumOff val="35000"/>
                </a:schemeClr>
              </a:solidFill>
            </a:rPr>
            <a:t> degree or award earned</a:t>
          </a:r>
          <a:endParaRPr lang="en-US" sz="1000">
            <a:solidFill>
              <a:schemeClr val="tx1">
                <a:lumMod val="65000"/>
                <a:lumOff val="35000"/>
              </a:schemeClr>
            </a:solidFill>
          </a:endParaRPr>
        </a:p>
      </cdr:txBody>
    </cdr:sp>
  </cdr:relSizeAnchor>
  <cdr:relSizeAnchor xmlns:cdr="http://schemas.openxmlformats.org/drawingml/2006/chartDrawing">
    <cdr:from>
      <cdr:x>0.86738</cdr:x>
      <cdr:y>0.69066</cdr:y>
    </cdr:from>
    <cdr:to>
      <cdr:x>0.99553</cdr:x>
      <cdr:y>0.81711</cdr:y>
    </cdr:to>
    <cdr:sp macro="" textlink="">
      <cdr:nvSpPr>
        <cdr:cNvPr id="4" name="TextBox 3"/>
        <cdr:cNvSpPr txBox="1"/>
      </cdr:nvSpPr>
      <cdr:spPr>
        <a:xfrm xmlns:a="http://schemas.openxmlformats.org/drawingml/2006/main">
          <a:off x="5419726" y="2230125"/>
          <a:ext cx="800745" cy="40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rPr>
            <a:t>(Years after</a:t>
          </a:r>
          <a:r>
            <a:rPr lang="en-US" sz="900" baseline="0">
              <a:solidFill>
                <a:schemeClr val="tx1">
                  <a:lumMod val="65000"/>
                  <a:lumOff val="35000"/>
                </a:schemeClr>
              </a:solidFill>
            </a:rPr>
            <a:t> graduation)</a:t>
          </a:r>
          <a:endParaRPr lang="en-US" sz="900">
            <a:solidFill>
              <a:schemeClr val="tx1">
                <a:lumMod val="65000"/>
                <a:lumOff val="35000"/>
              </a:schemeClr>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6</xdr:col>
      <xdr:colOff>175152</xdr:colOff>
      <xdr:row>50</xdr:row>
      <xdr:rowOff>143979</xdr:rowOff>
    </xdr:to>
    <xdr:pic>
      <xdr:nvPicPr>
        <xdr:cNvPr id="3" name="Picture 2">
          <a:extLst>
            <a:ext uri="{FF2B5EF4-FFF2-40B4-BE49-F238E27FC236}">
              <a16:creationId xmlns:a16="http://schemas.microsoft.com/office/drawing/2014/main" id="{F9720B59-33ED-4972-9F90-4272B3B20B2A}"/>
            </a:ext>
          </a:extLst>
        </xdr:cNvPr>
        <xdr:cNvPicPr>
          <a:picLocks noChangeAspect="1"/>
        </xdr:cNvPicPr>
      </xdr:nvPicPr>
      <xdr:blipFill>
        <a:blip xmlns:r="http://schemas.openxmlformats.org/officeDocument/2006/relationships" r:embed="rId1"/>
        <a:stretch>
          <a:fillRect/>
        </a:stretch>
      </xdr:blipFill>
      <xdr:spPr>
        <a:xfrm>
          <a:off x="609600" y="6219825"/>
          <a:ext cx="7547502" cy="39444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51</xdr:row>
      <xdr:rowOff>176211</xdr:rowOff>
    </xdr:from>
    <xdr:to>
      <xdr:col>2</xdr:col>
      <xdr:colOff>480058</xdr:colOff>
      <xdr:row>64</xdr:row>
      <xdr:rowOff>176211</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51</xdr:row>
      <xdr:rowOff>171450</xdr:rowOff>
    </xdr:from>
    <xdr:to>
      <xdr:col>6</xdr:col>
      <xdr:colOff>394334</xdr:colOff>
      <xdr:row>64</xdr:row>
      <xdr:rowOff>171450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51</xdr:row>
      <xdr:rowOff>171450</xdr:rowOff>
    </xdr:from>
    <xdr:to>
      <xdr:col>10</xdr:col>
      <xdr:colOff>1013459</xdr:colOff>
      <xdr:row>64</xdr:row>
      <xdr:rowOff>171450</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id="{B550D94F-1349-4444-903E-660EBED35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id="{E321C993-4FE0-49BA-AA82-403322272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id="{69124B41-8C7B-471E-B2C8-9D731B7C3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10</xdr:row>
      <xdr:rowOff>95250</xdr:rowOff>
    </xdr:from>
    <xdr:to>
      <xdr:col>13</xdr:col>
      <xdr:colOff>19050</xdr:colOff>
      <xdr:row>24</xdr:row>
      <xdr:rowOff>28575</xdr:rowOff>
    </xdr:to>
    <xdr:graphicFrame macro="">
      <xdr:nvGraphicFramePr>
        <xdr:cNvPr id="7" name="Chart 6">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Graduation%20Rates%20by%20Gen%20Eth/Output/Regional%20Data%202018%20Grad%20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0.74314430244941421</v>
          </cell>
        </row>
        <row r="14">
          <cell r="A14"/>
          <cell r="B14"/>
          <cell r="C14" t="str">
            <v>M</v>
          </cell>
          <cell r="D14">
            <v>0.64131328995587467</v>
          </cell>
        </row>
        <row r="15">
          <cell r="A15"/>
          <cell r="B15"/>
          <cell r="C15"/>
          <cell r="D15"/>
        </row>
        <row r="16">
          <cell r="A16"/>
          <cell r="B16" t="str">
            <v>Hispanic</v>
          </cell>
          <cell r="C16" t="str">
            <v>F</v>
          </cell>
          <cell r="D16">
            <v>0.58735191056232272</v>
          </cell>
        </row>
        <row r="17">
          <cell r="A17"/>
          <cell r="B17"/>
          <cell r="C17" t="str">
            <v>M</v>
          </cell>
          <cell r="D17">
            <v>0.47233914612146727</v>
          </cell>
        </row>
        <row r="18">
          <cell r="A18"/>
          <cell r="B18"/>
          <cell r="C18"/>
          <cell r="D18"/>
        </row>
        <row r="19">
          <cell r="A19"/>
          <cell r="B19" t="str">
            <v>African American</v>
          </cell>
          <cell r="C19" t="str">
            <v>F</v>
          </cell>
          <cell r="D19">
            <v>0.48476936466492604</v>
          </cell>
        </row>
        <row r="20">
          <cell r="A20"/>
          <cell r="B20"/>
          <cell r="C20" t="str">
            <v>M</v>
          </cell>
          <cell r="D20">
            <v>0.36019952743502232</v>
          </cell>
        </row>
        <row r="21">
          <cell r="A21"/>
          <cell r="B21"/>
          <cell r="C21"/>
          <cell r="D21"/>
        </row>
        <row r="22">
          <cell r="A22"/>
          <cell r="B22" t="str">
            <v>Other</v>
          </cell>
          <cell r="C22" t="str">
            <v>F</v>
          </cell>
          <cell r="D22">
            <v>0.76011701608971238</v>
          </cell>
        </row>
        <row r="23">
          <cell r="A23"/>
          <cell r="B23"/>
          <cell r="C23" t="str">
            <v>M</v>
          </cell>
          <cell r="D23">
            <v>0.66257526632700325</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census.gov/acs/www/data/data-tables-and-tools/data-profiles/201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zoomScaleNormal="100" zoomScaleSheetLayoutView="100" workbookViewId="0">
      <selection sqref="A1:H1"/>
    </sheetView>
  </sheetViews>
  <sheetFormatPr defaultRowHeight="15" x14ac:dyDescent="0.25"/>
  <cols>
    <col min="1" max="1" width="33" style="1" customWidth="1"/>
    <col min="2" max="2" width="20.7109375" style="1" customWidth="1"/>
    <col min="3" max="4" width="9.140625" style="1"/>
    <col min="5" max="5" width="9.140625" style="1" customWidth="1"/>
    <col min="6" max="6" width="21.85546875" style="1" customWidth="1"/>
    <col min="7" max="7" width="14.28515625" style="1" customWidth="1"/>
    <col min="8" max="11" width="9.140625" style="1"/>
  </cols>
  <sheetData>
    <row r="1" spans="1:13" s="24" customFormat="1" ht="15" customHeight="1" x14ac:dyDescent="0.25">
      <c r="A1" s="562" t="s">
        <v>345</v>
      </c>
      <c r="B1" s="563"/>
      <c r="C1" s="563"/>
      <c r="D1" s="563"/>
      <c r="E1" s="563"/>
      <c r="F1" s="563"/>
      <c r="G1" s="563"/>
      <c r="H1" s="564"/>
      <c r="I1" s="14"/>
      <c r="J1" s="15"/>
      <c r="K1" s="1"/>
    </row>
    <row r="2" spans="1:13" s="24" customFormat="1" ht="15" customHeight="1" x14ac:dyDescent="0.25">
      <c r="A2" s="565"/>
      <c r="B2" s="566"/>
      <c r="C2" s="566"/>
      <c r="D2" s="566"/>
      <c r="E2" s="566"/>
      <c r="F2" s="566"/>
      <c r="G2" s="566"/>
      <c r="H2" s="567"/>
      <c r="I2" s="16"/>
      <c r="J2" s="9"/>
      <c r="K2" s="1"/>
    </row>
    <row r="3" spans="1:13" s="24" customFormat="1" ht="15" customHeight="1" x14ac:dyDescent="0.25">
      <c r="A3" s="562" t="s">
        <v>215</v>
      </c>
      <c r="B3" s="563"/>
      <c r="C3" s="563"/>
      <c r="D3" s="563"/>
      <c r="E3" s="563"/>
      <c r="F3" s="563"/>
      <c r="G3" s="563"/>
      <c r="H3" s="564"/>
      <c r="I3" s="16"/>
      <c r="J3" s="9"/>
      <c r="K3" s="1"/>
    </row>
    <row r="4" spans="1:13" s="24" customFormat="1" ht="15" customHeight="1" x14ac:dyDescent="0.25">
      <c r="A4" s="568" t="s">
        <v>280</v>
      </c>
      <c r="B4" s="569"/>
      <c r="C4" s="569"/>
      <c r="D4" s="569"/>
      <c r="E4" s="569"/>
      <c r="F4" s="569"/>
      <c r="G4" s="569"/>
      <c r="H4" s="570"/>
      <c r="I4" s="16"/>
      <c r="J4" s="9"/>
      <c r="K4" s="1"/>
    </row>
    <row r="5" spans="1:13" s="24" customFormat="1" ht="15" customHeight="1" x14ac:dyDescent="0.25">
      <c r="A5" s="571"/>
      <c r="B5" s="572"/>
      <c r="C5" s="572"/>
      <c r="D5" s="572"/>
      <c r="E5" s="572"/>
      <c r="F5" s="572"/>
      <c r="G5" s="572"/>
      <c r="H5" s="573"/>
      <c r="I5" s="16"/>
      <c r="J5" s="9"/>
      <c r="K5" s="1"/>
    </row>
    <row r="6" spans="1:13" s="11" customFormat="1" ht="15" customHeight="1" x14ac:dyDescent="0.25">
      <c r="A6" s="571"/>
      <c r="B6" s="572"/>
      <c r="C6" s="572"/>
      <c r="D6" s="572"/>
      <c r="E6" s="572"/>
      <c r="F6" s="572"/>
      <c r="G6" s="572"/>
      <c r="H6" s="573"/>
      <c r="I6" s="16"/>
      <c r="J6" s="9"/>
      <c r="K6" s="92"/>
    </row>
    <row r="7" spans="1:13" s="11" customFormat="1" ht="15" customHeight="1" x14ac:dyDescent="0.25">
      <c r="A7" s="571"/>
      <c r="B7" s="572"/>
      <c r="C7" s="572"/>
      <c r="D7" s="572"/>
      <c r="E7" s="572"/>
      <c r="F7" s="572"/>
      <c r="G7" s="572"/>
      <c r="H7" s="573"/>
      <c r="I7" s="16"/>
      <c r="J7" s="9"/>
      <c r="K7" s="92"/>
    </row>
    <row r="8" spans="1:13" x14ac:dyDescent="0.25">
      <c r="A8" s="574"/>
      <c r="B8" s="575"/>
      <c r="C8" s="575"/>
      <c r="D8" s="575"/>
      <c r="E8" s="575"/>
      <c r="F8" s="575"/>
      <c r="G8" s="575"/>
      <c r="H8" s="576"/>
    </row>
    <row r="9" spans="1:13" s="24" customFormat="1" x14ac:dyDescent="0.25">
      <c r="A9" s="68"/>
      <c r="B9" s="68"/>
      <c r="C9" s="68"/>
      <c r="D9" s="68"/>
      <c r="E9" s="68"/>
      <c r="F9" s="68"/>
      <c r="G9" s="68"/>
      <c r="H9" s="68"/>
      <c r="I9" s="1"/>
      <c r="J9" s="1"/>
      <c r="K9" s="1"/>
    </row>
    <row r="10" spans="1:13" x14ac:dyDescent="0.25">
      <c r="E10" s="2"/>
    </row>
    <row r="11" spans="1:13" x14ac:dyDescent="0.25">
      <c r="C11" s="2"/>
      <c r="L11" s="1"/>
      <c r="M11" s="1"/>
    </row>
    <row r="12" spans="1:13" x14ac:dyDescent="0.25">
      <c r="F12" s="2"/>
      <c r="L12" s="1"/>
      <c r="M12" s="1"/>
    </row>
    <row r="13" spans="1:13" x14ac:dyDescent="0.25">
      <c r="B13" s="93"/>
      <c r="C13" s="2"/>
      <c r="L13" s="1"/>
      <c r="M13" s="1"/>
    </row>
    <row r="14" spans="1:13" x14ac:dyDescent="0.25">
      <c r="B14" s="93"/>
      <c r="F14" s="2"/>
      <c r="G14" s="2"/>
      <c r="H14" s="2"/>
      <c r="I14" s="2"/>
      <c r="L14" s="1"/>
      <c r="M14" s="1"/>
    </row>
    <row r="15" spans="1:13" x14ac:dyDescent="0.25">
      <c r="A15" s="93"/>
      <c r="B15" s="93"/>
      <c r="G15" s="25"/>
      <c r="I15" s="12"/>
      <c r="J15" s="12"/>
      <c r="K15" s="12"/>
      <c r="L15" s="3"/>
      <c r="M15" s="3"/>
    </row>
    <row r="16" spans="1:13" x14ac:dyDescent="0.25">
      <c r="A16" s="7" t="s">
        <v>22</v>
      </c>
      <c r="B16" s="93"/>
      <c r="L16" s="1"/>
      <c r="M16" s="1"/>
    </row>
    <row r="17" spans="1:13" x14ac:dyDescent="0.25">
      <c r="A17" s="80"/>
      <c r="B17" s="93"/>
      <c r="F17" s="4"/>
      <c r="G17" s="5"/>
      <c r="H17" s="6"/>
      <c r="I17" s="6"/>
      <c r="J17" s="6"/>
      <c r="K17" s="6"/>
      <c r="L17" s="6"/>
      <c r="M17" s="6"/>
    </row>
    <row r="18" spans="1:13" x14ac:dyDescent="0.25">
      <c r="A18" s="307"/>
      <c r="B18" s="93"/>
    </row>
    <row r="19" spans="1:13" ht="15" customHeight="1" x14ac:dyDescent="0.25">
      <c r="A19" s="13" t="s">
        <v>327</v>
      </c>
      <c r="B19" s="578" t="s">
        <v>14</v>
      </c>
      <c r="C19" s="578"/>
      <c r="D19" s="578"/>
      <c r="E19" s="578"/>
      <c r="F19" s="578"/>
      <c r="G19" s="578"/>
      <c r="H19" s="578"/>
    </row>
    <row r="20" spans="1:13" ht="15" customHeight="1" x14ac:dyDescent="0.25">
      <c r="A20" s="14" t="s">
        <v>41</v>
      </c>
      <c r="B20" s="579" t="s">
        <v>236</v>
      </c>
      <c r="C20" s="579"/>
      <c r="D20" s="579"/>
      <c r="E20" s="579"/>
      <c r="F20" s="579"/>
      <c r="G20" s="579"/>
      <c r="H20" s="579"/>
    </row>
    <row r="21" spans="1:13" ht="15" customHeight="1" x14ac:dyDescent="0.25">
      <c r="A21" s="14" t="s">
        <v>332</v>
      </c>
      <c r="B21" s="577" t="s">
        <v>333</v>
      </c>
      <c r="C21" s="577"/>
      <c r="D21" s="577"/>
      <c r="E21" s="577"/>
      <c r="F21" s="577"/>
      <c r="G21" s="577"/>
      <c r="H21" s="577"/>
    </row>
    <row r="22" spans="1:13" ht="15" customHeight="1" x14ac:dyDescent="0.25">
      <c r="A22" s="14" t="s">
        <v>328</v>
      </c>
      <c r="B22" s="577" t="s">
        <v>232</v>
      </c>
      <c r="C22" s="577"/>
      <c r="D22" s="577"/>
      <c r="E22" s="577"/>
      <c r="F22" s="577"/>
      <c r="G22" s="577"/>
      <c r="H22" s="577"/>
    </row>
    <row r="23" spans="1:13" ht="15" customHeight="1" x14ac:dyDescent="0.25">
      <c r="A23" s="14" t="s">
        <v>216</v>
      </c>
      <c r="B23" s="580" t="s">
        <v>233</v>
      </c>
      <c r="C23" s="580"/>
      <c r="D23" s="580"/>
      <c r="E23" s="580"/>
      <c r="F23" s="580"/>
      <c r="G23" s="580"/>
      <c r="H23" s="580"/>
      <c r="M23" s="1"/>
    </row>
    <row r="24" spans="1:13" s="24" customFormat="1" ht="15" customHeight="1" x14ac:dyDescent="0.25">
      <c r="A24" s="14" t="s">
        <v>237</v>
      </c>
      <c r="B24" s="580" t="s">
        <v>266</v>
      </c>
      <c r="C24" s="580"/>
      <c r="D24" s="580"/>
      <c r="E24" s="580"/>
      <c r="F24" s="580"/>
      <c r="G24" s="580"/>
      <c r="H24" s="580"/>
      <c r="I24" s="1"/>
      <c r="J24" s="1"/>
      <c r="K24" s="1"/>
      <c r="M24" s="1"/>
    </row>
    <row r="25" spans="1:13" s="24" customFormat="1" ht="15" customHeight="1" x14ac:dyDescent="0.25">
      <c r="A25" s="14" t="s">
        <v>238</v>
      </c>
      <c r="B25" s="580" t="s">
        <v>267</v>
      </c>
      <c r="C25" s="580"/>
      <c r="D25" s="580"/>
      <c r="E25" s="580"/>
      <c r="F25" s="580"/>
      <c r="G25" s="580"/>
      <c r="H25" s="580"/>
      <c r="I25" s="1"/>
      <c r="J25" s="1"/>
      <c r="K25" s="1"/>
      <c r="M25" s="1"/>
    </row>
    <row r="26" spans="1:13" ht="15" customHeight="1" x14ac:dyDescent="0.25">
      <c r="A26" s="14" t="s">
        <v>191</v>
      </c>
      <c r="B26" s="577" t="s">
        <v>253</v>
      </c>
      <c r="C26" s="577"/>
      <c r="D26" s="577"/>
      <c r="E26" s="577"/>
      <c r="F26" s="577"/>
      <c r="G26" s="577"/>
      <c r="H26" s="577"/>
      <c r="M26" s="1"/>
    </row>
    <row r="27" spans="1:13" ht="15" customHeight="1" x14ac:dyDescent="0.25">
      <c r="A27" s="460" t="s">
        <v>252</v>
      </c>
      <c r="B27" s="580" t="s">
        <v>234</v>
      </c>
      <c r="C27" s="580"/>
      <c r="D27" s="580"/>
      <c r="E27" s="580"/>
      <c r="F27" s="580"/>
      <c r="G27" s="580"/>
      <c r="H27" s="580"/>
      <c r="M27" s="1"/>
    </row>
    <row r="28" spans="1:13" s="24" customFormat="1" ht="15" customHeight="1" x14ac:dyDescent="0.25">
      <c r="A28" s="460" t="s">
        <v>239</v>
      </c>
      <c r="B28" s="580" t="s">
        <v>254</v>
      </c>
      <c r="C28" s="580"/>
      <c r="D28" s="580"/>
      <c r="E28" s="580"/>
      <c r="F28" s="580"/>
      <c r="G28" s="580"/>
      <c r="H28" s="580"/>
      <c r="I28" s="1"/>
      <c r="J28" s="1"/>
      <c r="K28" s="1"/>
      <c r="M28" s="1"/>
    </row>
    <row r="29" spans="1:13" ht="15" customHeight="1" x14ac:dyDescent="0.25">
      <c r="A29" s="460" t="s">
        <v>329</v>
      </c>
      <c r="B29" s="577" t="s">
        <v>389</v>
      </c>
      <c r="C29" s="577"/>
      <c r="D29" s="577"/>
      <c r="E29" s="577"/>
      <c r="F29" s="577"/>
      <c r="G29" s="577"/>
      <c r="H29" s="577"/>
    </row>
    <row r="30" spans="1:13" s="24" customFormat="1" ht="15" customHeight="1" x14ac:dyDescent="0.25">
      <c r="A30" s="460" t="s">
        <v>330</v>
      </c>
      <c r="B30" s="577" t="s">
        <v>278</v>
      </c>
      <c r="C30" s="577"/>
      <c r="D30" s="577"/>
      <c r="E30" s="577"/>
      <c r="F30" s="577"/>
      <c r="G30" s="577"/>
      <c r="H30" s="577"/>
      <c r="I30" s="1"/>
      <c r="J30" s="1"/>
      <c r="K30" s="1"/>
    </row>
    <row r="31" spans="1:13" s="24" customFormat="1" ht="15" customHeight="1" x14ac:dyDescent="0.25">
      <c r="A31" s="460" t="s">
        <v>331</v>
      </c>
      <c r="B31" s="577" t="s">
        <v>268</v>
      </c>
      <c r="C31" s="577"/>
      <c r="D31" s="577"/>
      <c r="E31" s="577"/>
      <c r="F31" s="577"/>
      <c r="G31" s="577"/>
      <c r="H31" s="577"/>
      <c r="I31" s="1"/>
      <c r="J31" s="1"/>
      <c r="K31" s="1"/>
    </row>
    <row r="32" spans="1:13" ht="12" customHeight="1" x14ac:dyDescent="0.25">
      <c r="A32" s="14"/>
      <c r="B32" s="92"/>
      <c r="C32" s="92"/>
      <c r="D32" s="92"/>
      <c r="E32" s="92"/>
      <c r="F32" s="92"/>
    </row>
    <row r="33" spans="1:1" x14ac:dyDescent="0.25">
      <c r="A33" s="12"/>
    </row>
    <row r="34" spans="1:1" x14ac:dyDescent="0.25">
      <c r="A34" s="12"/>
    </row>
  </sheetData>
  <mergeCells count="17">
    <mergeCell ref="B31:H31"/>
    <mergeCell ref="B20:H20"/>
    <mergeCell ref="B22:H22"/>
    <mergeCell ref="B23:H23"/>
    <mergeCell ref="B24:H24"/>
    <mergeCell ref="B25:H25"/>
    <mergeCell ref="B28:H28"/>
    <mergeCell ref="B30:H30"/>
    <mergeCell ref="B26:H26"/>
    <mergeCell ref="B27:H27"/>
    <mergeCell ref="B29:H29"/>
    <mergeCell ref="A1:H1"/>
    <mergeCell ref="A2:H2"/>
    <mergeCell ref="A3:H3"/>
    <mergeCell ref="A4:H8"/>
    <mergeCell ref="B21:H21"/>
    <mergeCell ref="B19:H19"/>
  </mergeCells>
  <hyperlinks>
    <hyperlink ref="A22" location="'Pop. Proj.'!A1" display="Pop. Proj." xr:uid="{00000000-0004-0000-0000-000000000000}"/>
    <hyperlink ref="A23" location="Attainment!A1" display="Attainment" xr:uid="{00000000-0004-0000-0000-000001000000}"/>
    <hyperlink ref="A26" location="'6-Year Grad Rates'!A1" display="6-Year Grad Rates" xr:uid="{00000000-0004-0000-0000-000002000000}"/>
    <hyperlink ref="A21" location="'Occ. Growth'!A1" display="Occ. Growth" xr:uid="{00000000-0004-0000-0000-000003000000}"/>
    <hyperlink ref="A20" location="Map!A1" display="Map" xr:uid="{00000000-0004-0000-0000-000004000000}"/>
    <hyperlink ref="A27" location="'HS to Coll. '!A1" display="HS to College - 60x30TX Target" xr:uid="{00000000-0004-0000-0000-000005000000}"/>
    <hyperlink ref="A24" location="'Comp by Inst Reg-counts'!A1" display="Comp by Inst Reg-counts" xr:uid="{00000000-0004-0000-0000-000006000000}"/>
    <hyperlink ref="A25" location="'Comp by Inst Reg-percent'!A1" display="Comp by Inst Reg-percent" xr:uid="{00000000-0004-0000-0000-000007000000}"/>
    <hyperlink ref="A28" location="'HS to Coll - College Readiness'!A1" display="HS to College - College Readiness" xr:uid="{00000000-0004-0000-0000-000008000000}"/>
    <hyperlink ref="A30" location="'Enrollment at Inst in Region'!A1" display="Enrollment at Institutions in Region" xr:uid="{00000000-0004-0000-0000-000009000000}"/>
    <hyperlink ref="A29" location="'Enrollment-Region of Residence'!A1" display="Enrollment - Region of Residence" xr:uid="{00000000-0004-0000-0000-00000A000000}"/>
    <hyperlink ref="A31" location="'Enrollment In&amp;Out'!A1" display="Enrollment In and Out" xr:uid="{00000000-0004-0000-0000-00000B000000}"/>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68"/>
  <sheetViews>
    <sheetView zoomScaleNormal="100" zoomScaleSheetLayoutView="100" workbookViewId="0">
      <selection activeCell="K12" sqref="K12"/>
    </sheetView>
  </sheetViews>
  <sheetFormatPr defaultColWidth="9.140625" defaultRowHeight="12.75" x14ac:dyDescent="0.2"/>
  <cols>
    <col min="1" max="1" width="12.5703125" style="12" bestFit="1" customWidth="1"/>
    <col min="2" max="2" width="33.42578125" style="12" customWidth="1"/>
    <col min="3" max="6" width="14.85546875" style="12" customWidth="1"/>
    <col min="7" max="7" width="13.140625" style="12" customWidth="1"/>
    <col min="8" max="8" width="17.85546875" style="12" customWidth="1"/>
    <col min="9" max="9" width="8.5703125" style="12" bestFit="1" customWidth="1"/>
    <col min="10" max="10" width="11.140625" style="12" customWidth="1"/>
    <col min="11" max="11" width="22.140625" style="12" customWidth="1"/>
    <col min="12" max="12" width="35.42578125" style="12" customWidth="1"/>
    <col min="13" max="13" width="11.140625" style="12" customWidth="1"/>
    <col min="14" max="15" width="9.140625" style="12"/>
    <col min="16" max="16" width="12.7109375" style="12" customWidth="1"/>
    <col min="17" max="17" width="13.7109375" style="12" customWidth="1"/>
    <col min="18" max="24" width="9.140625" style="12"/>
    <col min="25" max="25" width="9.140625" style="12" customWidth="1"/>
    <col min="26" max="16384" width="9.140625" style="12"/>
  </cols>
  <sheetData>
    <row r="1" spans="1:14" ht="15" customHeight="1" x14ac:dyDescent="0.2">
      <c r="A1" s="562" t="s">
        <v>22</v>
      </c>
      <c r="B1" s="563"/>
      <c r="C1" s="563"/>
      <c r="D1" s="563"/>
      <c r="E1" s="563"/>
      <c r="F1" s="563"/>
      <c r="G1" s="563"/>
      <c r="H1" s="564"/>
      <c r="J1" s="203"/>
      <c r="K1" s="203"/>
    </row>
    <row r="2" spans="1:14" ht="15" customHeight="1" x14ac:dyDescent="0.2">
      <c r="A2" s="680"/>
      <c r="B2" s="681"/>
      <c r="C2" s="681"/>
      <c r="D2" s="681"/>
      <c r="E2" s="681"/>
      <c r="F2" s="681"/>
      <c r="G2" s="681"/>
      <c r="H2" s="682"/>
      <c r="I2" s="95"/>
      <c r="J2" s="95"/>
      <c r="K2" s="95"/>
      <c r="L2" s="95"/>
      <c r="M2" s="95"/>
      <c r="N2" s="95"/>
    </row>
    <row r="3" spans="1:14" s="132" customFormat="1" ht="30" customHeight="1" x14ac:dyDescent="0.2">
      <c r="A3" s="746" t="s">
        <v>254</v>
      </c>
      <c r="B3" s="747"/>
      <c r="C3" s="747"/>
      <c r="D3" s="747"/>
      <c r="E3" s="747"/>
      <c r="F3" s="747"/>
      <c r="G3" s="747"/>
      <c r="H3" s="748"/>
    </row>
    <row r="4" spans="1:14" s="132" customFormat="1" ht="18.75" customHeight="1" x14ac:dyDescent="0.2">
      <c r="A4" s="596" t="s">
        <v>388</v>
      </c>
      <c r="B4" s="597"/>
      <c r="C4" s="597"/>
      <c r="D4" s="597"/>
      <c r="E4" s="597"/>
      <c r="F4" s="597"/>
      <c r="G4" s="597"/>
      <c r="H4" s="598"/>
    </row>
    <row r="5" spans="1:14" s="132" customFormat="1" ht="18.75" customHeight="1" x14ac:dyDescent="0.2">
      <c r="A5" s="599"/>
      <c r="B5" s="600"/>
      <c r="C5" s="600"/>
      <c r="D5" s="600"/>
      <c r="E5" s="600"/>
      <c r="F5" s="600"/>
      <c r="G5" s="600"/>
      <c r="H5" s="601"/>
    </row>
    <row r="6" spans="1:14" s="132" customFormat="1" ht="18.75" customHeight="1" x14ac:dyDescent="0.2">
      <c r="A6" s="599"/>
      <c r="B6" s="600"/>
      <c r="C6" s="600"/>
      <c r="D6" s="600"/>
      <c r="E6" s="600"/>
      <c r="F6" s="600"/>
      <c r="G6" s="600"/>
      <c r="H6" s="601"/>
    </row>
    <row r="7" spans="1:14" s="132" customFormat="1" ht="18.75" customHeight="1" x14ac:dyDescent="0.2">
      <c r="A7" s="599"/>
      <c r="B7" s="600"/>
      <c r="C7" s="600"/>
      <c r="D7" s="600"/>
      <c r="E7" s="600"/>
      <c r="F7" s="600"/>
      <c r="G7" s="600"/>
      <c r="H7" s="601"/>
    </row>
    <row r="8" spans="1:14" s="132" customFormat="1" ht="18.75" customHeight="1" x14ac:dyDescent="0.2">
      <c r="A8" s="602"/>
      <c r="B8" s="603"/>
      <c r="C8" s="603"/>
      <c r="D8" s="603"/>
      <c r="E8" s="603"/>
      <c r="F8" s="603"/>
      <c r="G8" s="603"/>
      <c r="H8" s="604"/>
    </row>
    <row r="9" spans="1:14" s="132" customFormat="1" ht="15" customHeight="1" x14ac:dyDescent="0.2">
      <c r="A9" s="95"/>
      <c r="B9" s="95"/>
      <c r="C9" s="95"/>
      <c r="D9" s="95"/>
      <c r="E9" s="95"/>
      <c r="F9" s="95"/>
      <c r="G9" s="95"/>
      <c r="H9" s="95"/>
    </row>
    <row r="10" spans="1:14" ht="15" customHeight="1" x14ac:dyDescent="0.2">
      <c r="A10" s="204"/>
      <c r="B10" s="96"/>
      <c r="C10" s="96"/>
      <c r="D10" s="96"/>
      <c r="E10" s="96"/>
      <c r="F10" s="152"/>
      <c r="G10" s="62"/>
    </row>
    <row r="11" spans="1:14" x14ac:dyDescent="0.2">
      <c r="A11" s="167"/>
      <c r="B11" s="96"/>
      <c r="C11" s="96"/>
      <c r="D11" s="96"/>
      <c r="E11" s="96"/>
      <c r="F11" s="152"/>
      <c r="G11" s="17"/>
    </row>
    <row r="12" spans="1:14" x14ac:dyDescent="0.2">
      <c r="F12" s="132"/>
      <c r="G12" s="17"/>
    </row>
    <row r="13" spans="1:14" ht="60" customHeight="1" x14ac:dyDescent="0.2">
      <c r="F13" s="132"/>
      <c r="G13" s="17"/>
    </row>
    <row r="14" spans="1:14" x14ac:dyDescent="0.2">
      <c r="F14" s="132"/>
      <c r="G14" s="17"/>
    </row>
    <row r="15" spans="1:14" x14ac:dyDescent="0.2">
      <c r="F15" s="132"/>
      <c r="G15" s="61"/>
    </row>
    <row r="16" spans="1:14" x14ac:dyDescent="0.2">
      <c r="F16" s="132"/>
      <c r="G16" s="61"/>
    </row>
    <row r="17" spans="5:19" x14ac:dyDescent="0.2">
      <c r="F17" s="132"/>
      <c r="G17" s="61"/>
    </row>
    <row r="18" spans="5:19" ht="30" customHeight="1" x14ac:dyDescent="0.2">
      <c r="F18" s="132"/>
      <c r="G18" s="61"/>
    </row>
    <row r="21" spans="5:19" x14ac:dyDescent="0.2">
      <c r="E21" s="205"/>
      <c r="J21" s="132"/>
      <c r="K21" s="132"/>
      <c r="L21" s="132"/>
      <c r="M21" s="132"/>
      <c r="N21" s="132"/>
      <c r="O21" s="195"/>
      <c r="P21" s="195"/>
      <c r="R21" s="132"/>
      <c r="S21" s="132"/>
    </row>
    <row r="55" spans="1:12" x14ac:dyDescent="0.2">
      <c r="A55" s="751" t="s">
        <v>224</v>
      </c>
      <c r="B55" s="752"/>
      <c r="C55" s="752"/>
      <c r="D55" s="752"/>
      <c r="E55" s="753"/>
      <c r="F55" s="54"/>
      <c r="G55" s="54"/>
      <c r="H55" s="54"/>
    </row>
    <row r="56" spans="1:12" ht="24.75" customHeight="1" x14ac:dyDescent="0.2">
      <c r="A56" s="142"/>
      <c r="B56" s="96"/>
      <c r="C56" s="607" t="s">
        <v>346</v>
      </c>
      <c r="D56" s="607"/>
      <c r="E56" s="607"/>
    </row>
    <row r="57" spans="1:12" x14ac:dyDescent="0.2">
      <c r="A57" s="423" t="s">
        <v>342</v>
      </c>
      <c r="B57" s="424"/>
      <c r="C57" s="261">
        <v>2015</v>
      </c>
      <c r="D57" s="261">
        <v>2016</v>
      </c>
      <c r="E57" s="261">
        <v>2017</v>
      </c>
    </row>
    <row r="58" spans="1:12" ht="15" x14ac:dyDescent="0.25">
      <c r="A58" s="749" t="s">
        <v>220</v>
      </c>
      <c r="B58" s="306" t="s">
        <v>11</v>
      </c>
      <c r="C58" s="174">
        <v>0.57899999999999996</v>
      </c>
      <c r="D58" s="174">
        <v>0.58025570107649338</v>
      </c>
      <c r="E58" s="375">
        <v>0.61031989341198101</v>
      </c>
    </row>
    <row r="59" spans="1:12" ht="15" x14ac:dyDescent="0.25">
      <c r="A59" s="750"/>
      <c r="B59" s="309" t="s">
        <v>22</v>
      </c>
      <c r="C59" s="174">
        <v>0.56599999999999995</v>
      </c>
      <c r="D59" s="174">
        <v>0.56841686555290372</v>
      </c>
      <c r="E59" s="375">
        <v>0.59976525821596305</v>
      </c>
    </row>
    <row r="60" spans="1:12" ht="15" x14ac:dyDescent="0.25">
      <c r="A60" s="749" t="s">
        <v>221</v>
      </c>
      <c r="B60" s="309" t="s">
        <v>11</v>
      </c>
      <c r="C60" s="174">
        <v>0.63400000000000001</v>
      </c>
      <c r="D60" s="174">
        <v>0.63255511266574471</v>
      </c>
      <c r="E60" s="375">
        <v>0.65267052142755499</v>
      </c>
      <c r="H60" s="207"/>
      <c r="I60" s="207"/>
      <c r="J60" s="207"/>
      <c r="K60" s="207"/>
      <c r="L60" s="207"/>
    </row>
    <row r="61" spans="1:12" ht="15" x14ac:dyDescent="0.25">
      <c r="A61" s="750"/>
      <c r="B61" s="309" t="s">
        <v>22</v>
      </c>
      <c r="C61" s="174">
        <v>0.61499999999999999</v>
      </c>
      <c r="D61" s="174">
        <v>0.61813842482100234</v>
      </c>
      <c r="E61" s="375">
        <v>0.63341158059467895</v>
      </c>
      <c r="H61" s="207"/>
      <c r="I61" s="461"/>
      <c r="J61" s="461"/>
      <c r="K61" s="461"/>
      <c r="L61" s="461"/>
    </row>
    <row r="62" spans="1:12" ht="15" x14ac:dyDescent="0.25">
      <c r="A62" s="749" t="s">
        <v>222</v>
      </c>
      <c r="B62" s="309" t="s">
        <v>11</v>
      </c>
      <c r="C62" s="174">
        <v>0.77300000000000002</v>
      </c>
      <c r="D62" s="174">
        <v>0.77828845684535919</v>
      </c>
      <c r="E62" s="375">
        <v>0.85554995019855895</v>
      </c>
      <c r="H62" s="207"/>
      <c r="I62" s="461"/>
      <c r="J62" s="461"/>
      <c r="K62" s="461"/>
      <c r="L62" s="461"/>
    </row>
    <row r="63" spans="1:12" ht="15" x14ac:dyDescent="0.25">
      <c r="A63" s="750"/>
      <c r="B63" s="309" t="s">
        <v>22</v>
      </c>
      <c r="C63" s="174">
        <v>0.76600000000000001</v>
      </c>
      <c r="D63" s="174">
        <v>0.74184566428003185</v>
      </c>
      <c r="E63" s="375">
        <v>0.85719874804381901</v>
      </c>
    </row>
    <row r="64" spans="1:12" ht="15" x14ac:dyDescent="0.25">
      <c r="A64" s="749" t="s">
        <v>223</v>
      </c>
      <c r="B64" s="309" t="s">
        <v>11</v>
      </c>
      <c r="C64" s="174">
        <v>0.75800000000000001</v>
      </c>
      <c r="D64" s="174">
        <v>0.75913799181105779</v>
      </c>
      <c r="E64" s="375">
        <v>0.78695978371945596</v>
      </c>
    </row>
    <row r="65" spans="1:8" ht="15" x14ac:dyDescent="0.25">
      <c r="A65" s="750"/>
      <c r="B65" s="309" t="s">
        <v>22</v>
      </c>
      <c r="C65" s="174">
        <v>0.76900000000000002</v>
      </c>
      <c r="D65" s="174">
        <v>0.75218774860779636</v>
      </c>
      <c r="E65" s="375">
        <v>0.78325508607198702</v>
      </c>
    </row>
    <row r="67" spans="1:8" x14ac:dyDescent="0.2">
      <c r="A67" s="12" t="s">
        <v>219</v>
      </c>
    </row>
    <row r="68" spans="1:8" x14ac:dyDescent="0.2">
      <c r="A68" s="12" t="s">
        <v>264</v>
      </c>
      <c r="H68" s="14" t="s">
        <v>31</v>
      </c>
    </row>
  </sheetData>
  <mergeCells count="10">
    <mergeCell ref="A1:H1"/>
    <mergeCell ref="A2:H2"/>
    <mergeCell ref="A3:H3"/>
    <mergeCell ref="A4:H8"/>
    <mergeCell ref="A64:A65"/>
    <mergeCell ref="A55:E55"/>
    <mergeCell ref="C56:E56"/>
    <mergeCell ref="A58:A59"/>
    <mergeCell ref="A60:A61"/>
    <mergeCell ref="A62:A63"/>
  </mergeCells>
  <hyperlinks>
    <hyperlink ref="H68" location="Contents!A1" display="Back to Contents" xr:uid="{00000000-0004-0000-0900-000000000000}"/>
  </hyperlinks>
  <pageMargins left="0.25" right="0.25" top="0.75" bottom="0.75" header="0.3" footer="0.3"/>
  <pageSetup scale="7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5"/>
  <sheetViews>
    <sheetView tabSelected="1" zoomScaleNormal="100" zoomScaleSheetLayoutView="100" workbookViewId="0">
      <selection activeCell="L35" sqref="L35"/>
    </sheetView>
  </sheetViews>
  <sheetFormatPr defaultColWidth="9.140625" defaultRowHeight="12.75" x14ac:dyDescent="0.2"/>
  <cols>
    <col min="1" max="1" width="11.7109375" style="12" customWidth="1"/>
    <col min="2" max="2" width="11.5703125" style="12" customWidth="1"/>
    <col min="3" max="3" width="10.140625" style="12" customWidth="1"/>
    <col min="4" max="5" width="11.28515625" style="12" bestFit="1" customWidth="1"/>
    <col min="6" max="16384" width="9.140625" style="12"/>
  </cols>
  <sheetData>
    <row r="1" spans="1:15" ht="15" customHeight="1" x14ac:dyDescent="0.2">
      <c r="A1" s="562" t="s">
        <v>22</v>
      </c>
      <c r="B1" s="563"/>
      <c r="C1" s="563"/>
      <c r="D1" s="563"/>
      <c r="E1" s="563"/>
      <c r="F1" s="563"/>
      <c r="G1" s="563"/>
      <c r="H1" s="563"/>
      <c r="I1" s="563"/>
      <c r="J1" s="563"/>
      <c r="K1" s="563"/>
      <c r="L1" s="563"/>
      <c r="M1" s="564"/>
    </row>
    <row r="2" spans="1:15" ht="15" customHeight="1" x14ac:dyDescent="0.2">
      <c r="A2" s="726"/>
      <c r="B2" s="727"/>
      <c r="C2" s="727"/>
      <c r="D2" s="727"/>
      <c r="E2" s="727"/>
      <c r="F2" s="727"/>
      <c r="G2" s="727"/>
      <c r="H2" s="727"/>
      <c r="I2" s="727"/>
      <c r="J2" s="727"/>
      <c r="K2" s="727"/>
      <c r="L2" s="727"/>
      <c r="M2" s="728"/>
      <c r="N2" s="95"/>
      <c r="O2" s="95"/>
    </row>
    <row r="3" spans="1:15" s="132" customFormat="1" ht="15" customHeight="1" x14ac:dyDescent="0.2">
      <c r="A3" s="562" t="s">
        <v>389</v>
      </c>
      <c r="B3" s="563"/>
      <c r="C3" s="563"/>
      <c r="D3" s="563"/>
      <c r="E3" s="563"/>
      <c r="F3" s="563"/>
      <c r="G3" s="563"/>
      <c r="H3" s="563"/>
      <c r="I3" s="563"/>
      <c r="J3" s="563"/>
      <c r="K3" s="563"/>
      <c r="L3" s="563"/>
      <c r="M3" s="564"/>
      <c r="N3" s="95"/>
    </row>
    <row r="4" spans="1:15" s="132" customFormat="1" ht="15" customHeight="1" x14ac:dyDescent="0.2">
      <c r="A4" s="596" t="s">
        <v>390</v>
      </c>
      <c r="B4" s="597"/>
      <c r="C4" s="597"/>
      <c r="D4" s="597"/>
      <c r="E4" s="597"/>
      <c r="F4" s="597"/>
      <c r="G4" s="597"/>
      <c r="H4" s="597"/>
      <c r="I4" s="597"/>
      <c r="J4" s="597"/>
      <c r="K4" s="597"/>
      <c r="L4" s="597"/>
      <c r="M4" s="598"/>
      <c r="N4" s="95"/>
    </row>
    <row r="5" spans="1:15" s="132" customFormat="1" ht="15" customHeight="1" x14ac:dyDescent="0.2">
      <c r="A5" s="599"/>
      <c r="B5" s="600"/>
      <c r="C5" s="600"/>
      <c r="D5" s="600"/>
      <c r="E5" s="600"/>
      <c r="F5" s="600"/>
      <c r="G5" s="600"/>
      <c r="H5" s="600"/>
      <c r="I5" s="600"/>
      <c r="J5" s="600"/>
      <c r="K5" s="600"/>
      <c r="L5" s="600"/>
      <c r="M5" s="601"/>
      <c r="N5" s="95"/>
    </row>
    <row r="6" spans="1:15" s="132" customFormat="1" ht="15" customHeight="1" x14ac:dyDescent="0.2">
      <c r="A6" s="599"/>
      <c r="B6" s="600"/>
      <c r="C6" s="600"/>
      <c r="D6" s="600"/>
      <c r="E6" s="600"/>
      <c r="F6" s="600"/>
      <c r="G6" s="600"/>
      <c r="H6" s="600"/>
      <c r="I6" s="600"/>
      <c r="J6" s="600"/>
      <c r="K6" s="600"/>
      <c r="L6" s="600"/>
      <c r="M6" s="601"/>
      <c r="N6" s="95"/>
    </row>
    <row r="7" spans="1:15" s="132" customFormat="1" ht="15" customHeight="1" x14ac:dyDescent="0.2">
      <c r="A7" s="599"/>
      <c r="B7" s="600"/>
      <c r="C7" s="600"/>
      <c r="D7" s="600"/>
      <c r="E7" s="600"/>
      <c r="F7" s="600"/>
      <c r="G7" s="600"/>
      <c r="H7" s="600"/>
      <c r="I7" s="600"/>
      <c r="J7" s="600"/>
      <c r="K7" s="600"/>
      <c r="L7" s="600"/>
      <c r="M7" s="601"/>
      <c r="N7" s="95"/>
    </row>
    <row r="8" spans="1:15" s="132" customFormat="1" ht="15" customHeight="1" x14ac:dyDescent="0.2">
      <c r="A8" s="602"/>
      <c r="B8" s="603"/>
      <c r="C8" s="603"/>
      <c r="D8" s="603"/>
      <c r="E8" s="603"/>
      <c r="F8" s="603"/>
      <c r="G8" s="603"/>
      <c r="H8" s="603"/>
      <c r="I8" s="603"/>
      <c r="J8" s="603"/>
      <c r="K8" s="603"/>
      <c r="L8" s="603"/>
      <c r="M8" s="604"/>
      <c r="N8" s="95"/>
    </row>
    <row r="9" spans="1:15" ht="15" customHeight="1" thickBot="1" x14ac:dyDescent="0.25">
      <c r="I9" s="49"/>
    </row>
    <row r="10" spans="1:15" ht="15" customHeight="1" thickBot="1" x14ac:dyDescent="0.25">
      <c r="C10" s="757" t="s">
        <v>227</v>
      </c>
      <c r="D10" s="757"/>
      <c r="E10" s="757"/>
      <c r="F10" s="757"/>
      <c r="G10" s="757"/>
      <c r="H10" s="757" t="s">
        <v>37</v>
      </c>
      <c r="I10" s="757"/>
      <c r="J10" s="757"/>
      <c r="K10" s="757"/>
    </row>
    <row r="11" spans="1:15" ht="25.5" customHeight="1" x14ac:dyDescent="0.2">
      <c r="A11" s="87" t="s">
        <v>6</v>
      </c>
      <c r="B11" s="327" t="s">
        <v>265</v>
      </c>
      <c r="C11" s="329" t="s">
        <v>15</v>
      </c>
      <c r="D11" s="324" t="s">
        <v>3</v>
      </c>
      <c r="E11" s="325" t="s">
        <v>5</v>
      </c>
      <c r="F11" s="326" t="s">
        <v>4</v>
      </c>
      <c r="G11" s="324" t="s">
        <v>16</v>
      </c>
      <c r="H11" s="335" t="s">
        <v>3</v>
      </c>
      <c r="I11" s="336" t="s">
        <v>5</v>
      </c>
      <c r="J11" s="337" t="s">
        <v>4</v>
      </c>
      <c r="K11" s="338" t="s">
        <v>16</v>
      </c>
    </row>
    <row r="12" spans="1:15" x14ac:dyDescent="0.2">
      <c r="A12" s="755">
        <v>2000</v>
      </c>
      <c r="B12" s="226" t="s">
        <v>17</v>
      </c>
      <c r="C12" s="330">
        <f>SUM(D12:G12)</f>
        <v>9973</v>
      </c>
      <c r="D12" s="136">
        <v>8484</v>
      </c>
      <c r="E12" s="136">
        <v>755</v>
      </c>
      <c r="F12" s="136">
        <v>385</v>
      </c>
      <c r="G12" s="331">
        <v>349</v>
      </c>
      <c r="H12" s="339">
        <f>D12/C12</f>
        <v>0.85069688158026668</v>
      </c>
      <c r="I12" s="333">
        <f>E12/C12</f>
        <v>7.5704401885089742E-2</v>
      </c>
      <c r="J12" s="333">
        <f>F12/C12</f>
        <v>3.8604231424847084E-2</v>
      </c>
      <c r="K12" s="305">
        <f>G12/C12</f>
        <v>3.4994485109796448E-2</v>
      </c>
    </row>
    <row r="13" spans="1:15" ht="15" customHeight="1" x14ac:dyDescent="0.2">
      <c r="A13" s="756"/>
      <c r="B13" s="227" t="s">
        <v>18</v>
      </c>
      <c r="C13" s="289">
        <f>SUM(D13:G13)</f>
        <v>8243</v>
      </c>
      <c r="D13" s="209">
        <v>6359</v>
      </c>
      <c r="E13" s="209">
        <v>1172</v>
      </c>
      <c r="F13" s="209">
        <v>507</v>
      </c>
      <c r="G13" s="332">
        <v>205</v>
      </c>
      <c r="H13" s="340">
        <f t="shared" ref="H13:H15" si="0">D13/C13</f>
        <v>0.77144243600630835</v>
      </c>
      <c r="I13" s="334">
        <f t="shared" ref="I13:I15" si="1">E13/C13</f>
        <v>0.14218124469246635</v>
      </c>
      <c r="J13" s="334">
        <f t="shared" ref="J13:J15" si="2">F13/C13</f>
        <v>6.1506732985563507E-2</v>
      </c>
      <c r="K13" s="308">
        <f t="shared" ref="K13:K15" si="3">G13/C13</f>
        <v>2.4869586315661774E-2</v>
      </c>
    </row>
    <row r="14" spans="1:15" x14ac:dyDescent="0.2">
      <c r="A14" s="754">
        <v>2017</v>
      </c>
      <c r="B14" s="328" t="s">
        <v>17</v>
      </c>
      <c r="C14" s="274">
        <f>SUM(D14:G14)</f>
        <v>9011</v>
      </c>
      <c r="D14" s="523">
        <v>6156</v>
      </c>
      <c r="E14" s="523">
        <v>1806</v>
      </c>
      <c r="F14" s="523">
        <v>514</v>
      </c>
      <c r="G14" s="523">
        <v>535</v>
      </c>
      <c r="H14" s="339">
        <f t="shared" si="0"/>
        <v>0.6831650205304628</v>
      </c>
      <c r="I14" s="333">
        <f t="shared" si="1"/>
        <v>0.20042170680279658</v>
      </c>
      <c r="J14" s="333">
        <f t="shared" si="2"/>
        <v>5.7041393851958715E-2</v>
      </c>
      <c r="K14" s="305">
        <f t="shared" si="3"/>
        <v>5.9371878814781932E-2</v>
      </c>
      <c r="L14" s="121"/>
    </row>
    <row r="15" spans="1:15" ht="13.5" thickBot="1" x14ac:dyDescent="0.25">
      <c r="A15" s="754"/>
      <c r="B15" s="227" t="s">
        <v>18</v>
      </c>
      <c r="C15" s="291">
        <f>SUM(D15:G15)</f>
        <v>10649</v>
      </c>
      <c r="D15" s="292">
        <v>6639</v>
      </c>
      <c r="E15" s="292">
        <v>2710</v>
      </c>
      <c r="F15" s="292">
        <v>628</v>
      </c>
      <c r="G15" s="293">
        <v>672</v>
      </c>
      <c r="H15" s="341">
        <f t="shared" si="0"/>
        <v>0.62343882054653021</v>
      </c>
      <c r="I15" s="342">
        <f t="shared" si="1"/>
        <v>0.25448398910695841</v>
      </c>
      <c r="J15" s="342">
        <f t="shared" si="2"/>
        <v>5.8972673490468586E-2</v>
      </c>
      <c r="K15" s="343">
        <f t="shared" si="3"/>
        <v>6.3104516856042819E-2</v>
      </c>
    </row>
    <row r="19" ht="12.75" customHeight="1" x14ac:dyDescent="0.2"/>
    <row r="35" spans="1:12" x14ac:dyDescent="0.2">
      <c r="A35" s="12" t="s">
        <v>213</v>
      </c>
      <c r="L35" s="14" t="s">
        <v>31</v>
      </c>
    </row>
  </sheetData>
  <mergeCells count="8">
    <mergeCell ref="A14:A15"/>
    <mergeCell ref="A12:A13"/>
    <mergeCell ref="C10:G10"/>
    <mergeCell ref="A1:M1"/>
    <mergeCell ref="A2:M2"/>
    <mergeCell ref="A3:M3"/>
    <mergeCell ref="A4:M8"/>
    <mergeCell ref="H10:K10"/>
  </mergeCells>
  <hyperlinks>
    <hyperlink ref="L35" location="Contents!A1" display="Back to Contents" xr:uid="{00000000-0004-0000-0A00-000000000000}"/>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54"/>
  <sheetViews>
    <sheetView topLeftCell="A19" zoomScaleNormal="100" zoomScaleSheetLayoutView="100" workbookViewId="0">
      <selection activeCell="L45" sqref="L45"/>
    </sheetView>
  </sheetViews>
  <sheetFormatPr defaultColWidth="9.140625" defaultRowHeight="15" x14ac:dyDescent="0.25"/>
  <cols>
    <col min="1" max="9" width="11.7109375" style="12" customWidth="1"/>
    <col min="10" max="11" width="9.140625" style="12"/>
    <col min="12" max="12" width="9.140625" style="1"/>
    <col min="13" max="13" width="9.140625" style="207"/>
    <col min="14" max="14" width="10.85546875" style="207" customWidth="1"/>
    <col min="15" max="16384" width="9.140625" style="207"/>
  </cols>
  <sheetData>
    <row r="1" spans="1:18" ht="15" customHeight="1" x14ac:dyDescent="0.25">
      <c r="A1" s="562" t="s">
        <v>22</v>
      </c>
      <c r="B1" s="563"/>
      <c r="C1" s="563"/>
      <c r="D1" s="563"/>
      <c r="E1" s="563"/>
      <c r="F1" s="563"/>
      <c r="G1" s="563"/>
      <c r="H1" s="563"/>
      <c r="I1" s="564"/>
      <c r="K1" s="132"/>
    </row>
    <row r="2" spans="1:18" ht="15" customHeight="1" x14ac:dyDescent="0.25">
      <c r="A2" s="680"/>
      <c r="B2" s="681"/>
      <c r="C2" s="681"/>
      <c r="D2" s="681"/>
      <c r="E2" s="681"/>
      <c r="F2" s="681"/>
      <c r="G2" s="681"/>
      <c r="H2" s="681"/>
      <c r="I2" s="682"/>
      <c r="J2" s="230"/>
      <c r="K2" s="230"/>
    </row>
    <row r="3" spans="1:18" s="11" customFormat="1" ht="15" customHeight="1" x14ac:dyDescent="0.25">
      <c r="A3" s="562" t="s">
        <v>277</v>
      </c>
      <c r="B3" s="563"/>
      <c r="C3" s="563"/>
      <c r="D3" s="563"/>
      <c r="E3" s="563"/>
      <c r="F3" s="563"/>
      <c r="G3" s="563"/>
      <c r="H3" s="563"/>
      <c r="I3" s="564"/>
      <c r="J3" s="78"/>
      <c r="K3" s="95"/>
      <c r="L3" s="9"/>
      <c r="M3" s="9"/>
      <c r="N3" s="9"/>
    </row>
    <row r="4" spans="1:18" s="11" customFormat="1" ht="15" customHeight="1" x14ac:dyDescent="0.25">
      <c r="A4" s="596" t="s">
        <v>343</v>
      </c>
      <c r="B4" s="597"/>
      <c r="C4" s="597"/>
      <c r="D4" s="597"/>
      <c r="E4" s="597"/>
      <c r="F4" s="597"/>
      <c r="G4" s="597"/>
      <c r="H4" s="597"/>
      <c r="I4" s="598"/>
      <c r="J4" s="228"/>
      <c r="K4" s="95"/>
    </row>
    <row r="5" spans="1:18" s="11" customFormat="1" ht="15" customHeight="1" x14ac:dyDescent="0.25">
      <c r="A5" s="599"/>
      <c r="B5" s="600"/>
      <c r="C5" s="600"/>
      <c r="D5" s="600"/>
      <c r="E5" s="600"/>
      <c r="F5" s="600"/>
      <c r="G5" s="600"/>
      <c r="H5" s="600"/>
      <c r="I5" s="601"/>
      <c r="J5" s="228"/>
      <c r="K5" s="95"/>
    </row>
    <row r="6" spans="1:18" s="11" customFormat="1" ht="15" customHeight="1" x14ac:dyDescent="0.25">
      <c r="A6" s="599"/>
      <c r="B6" s="600"/>
      <c r="C6" s="600"/>
      <c r="D6" s="600"/>
      <c r="E6" s="600"/>
      <c r="F6" s="600"/>
      <c r="G6" s="600"/>
      <c r="H6" s="600"/>
      <c r="I6" s="601"/>
      <c r="J6" s="228"/>
      <c r="K6" s="95"/>
    </row>
    <row r="7" spans="1:18" s="11" customFormat="1" ht="15" customHeight="1" x14ac:dyDescent="0.25">
      <c r="A7" s="599"/>
      <c r="B7" s="600"/>
      <c r="C7" s="600"/>
      <c r="D7" s="600"/>
      <c r="E7" s="600"/>
      <c r="F7" s="600"/>
      <c r="G7" s="600"/>
      <c r="H7" s="600"/>
      <c r="I7" s="601"/>
      <c r="J7" s="228"/>
      <c r="K7" s="95"/>
      <c r="L7" s="207"/>
      <c r="M7" s="207"/>
      <c r="N7" s="207"/>
      <c r="O7" s="207"/>
      <c r="P7" s="207"/>
    </row>
    <row r="8" spans="1:18" s="11" customFormat="1" ht="15" customHeight="1" x14ac:dyDescent="0.25">
      <c r="A8" s="602"/>
      <c r="B8" s="603"/>
      <c r="C8" s="603"/>
      <c r="D8" s="603"/>
      <c r="E8" s="603"/>
      <c r="F8" s="603"/>
      <c r="G8" s="603"/>
      <c r="H8" s="603"/>
      <c r="I8" s="604"/>
      <c r="J8" s="228"/>
      <c r="K8" s="95"/>
      <c r="L8" s="207"/>
      <c r="M8" s="207"/>
      <c r="N8" s="207"/>
      <c r="O8" s="207"/>
      <c r="P8" s="207"/>
    </row>
    <row r="9" spans="1:18" s="11" customFormat="1" ht="15" customHeight="1" thickBot="1" x14ac:dyDescent="0.3">
      <c r="A9" s="310"/>
      <c r="B9" s="310"/>
      <c r="C9" s="310"/>
      <c r="D9" s="310"/>
      <c r="E9" s="310"/>
      <c r="F9" s="310"/>
      <c r="G9" s="310"/>
      <c r="H9" s="310"/>
      <c r="I9" s="310"/>
      <c r="J9" s="228"/>
      <c r="K9" s="95"/>
      <c r="L9" s="207"/>
      <c r="M9" s="207"/>
      <c r="N9" s="207"/>
      <c r="O9" s="207"/>
      <c r="P9" s="207"/>
    </row>
    <row r="10" spans="1:18" s="12" customFormat="1" ht="26.25" customHeight="1" x14ac:dyDescent="0.2">
      <c r="A10" s="760" t="s">
        <v>6</v>
      </c>
      <c r="B10" s="761" t="s">
        <v>265</v>
      </c>
      <c r="C10" s="762" t="s">
        <v>15</v>
      </c>
      <c r="D10" s="758" t="s">
        <v>15</v>
      </c>
      <c r="E10" s="759"/>
      <c r="F10" s="758" t="s">
        <v>3</v>
      </c>
      <c r="G10" s="759"/>
      <c r="H10" s="758" t="s">
        <v>5</v>
      </c>
      <c r="I10" s="759"/>
      <c r="J10" s="758" t="s">
        <v>4</v>
      </c>
      <c r="K10" s="759"/>
      <c r="L10" s="758" t="s">
        <v>16</v>
      </c>
      <c r="M10" s="759"/>
    </row>
    <row r="11" spans="1:18" s="12" customFormat="1" ht="12.75" x14ac:dyDescent="0.2">
      <c r="A11" s="760"/>
      <c r="B11" s="761"/>
      <c r="C11" s="763"/>
      <c r="D11" s="90" t="s">
        <v>2</v>
      </c>
      <c r="E11" s="91" t="s">
        <v>1</v>
      </c>
      <c r="F11" s="90" t="s">
        <v>2</v>
      </c>
      <c r="G11" s="91" t="s">
        <v>1</v>
      </c>
      <c r="H11" s="90" t="s">
        <v>2</v>
      </c>
      <c r="I11" s="91" t="s">
        <v>1</v>
      </c>
      <c r="J11" s="90" t="s">
        <v>2</v>
      </c>
      <c r="K11" s="91" t="s">
        <v>1</v>
      </c>
      <c r="L11" s="90" t="s">
        <v>2</v>
      </c>
      <c r="M11" s="91" t="s">
        <v>1</v>
      </c>
    </row>
    <row r="12" spans="1:18" s="12" customFormat="1" ht="15" customHeight="1" x14ac:dyDescent="0.25">
      <c r="A12" s="772">
        <v>2015</v>
      </c>
      <c r="B12" s="226" t="s">
        <v>17</v>
      </c>
      <c r="C12" s="211">
        <f t="shared" ref="C12:C15" si="0">E12+D12</f>
        <v>5734</v>
      </c>
      <c r="D12" s="211">
        <v>3338</v>
      </c>
      <c r="E12" s="212">
        <v>2396</v>
      </c>
      <c r="F12" s="213">
        <v>1888</v>
      </c>
      <c r="G12" s="214">
        <v>1223</v>
      </c>
      <c r="H12" s="213">
        <v>567</v>
      </c>
      <c r="I12" s="214">
        <v>407</v>
      </c>
      <c r="J12" s="213">
        <v>473</v>
      </c>
      <c r="K12" s="214">
        <v>381</v>
      </c>
      <c r="L12" s="211">
        <v>410</v>
      </c>
      <c r="M12" s="212">
        <v>385</v>
      </c>
      <c r="O12" s="11"/>
      <c r="P12" s="11"/>
      <c r="Q12" s="11"/>
      <c r="R12" s="11"/>
    </row>
    <row r="13" spans="1:18" s="12" customFormat="1" ht="15" customHeight="1" x14ac:dyDescent="0.25">
      <c r="A13" s="772"/>
      <c r="B13" s="227" t="s">
        <v>18</v>
      </c>
      <c r="C13" s="210">
        <f t="shared" si="0"/>
        <v>11781</v>
      </c>
      <c r="D13" s="210">
        <v>6635</v>
      </c>
      <c r="E13" s="215">
        <v>5146</v>
      </c>
      <c r="F13" s="216">
        <v>3355</v>
      </c>
      <c r="G13" s="217">
        <v>2409</v>
      </c>
      <c r="H13" s="216">
        <v>1351</v>
      </c>
      <c r="I13" s="217">
        <v>1079</v>
      </c>
      <c r="J13" s="216">
        <v>366</v>
      </c>
      <c r="K13" s="217">
        <v>389</v>
      </c>
      <c r="L13" s="218">
        <v>1563</v>
      </c>
      <c r="M13" s="219">
        <v>1269</v>
      </c>
      <c r="O13" s="11"/>
      <c r="P13" s="11"/>
      <c r="Q13" s="11"/>
      <c r="R13" s="11"/>
    </row>
    <row r="14" spans="1:18" s="12" customFormat="1" ht="15" customHeight="1" x14ac:dyDescent="0.25">
      <c r="A14" s="754">
        <v>2016</v>
      </c>
      <c r="B14" s="226" t="s">
        <v>17</v>
      </c>
      <c r="C14" s="211">
        <f t="shared" si="0"/>
        <v>5682</v>
      </c>
      <c r="D14" s="211">
        <v>3346</v>
      </c>
      <c r="E14" s="212">
        <v>2336</v>
      </c>
      <c r="F14" s="213">
        <v>1838</v>
      </c>
      <c r="G14" s="214">
        <v>1211</v>
      </c>
      <c r="H14" s="213">
        <v>594</v>
      </c>
      <c r="I14" s="214">
        <v>419</v>
      </c>
      <c r="J14" s="213">
        <v>498</v>
      </c>
      <c r="K14" s="214">
        <v>374</v>
      </c>
      <c r="L14" s="211">
        <v>416</v>
      </c>
      <c r="M14" s="212">
        <v>332</v>
      </c>
      <c r="O14" s="11"/>
      <c r="P14" s="11"/>
      <c r="Q14" s="11"/>
      <c r="R14" s="11"/>
    </row>
    <row r="15" spans="1:18" s="12" customFormat="1" ht="15" customHeight="1" thickBot="1" x14ac:dyDescent="0.3">
      <c r="A15" s="754"/>
      <c r="B15" s="227" t="s">
        <v>18</v>
      </c>
      <c r="C15" s="220">
        <f t="shared" si="0"/>
        <v>12165</v>
      </c>
      <c r="D15" s="220">
        <v>6753</v>
      </c>
      <c r="E15" s="221">
        <v>5412</v>
      </c>
      <c r="F15" s="222">
        <v>4193</v>
      </c>
      <c r="G15" s="223">
        <v>3271</v>
      </c>
      <c r="H15" s="222">
        <v>1701</v>
      </c>
      <c r="I15" s="223">
        <v>1331</v>
      </c>
      <c r="J15" s="222">
        <v>499</v>
      </c>
      <c r="K15" s="223">
        <v>445</v>
      </c>
      <c r="L15" s="224">
        <v>360</v>
      </c>
      <c r="M15" s="225">
        <v>365</v>
      </c>
      <c r="O15" s="11"/>
      <c r="P15" s="11"/>
      <c r="Q15" s="11"/>
      <c r="R15" s="11"/>
    </row>
    <row r="16" spans="1:18" s="12" customFormat="1" ht="15" customHeight="1" x14ac:dyDescent="0.25">
      <c r="A16" s="754">
        <v>2017</v>
      </c>
      <c r="B16" s="226" t="s">
        <v>17</v>
      </c>
      <c r="C16" s="211">
        <v>5661</v>
      </c>
      <c r="D16" s="211">
        <v>3351</v>
      </c>
      <c r="E16" s="212">
        <v>2310</v>
      </c>
      <c r="F16" s="213">
        <v>1796</v>
      </c>
      <c r="G16" s="214">
        <v>1146</v>
      </c>
      <c r="H16" s="213">
        <v>610</v>
      </c>
      <c r="I16" s="214">
        <v>463</v>
      </c>
      <c r="J16" s="213">
        <v>507</v>
      </c>
      <c r="K16" s="214">
        <v>382</v>
      </c>
      <c r="L16" s="211">
        <v>342</v>
      </c>
      <c r="M16" s="212">
        <v>241</v>
      </c>
      <c r="O16" s="11"/>
      <c r="P16" s="11"/>
      <c r="Q16" s="11"/>
      <c r="R16" s="11"/>
    </row>
    <row r="17" spans="1:18" s="12" customFormat="1" ht="15" customHeight="1" thickBot="1" x14ac:dyDescent="0.3">
      <c r="A17" s="754"/>
      <c r="B17" s="227" t="s">
        <v>18</v>
      </c>
      <c r="C17" s="220">
        <v>12526</v>
      </c>
      <c r="D17" s="220">
        <v>7139</v>
      </c>
      <c r="E17" s="221">
        <v>5387</v>
      </c>
      <c r="F17" s="222">
        <v>4308</v>
      </c>
      <c r="G17" s="223">
        <v>3019</v>
      </c>
      <c r="H17" s="222">
        <v>1849</v>
      </c>
      <c r="I17" s="223">
        <v>1414</v>
      </c>
      <c r="J17" s="222">
        <v>484</v>
      </c>
      <c r="K17" s="223">
        <v>440</v>
      </c>
      <c r="L17" s="224">
        <v>375</v>
      </c>
      <c r="M17" s="225">
        <v>361</v>
      </c>
      <c r="O17" s="11"/>
      <c r="P17" s="11"/>
      <c r="Q17" s="11"/>
      <c r="R17" s="11"/>
    </row>
    <row r="18" spans="1:18" s="12" customFormat="1" ht="12.75" x14ac:dyDescent="0.2">
      <c r="F18" s="121"/>
      <c r="H18" s="121"/>
      <c r="J18" s="121"/>
      <c r="L18" s="397"/>
    </row>
    <row r="19" spans="1:18" x14ac:dyDescent="0.25">
      <c r="L19" s="207"/>
      <c r="O19" s="12"/>
      <c r="P19" s="12"/>
      <c r="Q19" s="12"/>
      <c r="R19" s="12"/>
    </row>
    <row r="20" spans="1:18" x14ac:dyDescent="0.25">
      <c r="L20" s="207"/>
      <c r="O20" s="12"/>
      <c r="P20" s="12"/>
      <c r="Q20" s="12"/>
      <c r="R20" s="12"/>
    </row>
    <row r="21" spans="1:18" x14ac:dyDescent="0.25">
      <c r="L21" s="207"/>
      <c r="O21" s="12"/>
      <c r="P21" s="12"/>
      <c r="Q21" s="12"/>
      <c r="R21" s="12"/>
    </row>
    <row r="22" spans="1:18" x14ac:dyDescent="0.25">
      <c r="L22" s="207"/>
      <c r="O22" s="12"/>
      <c r="P22" s="12"/>
      <c r="Q22" s="12"/>
      <c r="R22" s="12"/>
    </row>
    <row r="23" spans="1:18" x14ac:dyDescent="0.25">
      <c r="L23" s="207"/>
      <c r="O23" s="12"/>
      <c r="P23" s="12"/>
      <c r="Q23" s="12"/>
      <c r="R23" s="12"/>
    </row>
    <row r="24" spans="1:18" x14ac:dyDescent="0.25">
      <c r="K24" s="207"/>
      <c r="L24" s="207"/>
    </row>
    <row r="25" spans="1:18" x14ac:dyDescent="0.25">
      <c r="K25" s="207"/>
      <c r="L25" s="207"/>
    </row>
    <row r="26" spans="1:18" x14ac:dyDescent="0.25">
      <c r="K26" s="207"/>
      <c r="L26" s="207"/>
    </row>
    <row r="27" spans="1:18" ht="15" customHeight="1" x14ac:dyDescent="0.25">
      <c r="K27" s="207"/>
      <c r="L27" s="207"/>
    </row>
    <row r="28" spans="1:18" x14ac:dyDescent="0.25">
      <c r="K28" s="207"/>
      <c r="L28" s="207"/>
    </row>
    <row r="29" spans="1:18" x14ac:dyDescent="0.25">
      <c r="K29" s="207"/>
      <c r="L29" s="207"/>
    </row>
    <row r="30" spans="1:18" x14ac:dyDescent="0.25">
      <c r="K30" s="207"/>
      <c r="L30" s="207"/>
    </row>
    <row r="31" spans="1:18" x14ac:dyDescent="0.25">
      <c r="K31" s="207"/>
      <c r="L31" s="207"/>
    </row>
    <row r="32" spans="1:18" x14ac:dyDescent="0.25">
      <c r="K32" s="207"/>
      <c r="L32" s="207"/>
    </row>
    <row r="33" spans="1:12" x14ac:dyDescent="0.25">
      <c r="K33" s="207"/>
      <c r="L33" s="207"/>
    </row>
    <row r="34" spans="1:12" ht="15" customHeight="1" x14ac:dyDescent="0.25">
      <c r="K34" s="207"/>
      <c r="L34" s="207"/>
    </row>
    <row r="35" spans="1:12" x14ac:dyDescent="0.25">
      <c r="A35" s="770" t="s">
        <v>22</v>
      </c>
      <c r="B35" s="771"/>
      <c r="C35" s="311" t="s">
        <v>2</v>
      </c>
      <c r="D35" s="311" t="s">
        <v>1</v>
      </c>
      <c r="K35" s="207"/>
      <c r="L35" s="207"/>
    </row>
    <row r="36" spans="1:12" x14ac:dyDescent="0.25">
      <c r="A36" s="766" t="s">
        <v>3</v>
      </c>
      <c r="B36" s="344" t="s">
        <v>63</v>
      </c>
      <c r="C36" s="420">
        <v>0.61046906866077499</v>
      </c>
      <c r="D36" s="420">
        <v>0.38953093133922501</v>
      </c>
      <c r="E36" s="235"/>
      <c r="K36" s="207"/>
      <c r="L36" s="207"/>
    </row>
    <row r="37" spans="1:12" x14ac:dyDescent="0.25">
      <c r="A37" s="767"/>
      <c r="B37" s="345" t="s">
        <v>64</v>
      </c>
      <c r="C37" s="420">
        <v>0.58796233110413543</v>
      </c>
      <c r="D37" s="420">
        <v>0.41203766889586463</v>
      </c>
      <c r="E37" s="235"/>
      <c r="K37" s="207"/>
      <c r="L37" s="207"/>
    </row>
    <row r="38" spans="1:12" x14ac:dyDescent="0.25">
      <c r="A38" s="764" t="s">
        <v>5</v>
      </c>
      <c r="B38" s="344" t="s">
        <v>63</v>
      </c>
      <c r="C38" s="421">
        <v>0.56849953401677544</v>
      </c>
      <c r="D38" s="420">
        <v>0.43150046598322461</v>
      </c>
      <c r="E38" s="235"/>
      <c r="K38" s="207"/>
      <c r="L38" s="207"/>
    </row>
    <row r="39" spans="1:12" x14ac:dyDescent="0.25">
      <c r="A39" s="765"/>
      <c r="B39" s="345" t="s">
        <v>64</v>
      </c>
      <c r="C39" s="421">
        <v>0.56665645111860252</v>
      </c>
      <c r="D39" s="420">
        <v>0.43334354888139748</v>
      </c>
      <c r="E39" s="235"/>
      <c r="K39" s="207"/>
      <c r="L39" s="207"/>
    </row>
    <row r="40" spans="1:12" x14ac:dyDescent="0.25">
      <c r="A40" s="766" t="s">
        <v>4</v>
      </c>
      <c r="B40" s="344" t="s">
        <v>63</v>
      </c>
      <c r="C40" s="420">
        <v>0.5703037120359955</v>
      </c>
      <c r="D40" s="420">
        <v>0.4296962879640045</v>
      </c>
      <c r="E40" s="235"/>
      <c r="K40" s="207"/>
      <c r="L40" s="207"/>
    </row>
    <row r="41" spans="1:12" x14ac:dyDescent="0.25">
      <c r="A41" s="767"/>
      <c r="B41" s="345" t="s">
        <v>64</v>
      </c>
      <c r="C41" s="420">
        <v>0.52380952380952384</v>
      </c>
      <c r="D41" s="420">
        <v>0.47619047619047616</v>
      </c>
      <c r="E41" s="235"/>
      <c r="I41" s="96"/>
      <c r="J41" s="96"/>
      <c r="K41" s="353"/>
      <c r="L41" s="207"/>
    </row>
    <row r="42" spans="1:12" x14ac:dyDescent="0.25">
      <c r="A42" s="768" t="s">
        <v>167</v>
      </c>
      <c r="B42" s="344" t="s">
        <v>63</v>
      </c>
      <c r="C42" s="420">
        <v>0.58662092624356776</v>
      </c>
      <c r="D42" s="420">
        <v>0.41337907375643224</v>
      </c>
      <c r="E42" s="235"/>
      <c r="I42" s="96"/>
      <c r="J42" s="96"/>
      <c r="K42" s="353"/>
      <c r="L42" s="207"/>
    </row>
    <row r="43" spans="1:12" x14ac:dyDescent="0.25">
      <c r="A43" s="769"/>
      <c r="B43" s="346" t="s">
        <v>64</v>
      </c>
      <c r="C43" s="420">
        <v>0.50951086956521741</v>
      </c>
      <c r="D43" s="420">
        <v>0.49048913043478259</v>
      </c>
      <c r="E43" s="235"/>
      <c r="K43" s="207"/>
      <c r="L43" s="207"/>
    </row>
    <row r="44" spans="1:12" x14ac:dyDescent="0.25">
      <c r="K44" s="207"/>
    </row>
    <row r="45" spans="1:12" x14ac:dyDescent="0.25">
      <c r="A45" s="12" t="s">
        <v>213</v>
      </c>
      <c r="K45" s="207"/>
      <c r="L45" s="422" t="s">
        <v>31</v>
      </c>
    </row>
    <row r="46" spans="1:12" x14ac:dyDescent="0.25">
      <c r="K46" s="207"/>
      <c r="L46" s="207"/>
    </row>
    <row r="47" spans="1:12" x14ac:dyDescent="0.25">
      <c r="K47" s="207"/>
      <c r="L47" s="207"/>
    </row>
    <row r="48" spans="1:12" x14ac:dyDescent="0.25">
      <c r="K48" s="207"/>
      <c r="L48" s="207"/>
    </row>
    <row r="49" spans="1:12" x14ac:dyDescent="0.25">
      <c r="K49" s="207"/>
      <c r="L49" s="207"/>
    </row>
    <row r="50" spans="1:12" x14ac:dyDescent="0.25">
      <c r="K50" s="207"/>
      <c r="L50" s="207"/>
    </row>
    <row r="51" spans="1:12" x14ac:dyDescent="0.25">
      <c r="K51" s="207"/>
      <c r="L51" s="207"/>
    </row>
    <row r="52" spans="1:12" x14ac:dyDescent="0.25">
      <c r="K52" s="207"/>
      <c r="L52" s="207"/>
    </row>
    <row r="53" spans="1:12" x14ac:dyDescent="0.25">
      <c r="A53" s="395"/>
      <c r="K53" s="207"/>
      <c r="L53" s="207"/>
    </row>
    <row r="54" spans="1:12" x14ac:dyDescent="0.25">
      <c r="K54" s="207"/>
      <c r="L54" s="207"/>
    </row>
  </sheetData>
  <mergeCells count="20">
    <mergeCell ref="A38:A39"/>
    <mergeCell ref="A40:A41"/>
    <mergeCell ref="A42:A43"/>
    <mergeCell ref="A1:I1"/>
    <mergeCell ref="A2:I2"/>
    <mergeCell ref="A3:I3"/>
    <mergeCell ref="A4:I8"/>
    <mergeCell ref="A35:B35"/>
    <mergeCell ref="A36:A37"/>
    <mergeCell ref="A12:A13"/>
    <mergeCell ref="A14:A15"/>
    <mergeCell ref="A16:A17"/>
    <mergeCell ref="L10:M10"/>
    <mergeCell ref="F10:G10"/>
    <mergeCell ref="J10:K10"/>
    <mergeCell ref="H10:I10"/>
    <mergeCell ref="A10:A11"/>
    <mergeCell ref="B10:B11"/>
    <mergeCell ref="C10:C11"/>
    <mergeCell ref="D10:E10"/>
  </mergeCells>
  <hyperlinks>
    <hyperlink ref="L45" location="Contents!A1" display="Back to Contents" xr:uid="{00000000-0004-0000-0B00-000000000000}"/>
    <hyperlink ref="N8" location="Contents!A1" display="Back to Contents" xr:uid="{00000000-0004-0000-0B00-000001000000}"/>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57"/>
  <sheetViews>
    <sheetView topLeftCell="A25" zoomScaleNormal="100" zoomScaleSheetLayoutView="100" workbookViewId="0">
      <selection activeCell="F57" sqref="F57"/>
    </sheetView>
  </sheetViews>
  <sheetFormatPr defaultRowHeight="15" x14ac:dyDescent="0.25"/>
  <cols>
    <col min="1" max="1" width="38.28515625" style="12" customWidth="1"/>
    <col min="2" max="2" width="12.85546875" style="12" customWidth="1"/>
    <col min="3" max="3" width="14.28515625" style="12" customWidth="1"/>
    <col min="4" max="4" width="15.42578125" style="12" customWidth="1"/>
    <col min="5" max="5" width="13.28515625" style="12" customWidth="1"/>
    <col min="6" max="6" width="14.140625" style="12" customWidth="1"/>
    <col min="7" max="7" width="14.7109375" style="12" customWidth="1"/>
    <col min="8" max="8" width="14" style="12" customWidth="1"/>
    <col min="9" max="9" width="14.7109375" style="23"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73" t="s">
        <v>22</v>
      </c>
      <c r="B1" s="774"/>
      <c r="C1" s="774"/>
      <c r="D1" s="774"/>
      <c r="E1" s="774"/>
      <c r="F1" s="774"/>
      <c r="G1" s="775"/>
      <c r="I1" s="15"/>
      <c r="J1" s="8"/>
      <c r="K1" s="8"/>
      <c r="L1" s="8"/>
    </row>
    <row r="2" spans="1:22" ht="15" customHeight="1" x14ac:dyDescent="0.25">
      <c r="A2" s="680"/>
      <c r="B2" s="681"/>
      <c r="C2" s="681"/>
      <c r="D2" s="681"/>
      <c r="E2" s="681"/>
      <c r="F2" s="681"/>
      <c r="G2" s="682"/>
      <c r="H2" s="95"/>
      <c r="I2" s="95"/>
      <c r="J2" s="9"/>
      <c r="K2" s="9"/>
      <c r="L2" s="9"/>
    </row>
    <row r="3" spans="1:22" s="11" customFormat="1" ht="15" customHeight="1" x14ac:dyDescent="0.25">
      <c r="A3" s="773" t="s">
        <v>317</v>
      </c>
      <c r="B3" s="774"/>
      <c r="C3" s="774"/>
      <c r="D3" s="774"/>
      <c r="E3" s="774"/>
      <c r="F3" s="774"/>
      <c r="G3" s="775"/>
      <c r="H3" s="229"/>
      <c r="I3" s="95"/>
      <c r="J3" s="9"/>
      <c r="K3" s="9"/>
      <c r="L3" s="9"/>
    </row>
    <row r="4" spans="1:22" s="11" customFormat="1" ht="15" customHeight="1" x14ac:dyDescent="0.25">
      <c r="A4" s="690" t="s">
        <v>391</v>
      </c>
      <c r="B4" s="690"/>
      <c r="C4" s="690"/>
      <c r="D4" s="690"/>
      <c r="E4" s="690"/>
      <c r="F4" s="690"/>
      <c r="G4" s="690"/>
      <c r="H4" s="228"/>
      <c r="I4" s="95"/>
      <c r="J4" s="9"/>
      <c r="K4" s="9"/>
      <c r="L4" s="9"/>
    </row>
    <row r="5" spans="1:22" s="11" customFormat="1" ht="15" customHeight="1" x14ac:dyDescent="0.25">
      <c r="A5" s="690"/>
      <c r="B5" s="690"/>
      <c r="C5" s="690"/>
      <c r="D5" s="690"/>
      <c r="E5" s="690"/>
      <c r="F5" s="690"/>
      <c r="G5" s="690"/>
      <c r="H5" s="228"/>
      <c r="I5" s="95"/>
      <c r="J5" s="9"/>
      <c r="K5" s="9"/>
      <c r="L5" s="9"/>
    </row>
    <row r="6" spans="1:22" s="11" customFormat="1" ht="15" customHeight="1" x14ac:dyDescent="0.25">
      <c r="A6" s="690"/>
      <c r="B6" s="690"/>
      <c r="C6" s="690"/>
      <c r="D6" s="690"/>
      <c r="E6" s="690"/>
      <c r="F6" s="690"/>
      <c r="G6" s="690"/>
      <c r="H6" s="228"/>
      <c r="I6" s="95"/>
      <c r="J6" s="9"/>
      <c r="K6" s="9"/>
      <c r="L6" s="9"/>
    </row>
    <row r="7" spans="1:22" s="11" customFormat="1" ht="15" customHeight="1" x14ac:dyDescent="0.25">
      <c r="A7" s="690"/>
      <c r="B7" s="690"/>
      <c r="C7" s="690"/>
      <c r="D7" s="690"/>
      <c r="E7" s="690"/>
      <c r="F7" s="690"/>
      <c r="G7" s="690"/>
      <c r="H7" s="228"/>
      <c r="I7" s="95"/>
      <c r="J7" s="9"/>
      <c r="K7" s="9"/>
      <c r="L7" s="9"/>
    </row>
    <row r="8" spans="1:22" s="11" customFormat="1" ht="15" customHeight="1" x14ac:dyDescent="0.25">
      <c r="A8" s="690"/>
      <c r="B8" s="690"/>
      <c r="C8" s="690"/>
      <c r="D8" s="690"/>
      <c r="E8" s="690"/>
      <c r="F8" s="690"/>
      <c r="G8" s="690"/>
      <c r="H8" s="228"/>
      <c r="I8" s="95"/>
      <c r="J8" s="9"/>
      <c r="K8" s="9"/>
      <c r="L8" s="9"/>
    </row>
    <row r="9" spans="1:22" s="11" customFormat="1" ht="15" customHeight="1" x14ac:dyDescent="0.25">
      <c r="A9" s="230"/>
      <c r="B9" s="230"/>
      <c r="C9" s="230"/>
      <c r="D9" s="230"/>
      <c r="E9" s="230"/>
      <c r="F9" s="230"/>
      <c r="G9" s="195"/>
      <c r="H9" s="95"/>
      <c r="I9" s="95"/>
      <c r="J9" s="9"/>
      <c r="K9" s="9"/>
      <c r="L9" s="9"/>
    </row>
    <row r="10" spans="1:22" x14ac:dyDescent="0.25">
      <c r="A10" s="25" t="s">
        <v>377</v>
      </c>
    </row>
    <row r="11" spans="1:22" x14ac:dyDescent="0.25">
      <c r="A11" s="557" t="s">
        <v>68</v>
      </c>
      <c r="B11" s="558"/>
      <c r="D11" s="559" t="s">
        <v>69</v>
      </c>
      <c r="E11" s="560"/>
      <c r="F11" s="561"/>
      <c r="J11" s="24"/>
      <c r="K11" s="24"/>
      <c r="L11" s="24"/>
      <c r="M11" s="50"/>
      <c r="O11" s="24"/>
      <c r="P11" s="24"/>
      <c r="Q11" s="50"/>
      <c r="S11" s="49"/>
      <c r="T11" s="49"/>
      <c r="U11" s="49"/>
      <c r="V11" s="49"/>
    </row>
    <row r="12" spans="1:22" x14ac:dyDescent="0.25">
      <c r="A12" s="37" t="s">
        <v>22</v>
      </c>
      <c r="B12" s="38"/>
      <c r="D12" s="22" t="s">
        <v>321</v>
      </c>
      <c r="E12" s="79" t="s">
        <v>19</v>
      </c>
      <c r="F12" s="65" t="s">
        <v>184</v>
      </c>
      <c r="G12" s="132"/>
      <c r="H12" s="207"/>
      <c r="I12" s="207"/>
      <c r="J12" s="207"/>
      <c r="K12" s="24"/>
      <c r="L12" s="24"/>
      <c r="M12" s="50"/>
      <c r="O12" s="24"/>
      <c r="P12" s="24"/>
      <c r="Q12" s="50"/>
      <c r="S12" s="49"/>
      <c r="T12" s="49"/>
      <c r="U12" s="49"/>
      <c r="V12" s="49"/>
    </row>
    <row r="13" spans="1:22" x14ac:dyDescent="0.25">
      <c r="A13" s="256" t="s">
        <v>20</v>
      </c>
      <c r="B13" s="38"/>
      <c r="D13" s="44" t="s">
        <v>21</v>
      </c>
      <c r="E13" s="135">
        <v>3084</v>
      </c>
      <c r="F13" s="396">
        <v>184</v>
      </c>
      <c r="G13" s="132"/>
      <c r="H13" s="207"/>
      <c r="I13" s="207"/>
      <c r="J13" s="207"/>
      <c r="K13" s="24"/>
      <c r="L13" s="24"/>
      <c r="M13" s="50"/>
      <c r="O13" s="24"/>
      <c r="P13" s="24"/>
      <c r="Q13" s="50"/>
      <c r="S13" s="49"/>
      <c r="T13" s="49"/>
      <c r="U13" s="49"/>
      <c r="V13" s="49"/>
    </row>
    <row r="14" spans="1:22" x14ac:dyDescent="0.25">
      <c r="A14" s="142" t="s">
        <v>129</v>
      </c>
      <c r="B14" s="231">
        <v>2800</v>
      </c>
      <c r="D14" s="44" t="s">
        <v>286</v>
      </c>
      <c r="E14" s="135">
        <v>1951</v>
      </c>
      <c r="F14" s="396"/>
      <c r="H14" s="207"/>
      <c r="I14" s="207"/>
      <c r="J14" s="207"/>
      <c r="K14" s="24"/>
      <c r="L14" s="24"/>
      <c r="M14" s="50"/>
      <c r="O14" s="24"/>
      <c r="P14" s="24"/>
      <c r="Q14" s="50"/>
      <c r="S14" s="49"/>
      <c r="T14" s="49"/>
      <c r="U14" s="49"/>
      <c r="V14" s="49"/>
    </row>
    <row r="15" spans="1:22" x14ac:dyDescent="0.25">
      <c r="A15" s="142" t="s">
        <v>155</v>
      </c>
      <c r="B15" s="231">
        <v>2779</v>
      </c>
      <c r="D15" s="44" t="s">
        <v>0</v>
      </c>
      <c r="E15" s="135">
        <v>1605</v>
      </c>
      <c r="F15" s="396">
        <v>219</v>
      </c>
      <c r="H15" s="207"/>
      <c r="I15" s="207"/>
      <c r="J15" s="207"/>
      <c r="K15" s="24"/>
      <c r="L15" s="24"/>
      <c r="M15" s="50"/>
      <c r="O15" s="24"/>
      <c r="P15" s="24"/>
      <c r="Q15" s="50"/>
      <c r="S15" s="49"/>
      <c r="T15" s="49"/>
      <c r="U15" s="49"/>
      <c r="V15" s="49"/>
    </row>
    <row r="16" spans="1:22" x14ac:dyDescent="0.25">
      <c r="A16" s="142" t="s">
        <v>157</v>
      </c>
      <c r="B16" s="231">
        <v>1193</v>
      </c>
      <c r="D16" s="43" t="s">
        <v>285</v>
      </c>
      <c r="E16" s="135">
        <v>1346</v>
      </c>
      <c r="F16" s="396">
        <v>210</v>
      </c>
      <c r="H16" s="207"/>
      <c r="I16" s="207"/>
      <c r="J16" s="207"/>
      <c r="K16" s="24"/>
      <c r="L16" s="24"/>
      <c r="M16" s="50"/>
      <c r="O16" s="24"/>
      <c r="P16" s="24"/>
      <c r="Q16" s="50"/>
      <c r="S16" s="49"/>
      <c r="T16" s="49"/>
      <c r="U16" s="49"/>
      <c r="V16" s="49"/>
    </row>
    <row r="17" spans="1:24" x14ac:dyDescent="0.25">
      <c r="A17" s="142" t="s">
        <v>152</v>
      </c>
      <c r="B17" s="231">
        <v>930</v>
      </c>
      <c r="D17" s="43" t="s">
        <v>23</v>
      </c>
      <c r="E17" s="135">
        <v>219</v>
      </c>
      <c r="F17" s="396">
        <v>57</v>
      </c>
      <c r="H17" s="207"/>
      <c r="I17" s="207"/>
      <c r="J17" s="207"/>
      <c r="K17" s="24"/>
      <c r="L17" s="24"/>
      <c r="M17" s="50"/>
      <c r="O17" s="24"/>
      <c r="P17" s="24"/>
      <c r="Q17" s="50"/>
    </row>
    <row r="18" spans="1:24" x14ac:dyDescent="0.25">
      <c r="A18" s="142" t="s">
        <v>145</v>
      </c>
      <c r="B18" s="231">
        <v>952</v>
      </c>
      <c r="D18" s="44" t="s">
        <v>24</v>
      </c>
      <c r="E18" s="135">
        <v>184</v>
      </c>
      <c r="F18" s="396">
        <v>22</v>
      </c>
      <c r="H18" s="207"/>
      <c r="I18" s="207"/>
      <c r="J18" s="207"/>
      <c r="K18" s="24"/>
      <c r="L18" s="24"/>
      <c r="M18" s="50"/>
      <c r="O18" s="24"/>
      <c r="P18" s="24"/>
      <c r="Q18" s="50"/>
    </row>
    <row r="19" spans="1:24" x14ac:dyDescent="0.25">
      <c r="A19" s="257" t="s">
        <v>185</v>
      </c>
      <c r="B19" s="232">
        <f>SUM(B14:B18)</f>
        <v>8654</v>
      </c>
      <c r="D19" s="44" t="s">
        <v>26</v>
      </c>
      <c r="E19" s="135">
        <v>138</v>
      </c>
      <c r="F19" s="396"/>
      <c r="H19" s="207"/>
      <c r="I19" s="207"/>
      <c r="J19" s="207"/>
      <c r="K19" s="24"/>
      <c r="L19" s="24"/>
      <c r="M19" s="50"/>
      <c r="O19" s="24"/>
      <c r="P19" s="24"/>
      <c r="Q19" s="50"/>
    </row>
    <row r="20" spans="1:24" x14ac:dyDescent="0.25">
      <c r="A20" s="64"/>
      <c r="B20" s="38"/>
      <c r="D20" s="44" t="s">
        <v>28</v>
      </c>
      <c r="E20" s="135">
        <v>70</v>
      </c>
      <c r="F20" s="396"/>
      <c r="H20" s="207"/>
      <c r="I20" s="207"/>
      <c r="J20" s="207"/>
      <c r="K20" s="24"/>
      <c r="L20" s="24"/>
      <c r="M20" s="50"/>
    </row>
    <row r="21" spans="1:24" x14ac:dyDescent="0.25">
      <c r="A21" s="256" t="s">
        <v>25</v>
      </c>
      <c r="B21" s="38">
        <v>2336</v>
      </c>
      <c r="D21" s="44" t="s">
        <v>27</v>
      </c>
      <c r="E21" s="135">
        <v>73</v>
      </c>
      <c r="F21" s="396">
        <v>39</v>
      </c>
      <c r="J21" s="24"/>
      <c r="K21" s="24"/>
      <c r="L21" s="24"/>
      <c r="M21" s="50"/>
      <c r="N21" s="24"/>
      <c r="O21" s="24"/>
      <c r="P21" s="24"/>
      <c r="Q21" s="24"/>
      <c r="R21" s="24"/>
      <c r="S21" s="24"/>
      <c r="T21" s="24"/>
      <c r="U21" s="24"/>
      <c r="V21" s="24"/>
      <c r="W21" s="24"/>
      <c r="X21" s="24"/>
    </row>
    <row r="22" spans="1:24" x14ac:dyDescent="0.25">
      <c r="A22" s="142" t="s">
        <v>89</v>
      </c>
      <c r="B22" s="231">
        <v>2336</v>
      </c>
      <c r="D22" s="45" t="s">
        <v>65</v>
      </c>
      <c r="E22" s="46">
        <f>SUM(E13:E21)</f>
        <v>8670</v>
      </c>
      <c r="F22" s="47">
        <f>SUM(F13:F21)</f>
        <v>731</v>
      </c>
      <c r="G22" s="397"/>
      <c r="J22" s="49"/>
      <c r="K22" s="24"/>
      <c r="L22" s="24"/>
      <c r="M22" s="50"/>
      <c r="N22" s="24"/>
      <c r="O22" s="24"/>
      <c r="P22" s="24"/>
      <c r="Q22" s="24"/>
      <c r="R22" s="24"/>
      <c r="S22" s="24"/>
      <c r="T22" s="24"/>
      <c r="U22" s="24"/>
      <c r="V22" s="24"/>
      <c r="W22" s="24"/>
      <c r="X22" s="24"/>
    </row>
    <row r="23" spans="1:24" x14ac:dyDescent="0.25">
      <c r="A23" s="257" t="s">
        <v>186</v>
      </c>
      <c r="B23" s="232">
        <f>SUM(B22:B22)</f>
        <v>2336</v>
      </c>
      <c r="D23" s="184"/>
      <c r="E23" s="184"/>
      <c r="F23" s="184"/>
      <c r="G23" s="184"/>
      <c r="H23" s="49"/>
      <c r="I23" s="49"/>
      <c r="J23" s="49"/>
      <c r="K23" s="24"/>
      <c r="L23" s="24"/>
      <c r="M23" s="50"/>
    </row>
    <row r="24" spans="1:24" x14ac:dyDescent="0.25">
      <c r="A24" s="39"/>
      <c r="B24" s="38"/>
      <c r="D24" s="132"/>
      <c r="E24" s="132"/>
      <c r="F24" s="132"/>
      <c r="G24" s="132"/>
      <c r="H24" s="49"/>
      <c r="I24" s="49"/>
      <c r="J24" s="49"/>
      <c r="K24" s="24"/>
      <c r="L24" s="24"/>
      <c r="M24" s="24"/>
    </row>
    <row r="25" spans="1:24" x14ac:dyDescent="0.25">
      <c r="A25" s="256" t="s">
        <v>29</v>
      </c>
      <c r="B25" s="38"/>
      <c r="H25" s="49"/>
      <c r="I25" s="49"/>
      <c r="J25" s="49"/>
      <c r="K25" s="24"/>
      <c r="L25" s="24"/>
      <c r="M25" s="50"/>
      <c r="O25" s="50"/>
      <c r="P25" s="50"/>
      <c r="Q25" s="50"/>
      <c r="R25" s="50"/>
      <c r="S25" s="50"/>
      <c r="T25" s="50"/>
      <c r="U25" s="50"/>
    </row>
    <row r="26" spans="1:24" x14ac:dyDescent="0.25">
      <c r="A26" s="142" t="s">
        <v>83</v>
      </c>
      <c r="B26" s="231">
        <v>949</v>
      </c>
      <c r="H26" s="49"/>
      <c r="I26" s="49"/>
      <c r="J26" s="49"/>
      <c r="K26" s="24"/>
      <c r="L26" s="24"/>
      <c r="M26" s="50"/>
      <c r="O26" s="50"/>
      <c r="P26" s="50"/>
      <c r="Q26" s="51"/>
      <c r="R26" s="50"/>
      <c r="S26" s="50"/>
      <c r="T26" s="50"/>
      <c r="U26" s="50"/>
    </row>
    <row r="27" spans="1:24" s="24" customFormat="1" x14ac:dyDescent="0.25">
      <c r="A27" s="142" t="s">
        <v>76</v>
      </c>
      <c r="B27" s="231">
        <v>737</v>
      </c>
      <c r="C27" s="12"/>
      <c r="D27" s="12"/>
      <c r="E27" s="12"/>
      <c r="F27" s="12"/>
      <c r="G27" s="12"/>
      <c r="H27" s="49"/>
      <c r="I27" s="49"/>
      <c r="J27" s="49"/>
      <c r="M27" s="50"/>
      <c r="O27" s="50"/>
      <c r="P27" s="50"/>
      <c r="Q27" s="51"/>
      <c r="R27" s="50"/>
      <c r="S27" s="50"/>
      <c r="T27" s="50"/>
      <c r="U27" s="50"/>
    </row>
    <row r="28" spans="1:24" x14ac:dyDescent="0.25">
      <c r="A28" s="142" t="s">
        <v>88</v>
      </c>
      <c r="B28" s="231">
        <v>484</v>
      </c>
      <c r="H28" s="49"/>
      <c r="I28" s="49"/>
      <c r="J28" s="49"/>
      <c r="K28" s="50"/>
      <c r="L28" s="50"/>
      <c r="M28" s="50"/>
      <c r="N28" s="50"/>
    </row>
    <row r="29" spans="1:24" x14ac:dyDescent="0.25">
      <c r="A29" s="142" t="s">
        <v>84</v>
      </c>
      <c r="B29" s="231">
        <v>291</v>
      </c>
      <c r="H29" s="233"/>
      <c r="I29" s="234"/>
      <c r="J29" s="51"/>
      <c r="K29" s="50"/>
      <c r="L29" s="50"/>
      <c r="M29" s="50"/>
      <c r="N29" s="50"/>
    </row>
    <row r="30" spans="1:24" x14ac:dyDescent="0.25">
      <c r="A30" s="257" t="s">
        <v>187</v>
      </c>
      <c r="B30" s="232">
        <f>SUM(B26:B29)</f>
        <v>2461</v>
      </c>
      <c r="H30" s="233"/>
      <c r="I30" s="234"/>
      <c r="J30" s="51"/>
      <c r="K30" s="50"/>
      <c r="L30" s="50"/>
      <c r="M30" s="50"/>
      <c r="N30" s="50"/>
    </row>
    <row r="31" spans="1:24" x14ac:dyDescent="0.25">
      <c r="A31" s="40"/>
      <c r="B31" s="10"/>
    </row>
    <row r="32" spans="1:24" x14ac:dyDescent="0.25">
      <c r="A32" s="41" t="s">
        <v>66</v>
      </c>
      <c r="B32" s="42">
        <f>SUM(B19+B23+B30)</f>
        <v>13451</v>
      </c>
    </row>
    <row r="33" spans="1:13" x14ac:dyDescent="0.25">
      <c r="H33" s="233"/>
    </row>
    <row r="35" spans="1:13" x14ac:dyDescent="0.25">
      <c r="B35" s="751" t="s">
        <v>162</v>
      </c>
      <c r="C35" s="752"/>
      <c r="D35" s="753"/>
      <c r="E35" s="608" t="s">
        <v>211</v>
      </c>
      <c r="F35" s="608"/>
    </row>
    <row r="36" spans="1:13" x14ac:dyDescent="0.25">
      <c r="A36" s="127"/>
      <c r="B36" s="89" t="s">
        <v>188</v>
      </c>
      <c r="C36" s="89" t="s">
        <v>189</v>
      </c>
      <c r="D36" s="89" t="s">
        <v>15</v>
      </c>
      <c r="E36" s="89" t="s">
        <v>188</v>
      </c>
      <c r="F36" s="89" t="s">
        <v>189</v>
      </c>
      <c r="G36" s="235"/>
      <c r="J36" s="49"/>
      <c r="K36" s="49"/>
      <c r="L36" s="49"/>
      <c r="M36" s="49"/>
    </row>
    <row r="37" spans="1:13" x14ac:dyDescent="0.25">
      <c r="A37" s="133" t="s">
        <v>210</v>
      </c>
      <c r="B37" s="136">
        <f>B23</f>
        <v>2336</v>
      </c>
      <c r="C37" s="50">
        <v>6675</v>
      </c>
      <c r="D37" s="236">
        <f>SUM(B37:C37)</f>
        <v>9011</v>
      </c>
      <c r="E37" s="174">
        <f>B37/D37</f>
        <v>0.25923870824547773</v>
      </c>
      <c r="F37" s="174">
        <f>C37/D37</f>
        <v>0.74076129175452221</v>
      </c>
      <c r="J37" s="49"/>
      <c r="K37" s="49"/>
      <c r="L37" s="49"/>
      <c r="M37" s="49"/>
    </row>
    <row r="38" spans="1:13" s="24" customFormat="1" x14ac:dyDescent="0.25">
      <c r="A38" s="133" t="s">
        <v>209</v>
      </c>
      <c r="B38" s="136">
        <f>B19</f>
        <v>8654</v>
      </c>
      <c r="C38" s="236">
        <v>1995</v>
      </c>
      <c r="D38" s="236">
        <f t="shared" ref="D38:D40" si="0">SUM(B38:C38)</f>
        <v>10649</v>
      </c>
      <c r="E38" s="174">
        <f>B38/D38</f>
        <v>0.81265846558362287</v>
      </c>
      <c r="F38" s="174">
        <f t="shared" ref="F38:F39" si="1">C38/D38</f>
        <v>0.18734153441637713</v>
      </c>
      <c r="G38" s="12"/>
      <c r="H38" s="12"/>
      <c r="I38" s="23"/>
      <c r="J38" s="49"/>
      <c r="K38" s="49"/>
      <c r="L38" s="49"/>
      <c r="M38" s="49"/>
    </row>
    <row r="39" spans="1:13" x14ac:dyDescent="0.25">
      <c r="A39" s="133" t="s">
        <v>184</v>
      </c>
      <c r="B39" s="136">
        <f>B30</f>
        <v>2461</v>
      </c>
      <c r="C39" s="236">
        <f>F22</f>
        <v>731</v>
      </c>
      <c r="D39" s="236">
        <f t="shared" si="0"/>
        <v>3192</v>
      </c>
      <c r="E39" s="174">
        <f>B39/D39</f>
        <v>0.77098997493734334</v>
      </c>
      <c r="F39" s="174">
        <f t="shared" si="1"/>
        <v>0.22901002506265664</v>
      </c>
      <c r="J39" s="49"/>
      <c r="K39" s="66"/>
      <c r="L39" s="49"/>
      <c r="M39" s="49"/>
    </row>
    <row r="40" spans="1:13" x14ac:dyDescent="0.25">
      <c r="A40" s="133" t="s">
        <v>15</v>
      </c>
      <c r="B40" s="236">
        <f>SUM(B37:B39)</f>
        <v>13451</v>
      </c>
      <c r="C40" s="236">
        <f t="shared" ref="C40" si="2">SUM(C37:C39)</f>
        <v>9401</v>
      </c>
      <c r="D40" s="236">
        <f t="shared" si="0"/>
        <v>22852</v>
      </c>
      <c r="E40" s="174">
        <f>B40/D40</f>
        <v>0.58861368807981795</v>
      </c>
      <c r="F40" s="174">
        <f>C40/D40</f>
        <v>0.41138631192018205</v>
      </c>
      <c r="J40" s="49"/>
      <c r="K40" s="66"/>
      <c r="L40" s="49"/>
      <c r="M40" s="49"/>
    </row>
    <row r="41" spans="1:13" x14ac:dyDescent="0.25">
      <c r="B41" s="121"/>
      <c r="D41" s="121"/>
      <c r="L41" s="49"/>
      <c r="M41" s="49"/>
    </row>
    <row r="42" spans="1:13" x14ac:dyDescent="0.25">
      <c r="D42" s="121"/>
    </row>
    <row r="47" spans="1:13" s="24" customFormat="1" x14ac:dyDescent="0.25">
      <c r="A47" s="12"/>
      <c r="B47" s="12"/>
      <c r="C47" s="12"/>
      <c r="D47" s="12"/>
      <c r="E47" s="12"/>
      <c r="F47" s="12"/>
      <c r="G47" s="12"/>
      <c r="H47" s="12"/>
      <c r="I47" s="23"/>
    </row>
    <row r="50" spans="1:6" x14ac:dyDescent="0.25">
      <c r="D50" s="237"/>
    </row>
    <row r="57" spans="1:6" x14ac:dyDescent="0.25">
      <c r="A57" s="12" t="s">
        <v>30</v>
      </c>
      <c r="F57" s="14" t="s">
        <v>31</v>
      </c>
    </row>
  </sheetData>
  <sortState ref="D14:F22">
    <sortCondition descending="1" ref="E14:E22"/>
  </sortState>
  <mergeCells count="6">
    <mergeCell ref="A2:G2"/>
    <mergeCell ref="A3:G3"/>
    <mergeCell ref="A4:G8"/>
    <mergeCell ref="A1:G1"/>
    <mergeCell ref="E35:F35"/>
    <mergeCell ref="B35:D35"/>
  </mergeCells>
  <hyperlinks>
    <hyperlink ref="F57" location="Contents!A1" display="Back to Contents" xr:uid="{00000000-0004-0000-0C00-000000000000}"/>
  </hyperlinks>
  <pageMargins left="0.25" right="0.25" top="0.75" bottom="0.75"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4"/>
  <sheetViews>
    <sheetView zoomScaleNormal="100" zoomScaleSheetLayoutView="100" workbookViewId="0">
      <selection activeCell="A2" sqref="A2:H2"/>
    </sheetView>
  </sheetViews>
  <sheetFormatPr defaultRowHeight="15" x14ac:dyDescent="0.25"/>
  <cols>
    <col min="1" max="8" width="15.7109375" style="12" customWidth="1"/>
    <col min="9" max="9" width="14.7109375" style="12" customWidth="1"/>
    <col min="10" max="12" width="9.140625" style="12"/>
  </cols>
  <sheetData>
    <row r="1" spans="1:12" ht="15" customHeight="1" x14ac:dyDescent="0.25">
      <c r="A1" s="581" t="s">
        <v>22</v>
      </c>
      <c r="B1" s="582"/>
      <c r="C1" s="582"/>
      <c r="D1" s="582"/>
      <c r="E1" s="582"/>
      <c r="F1" s="582"/>
      <c r="G1" s="582"/>
      <c r="H1" s="583"/>
      <c r="I1" s="15"/>
    </row>
    <row r="2" spans="1:12" ht="15" customHeight="1" x14ac:dyDescent="0.25">
      <c r="A2" s="584"/>
      <c r="B2" s="585"/>
      <c r="C2" s="585"/>
      <c r="D2" s="585"/>
      <c r="E2" s="585"/>
      <c r="F2" s="585"/>
      <c r="G2" s="585"/>
      <c r="H2" s="586"/>
      <c r="I2" s="95"/>
      <c r="J2" s="95"/>
      <c r="K2" s="95"/>
      <c r="L2" s="95"/>
    </row>
    <row r="3" spans="1:12" ht="15" customHeight="1" x14ac:dyDescent="0.25">
      <c r="A3" s="587" t="s">
        <v>236</v>
      </c>
      <c r="B3" s="588"/>
      <c r="C3" s="588"/>
      <c r="D3" s="588"/>
      <c r="E3" s="588"/>
      <c r="F3" s="588"/>
      <c r="G3" s="588"/>
      <c r="H3" s="589"/>
      <c r="I3" s="96"/>
    </row>
    <row r="4" spans="1:12" ht="15" customHeight="1" x14ac:dyDescent="0.25">
      <c r="A4" s="568" t="s">
        <v>334</v>
      </c>
      <c r="B4" s="569"/>
      <c r="C4" s="569"/>
      <c r="D4" s="569"/>
      <c r="E4" s="569"/>
      <c r="F4" s="569"/>
      <c r="G4" s="569"/>
      <c r="H4" s="570"/>
    </row>
    <row r="5" spans="1:12" s="24" customFormat="1" x14ac:dyDescent="0.25">
      <c r="A5" s="571"/>
      <c r="B5" s="572"/>
      <c r="C5" s="572"/>
      <c r="D5" s="572"/>
      <c r="E5" s="572"/>
      <c r="F5" s="572"/>
      <c r="G5" s="572"/>
      <c r="H5" s="573"/>
      <c r="I5" s="12"/>
      <c r="J5" s="12"/>
      <c r="K5" s="12"/>
      <c r="L5" s="12"/>
    </row>
    <row r="6" spans="1:12" s="24" customFormat="1" x14ac:dyDescent="0.25">
      <c r="A6" s="571"/>
      <c r="B6" s="572"/>
      <c r="C6" s="572"/>
      <c r="D6" s="572"/>
      <c r="E6" s="572"/>
      <c r="F6" s="572"/>
      <c r="G6" s="572"/>
      <c r="H6" s="573"/>
      <c r="I6" s="12"/>
      <c r="J6" s="12"/>
      <c r="K6" s="12"/>
      <c r="L6" s="12"/>
    </row>
    <row r="7" spans="1:12" s="24" customFormat="1" x14ac:dyDescent="0.25">
      <c r="A7" s="571"/>
      <c r="B7" s="572"/>
      <c r="C7" s="572"/>
      <c r="D7" s="572"/>
      <c r="E7" s="572"/>
      <c r="F7" s="572"/>
      <c r="G7" s="572"/>
      <c r="H7" s="573"/>
      <c r="I7" s="12"/>
      <c r="J7" s="12"/>
      <c r="K7" s="12"/>
      <c r="L7" s="12"/>
    </row>
    <row r="8" spans="1:12" s="24" customFormat="1" x14ac:dyDescent="0.25">
      <c r="A8" s="574"/>
      <c r="B8" s="575"/>
      <c r="C8" s="575"/>
      <c r="D8" s="575"/>
      <c r="E8" s="575"/>
      <c r="F8" s="575"/>
      <c r="G8" s="575"/>
      <c r="H8" s="576"/>
      <c r="I8" s="12"/>
      <c r="J8" s="12"/>
      <c r="K8" s="12"/>
      <c r="L8" s="12"/>
    </row>
    <row r="44" spans="8:8" x14ac:dyDescent="0.25">
      <c r="H44" s="14" t="s">
        <v>31</v>
      </c>
    </row>
  </sheetData>
  <mergeCells count="4">
    <mergeCell ref="A4:H8"/>
    <mergeCell ref="A1:H1"/>
    <mergeCell ref="A2:H2"/>
    <mergeCell ref="A3:H3"/>
  </mergeCells>
  <hyperlinks>
    <hyperlink ref="H44" location="Contents!A1" display="Back to Contents" xr:uid="{00000000-0004-0000-0100-000000000000}"/>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7"/>
  <sheetViews>
    <sheetView zoomScaleNormal="100" zoomScaleSheetLayoutView="100" workbookViewId="0">
      <selection activeCell="A2" sqref="A2:G2"/>
    </sheetView>
  </sheetViews>
  <sheetFormatPr defaultRowHeight="15" customHeight="1" x14ac:dyDescent="0.25"/>
  <cols>
    <col min="1" max="1" width="49.85546875" customWidth="1"/>
    <col min="2" max="5" width="14.7109375" customWidth="1"/>
    <col min="6" max="6" width="13.5703125" customWidth="1"/>
    <col min="7" max="7" width="11.7109375" customWidth="1"/>
    <col min="8" max="8" width="14.7109375" customWidth="1"/>
  </cols>
  <sheetData>
    <row r="1" spans="1:13" ht="15" customHeight="1" x14ac:dyDescent="0.25">
      <c r="A1" s="581" t="s">
        <v>22</v>
      </c>
      <c r="B1" s="582"/>
      <c r="C1" s="582"/>
      <c r="D1" s="582"/>
      <c r="E1" s="582"/>
      <c r="F1" s="582"/>
      <c r="G1" s="583"/>
    </row>
    <row r="2" spans="1:13" ht="15" customHeight="1" x14ac:dyDescent="0.25">
      <c r="A2" s="609"/>
      <c r="B2" s="610"/>
      <c r="C2" s="610"/>
      <c r="D2" s="610"/>
      <c r="E2" s="610"/>
      <c r="F2" s="610"/>
      <c r="G2" s="611"/>
      <c r="H2" s="11"/>
    </row>
    <row r="3" spans="1:13" s="11" customFormat="1" ht="15" customHeight="1" x14ac:dyDescent="0.25">
      <c r="A3" s="562" t="s">
        <v>235</v>
      </c>
      <c r="B3" s="563"/>
      <c r="C3" s="563"/>
      <c r="D3" s="563"/>
      <c r="E3" s="563"/>
      <c r="F3" s="563"/>
      <c r="G3" s="564"/>
      <c r="H3" s="72"/>
      <c r="I3" s="9"/>
      <c r="J3" s="9"/>
      <c r="K3" s="9"/>
      <c r="L3" s="9"/>
    </row>
    <row r="4" spans="1:13" s="11" customFormat="1" ht="15" customHeight="1" x14ac:dyDescent="0.25">
      <c r="A4" s="596" t="s">
        <v>344</v>
      </c>
      <c r="B4" s="597"/>
      <c r="C4" s="597"/>
      <c r="D4" s="597"/>
      <c r="E4" s="597"/>
      <c r="F4" s="597"/>
      <c r="G4" s="598"/>
      <c r="H4" s="71"/>
      <c r="I4" s="9"/>
      <c r="J4" s="9"/>
      <c r="K4" s="9"/>
      <c r="L4" s="9"/>
    </row>
    <row r="5" spans="1:13" s="11" customFormat="1" ht="15" customHeight="1" x14ac:dyDescent="0.25">
      <c r="A5" s="599"/>
      <c r="B5" s="600"/>
      <c r="C5" s="600"/>
      <c r="D5" s="600"/>
      <c r="E5" s="600"/>
      <c r="F5" s="600"/>
      <c r="G5" s="601"/>
      <c r="H5" s="71"/>
      <c r="I5" s="9"/>
      <c r="J5" s="9"/>
      <c r="K5" s="9"/>
      <c r="L5" s="9"/>
    </row>
    <row r="6" spans="1:13" s="11" customFormat="1" ht="15" customHeight="1" x14ac:dyDescent="0.25">
      <c r="A6" s="599"/>
      <c r="B6" s="600"/>
      <c r="C6" s="600"/>
      <c r="D6" s="600"/>
      <c r="E6" s="600"/>
      <c r="F6" s="600"/>
      <c r="G6" s="601"/>
      <c r="H6" s="71"/>
      <c r="I6" s="9"/>
      <c r="J6" s="9"/>
      <c r="K6" s="9"/>
      <c r="L6" s="9"/>
    </row>
    <row r="7" spans="1:13" s="11" customFormat="1" ht="15" customHeight="1" x14ac:dyDescent="0.25">
      <c r="A7" s="599"/>
      <c r="B7" s="600"/>
      <c r="C7" s="600"/>
      <c r="D7" s="600"/>
      <c r="E7" s="600"/>
      <c r="F7" s="600"/>
      <c r="G7" s="601"/>
      <c r="H7" s="71"/>
      <c r="I7" s="9"/>
      <c r="J7" s="9"/>
      <c r="K7" s="9"/>
      <c r="L7" s="9"/>
    </row>
    <row r="8" spans="1:13" s="11" customFormat="1" ht="15" customHeight="1" x14ac:dyDescent="0.25">
      <c r="A8" s="602"/>
      <c r="B8" s="603"/>
      <c r="C8" s="603"/>
      <c r="D8" s="603"/>
      <c r="E8" s="603"/>
      <c r="F8" s="603"/>
      <c r="G8" s="604"/>
      <c r="H8" s="71"/>
      <c r="I8" s="9"/>
      <c r="J8" s="9"/>
      <c r="K8" s="9"/>
      <c r="L8" s="9"/>
    </row>
    <row r="9" spans="1:13" s="11" customFormat="1" ht="15" customHeight="1" x14ac:dyDescent="0.25">
      <c r="A9" s="70"/>
      <c r="B9" s="69"/>
      <c r="C9" s="69"/>
      <c r="D9" s="69"/>
      <c r="E9" s="69"/>
      <c r="F9" s="69"/>
      <c r="G9" s="69"/>
      <c r="H9" s="69"/>
      <c r="I9" s="69"/>
      <c r="J9" s="9"/>
      <c r="K9" s="9"/>
      <c r="L9" s="9"/>
      <c r="M9" s="9"/>
    </row>
    <row r="10" spans="1:13" ht="15" customHeight="1" x14ac:dyDescent="0.25">
      <c r="A10" s="606" t="s">
        <v>322</v>
      </c>
      <c r="B10" s="606"/>
      <c r="C10" s="606"/>
      <c r="D10" s="606"/>
      <c r="E10" s="606"/>
      <c r="F10" s="606"/>
      <c r="G10" s="606"/>
    </row>
    <row r="11" spans="1:13" ht="15" customHeight="1" x14ac:dyDescent="0.25">
      <c r="A11" s="607" t="s">
        <v>32</v>
      </c>
      <c r="B11" s="608" t="s">
        <v>33</v>
      </c>
      <c r="C11" s="608"/>
      <c r="D11" s="607" t="s">
        <v>34</v>
      </c>
      <c r="E11" s="607"/>
      <c r="F11" s="607" t="s">
        <v>35</v>
      </c>
      <c r="G11" s="607" t="s">
        <v>36</v>
      </c>
    </row>
    <row r="12" spans="1:13" ht="15" customHeight="1" x14ac:dyDescent="0.25">
      <c r="A12" s="607"/>
      <c r="B12" s="313" t="s">
        <v>34</v>
      </c>
      <c r="C12" s="313" t="s">
        <v>37</v>
      </c>
      <c r="D12" s="313">
        <v>2014</v>
      </c>
      <c r="E12" s="313">
        <v>2024</v>
      </c>
      <c r="F12" s="607"/>
      <c r="G12" s="607"/>
    </row>
    <row r="13" spans="1:13" ht="15" customHeight="1" x14ac:dyDescent="0.25">
      <c r="A13" s="58" t="s">
        <v>62</v>
      </c>
      <c r="B13" s="58"/>
      <c r="C13" s="58"/>
      <c r="D13" s="59">
        <v>251740</v>
      </c>
      <c r="E13" s="59">
        <v>280450</v>
      </c>
      <c r="F13" s="59">
        <v>28710</v>
      </c>
      <c r="G13" s="60">
        <v>0.11</v>
      </c>
    </row>
    <row r="14" spans="1:13" ht="15" customHeight="1" x14ac:dyDescent="0.25">
      <c r="A14" s="605" t="s">
        <v>168</v>
      </c>
      <c r="B14" s="605"/>
      <c r="C14" s="605"/>
      <c r="D14" s="605"/>
      <c r="E14" s="605"/>
      <c r="F14" s="605"/>
      <c r="G14" s="605"/>
    </row>
    <row r="15" spans="1:13" ht="15" customHeight="1" x14ac:dyDescent="0.25">
      <c r="A15" s="58" t="s">
        <v>38</v>
      </c>
      <c r="B15" s="21" t="s">
        <v>42</v>
      </c>
      <c r="C15" s="21" t="s">
        <v>42</v>
      </c>
      <c r="D15" s="59">
        <v>4350</v>
      </c>
      <c r="E15" s="59">
        <v>5540</v>
      </c>
      <c r="F15" s="59">
        <v>1190</v>
      </c>
      <c r="G15" s="60">
        <v>0.27</v>
      </c>
    </row>
    <row r="16" spans="1:13" ht="15" customHeight="1" x14ac:dyDescent="0.25">
      <c r="A16" s="58" t="s">
        <v>287</v>
      </c>
      <c r="B16" s="21" t="s">
        <v>42</v>
      </c>
      <c r="C16" s="21" t="s">
        <v>42</v>
      </c>
      <c r="D16" s="59">
        <v>2950</v>
      </c>
      <c r="E16" s="59">
        <v>3490</v>
      </c>
      <c r="F16" s="58">
        <v>540</v>
      </c>
      <c r="G16" s="60">
        <v>0.18</v>
      </c>
    </row>
    <row r="17" spans="1:7" ht="15" customHeight="1" x14ac:dyDescent="0.25">
      <c r="A17" s="58" t="s">
        <v>288</v>
      </c>
      <c r="B17" s="21" t="s">
        <v>42</v>
      </c>
      <c r="C17" s="21" t="s">
        <v>42</v>
      </c>
      <c r="D17" s="59">
        <v>2340</v>
      </c>
      <c r="E17" s="59">
        <v>2780</v>
      </c>
      <c r="F17" s="58">
        <v>440</v>
      </c>
      <c r="G17" s="60">
        <v>0.19</v>
      </c>
    </row>
    <row r="18" spans="1:7" ht="15" customHeight="1" x14ac:dyDescent="0.25">
      <c r="A18" s="58" t="s">
        <v>318</v>
      </c>
      <c r="B18" s="21" t="s">
        <v>42</v>
      </c>
      <c r="C18" s="21" t="s">
        <v>42</v>
      </c>
      <c r="D18" s="59">
        <v>1560</v>
      </c>
      <c r="E18" s="59">
        <v>1910</v>
      </c>
      <c r="F18" s="58">
        <v>350</v>
      </c>
      <c r="G18" s="60">
        <v>0.22</v>
      </c>
    </row>
    <row r="19" spans="1:7" ht="15" customHeight="1" x14ac:dyDescent="0.25">
      <c r="A19" s="58" t="s">
        <v>319</v>
      </c>
      <c r="B19" s="21" t="s">
        <v>42</v>
      </c>
      <c r="C19" s="58"/>
      <c r="D19" s="59">
        <v>1960</v>
      </c>
      <c r="E19" s="59">
        <v>2290</v>
      </c>
      <c r="F19" s="58">
        <v>330</v>
      </c>
      <c r="G19" s="60">
        <v>0.17</v>
      </c>
    </row>
    <row r="20" spans="1:7" ht="15" customHeight="1" x14ac:dyDescent="0.25">
      <c r="A20" s="58" t="s">
        <v>320</v>
      </c>
      <c r="B20" s="58"/>
      <c r="C20" s="21" t="s">
        <v>42</v>
      </c>
      <c r="D20" s="59">
        <v>1240</v>
      </c>
      <c r="E20" s="59">
        <v>1480</v>
      </c>
      <c r="F20" s="58">
        <v>240</v>
      </c>
      <c r="G20" s="60">
        <v>0.19</v>
      </c>
    </row>
    <row r="21" spans="1:7" ht="15" customHeight="1" x14ac:dyDescent="0.25">
      <c r="A21" s="58"/>
      <c r="B21" s="58"/>
      <c r="C21" s="21"/>
      <c r="D21" s="58"/>
      <c r="E21" s="58"/>
      <c r="F21" s="58"/>
      <c r="G21" s="60"/>
    </row>
    <row r="22" spans="1:7" ht="15" customHeight="1" x14ac:dyDescent="0.25">
      <c r="A22" s="58"/>
      <c r="B22" s="58"/>
      <c r="C22" s="21"/>
      <c r="D22" s="58"/>
      <c r="E22" s="58"/>
      <c r="F22" s="58"/>
      <c r="G22" s="60"/>
    </row>
    <row r="23" spans="1:7" ht="15" customHeight="1" x14ac:dyDescent="0.25">
      <c r="A23" s="58"/>
      <c r="B23" s="58"/>
      <c r="C23" s="21"/>
      <c r="D23" s="58"/>
      <c r="E23" s="58"/>
      <c r="F23" s="58"/>
      <c r="G23" s="60"/>
    </row>
    <row r="24" spans="1:7" ht="15" customHeight="1" x14ac:dyDescent="0.25">
      <c r="A24" s="312" t="s">
        <v>169</v>
      </c>
      <c r="B24" s="183"/>
      <c r="C24" s="183"/>
      <c r="D24" s="183"/>
      <c r="E24" s="183"/>
      <c r="F24" s="183"/>
      <c r="G24" s="262"/>
    </row>
    <row r="25" spans="1:7" ht="13.5" customHeight="1" x14ac:dyDescent="0.25">
      <c r="B25" s="12"/>
      <c r="C25" s="12"/>
      <c r="D25" s="12"/>
      <c r="E25" s="12"/>
      <c r="F25" s="12"/>
      <c r="G25" s="12"/>
    </row>
    <row r="26" spans="1:7" ht="15" customHeight="1" x14ac:dyDescent="0.25">
      <c r="A26" s="418" t="s">
        <v>43</v>
      </c>
      <c r="B26" s="12"/>
      <c r="C26" s="12"/>
      <c r="D26" s="12"/>
      <c r="E26" s="12"/>
      <c r="G26" s="12"/>
    </row>
    <row r="29" spans="1:7" ht="15" customHeight="1" x14ac:dyDescent="0.25">
      <c r="A29" s="590" t="s">
        <v>378</v>
      </c>
      <c r="B29" s="591"/>
      <c r="C29" s="591"/>
      <c r="D29" s="591"/>
      <c r="E29" s="591"/>
      <c r="F29" s="592"/>
    </row>
    <row r="30" spans="1:7" ht="15" customHeight="1" x14ac:dyDescent="0.25">
      <c r="A30" s="528"/>
      <c r="B30" s="593" t="s">
        <v>379</v>
      </c>
      <c r="C30" s="593"/>
      <c r="D30" s="593"/>
      <c r="E30" s="594" t="s">
        <v>380</v>
      </c>
      <c r="F30" s="595" t="s">
        <v>381</v>
      </c>
    </row>
    <row r="31" spans="1:7" ht="15" customHeight="1" x14ac:dyDescent="0.25">
      <c r="A31" s="529" t="s">
        <v>382</v>
      </c>
      <c r="B31" s="524" t="s">
        <v>383</v>
      </c>
      <c r="C31" s="524" t="s">
        <v>384</v>
      </c>
      <c r="D31" s="524" t="s">
        <v>385</v>
      </c>
      <c r="E31" s="594"/>
      <c r="F31" s="595"/>
    </row>
    <row r="32" spans="1:7" ht="15" customHeight="1" x14ac:dyDescent="0.25">
      <c r="A32" s="530" t="s">
        <v>39</v>
      </c>
      <c r="B32" s="525">
        <v>32520.048472906401</v>
      </c>
      <c r="C32" s="525">
        <v>39588.3576830319</v>
      </c>
      <c r="D32" s="525">
        <v>47903.479852670403</v>
      </c>
      <c r="E32" s="526">
        <v>575</v>
      </c>
      <c r="F32" s="531">
        <v>0.70608695652173914</v>
      </c>
    </row>
    <row r="33" spans="1:6" ht="15" customHeight="1" x14ac:dyDescent="0.25">
      <c r="A33" s="530" t="s">
        <v>182</v>
      </c>
      <c r="B33" s="525">
        <v>35581.522733333302</v>
      </c>
      <c r="C33" s="525">
        <v>44556.170465116302</v>
      </c>
      <c r="D33" s="525">
        <v>57026.381209439503</v>
      </c>
      <c r="E33" s="526">
        <v>515</v>
      </c>
      <c r="F33" s="531">
        <v>0.67961165048543692</v>
      </c>
    </row>
    <row r="34" spans="1:6" ht="15" customHeight="1" x14ac:dyDescent="0.25">
      <c r="A34" s="530" t="s">
        <v>386</v>
      </c>
      <c r="B34" s="525">
        <v>42483.4114452215</v>
      </c>
      <c r="C34" s="525">
        <v>52092.813813229601</v>
      </c>
      <c r="D34" s="525">
        <v>67647.4191701534</v>
      </c>
      <c r="E34" s="526">
        <v>769</v>
      </c>
      <c r="F34" s="531">
        <v>0.74382314694408325</v>
      </c>
    </row>
    <row r="35" spans="1:6" ht="15" customHeight="1" x14ac:dyDescent="0.25">
      <c r="A35" s="532" t="s">
        <v>176</v>
      </c>
      <c r="B35" s="533">
        <v>49887.919746031701</v>
      </c>
      <c r="C35" s="533">
        <v>60332.963971631201</v>
      </c>
      <c r="D35" s="533">
        <v>73264.423764705905</v>
      </c>
      <c r="E35" s="534">
        <v>154</v>
      </c>
      <c r="F35" s="535">
        <v>0.68181818181818177</v>
      </c>
    </row>
    <row r="36" spans="1:6" ht="15" customHeight="1" x14ac:dyDescent="0.25">
      <c r="A36" s="207"/>
      <c r="B36" s="207"/>
      <c r="C36" s="207"/>
      <c r="D36" s="207"/>
      <c r="E36" s="207"/>
      <c r="F36" s="207"/>
    </row>
    <row r="37" spans="1:6" ht="15" customHeight="1" x14ac:dyDescent="0.25">
      <c r="A37" s="207"/>
      <c r="B37" s="207"/>
      <c r="C37" s="207"/>
      <c r="D37" s="207"/>
      <c r="E37" s="207"/>
      <c r="F37" s="207"/>
    </row>
    <row r="38" spans="1:6" ht="15" customHeight="1" x14ac:dyDescent="0.25">
      <c r="A38" s="207"/>
      <c r="B38" s="207"/>
      <c r="C38" s="207"/>
      <c r="D38" s="207"/>
      <c r="E38" s="207"/>
      <c r="F38" s="207"/>
    </row>
    <row r="39" spans="1:6" ht="15" customHeight="1" x14ac:dyDescent="0.25">
      <c r="A39" s="207"/>
      <c r="B39" s="207"/>
      <c r="C39" s="207"/>
      <c r="D39" s="207"/>
      <c r="E39" s="207"/>
      <c r="F39" s="207"/>
    </row>
    <row r="40" spans="1:6" ht="15" customHeight="1" x14ac:dyDescent="0.25">
      <c r="A40" s="207"/>
      <c r="B40" s="207"/>
      <c r="C40" s="207"/>
      <c r="D40" s="207"/>
      <c r="E40" s="207"/>
      <c r="F40" s="207"/>
    </row>
    <row r="41" spans="1:6" ht="15" customHeight="1" x14ac:dyDescent="0.25">
      <c r="A41" s="207"/>
      <c r="B41" s="207"/>
      <c r="C41" s="207"/>
      <c r="D41" s="207"/>
      <c r="E41" s="207"/>
      <c r="F41" s="207"/>
    </row>
    <row r="42" spans="1:6" ht="15" customHeight="1" x14ac:dyDescent="0.25">
      <c r="A42" s="207"/>
      <c r="B42" s="207"/>
      <c r="C42" s="207"/>
      <c r="D42" s="207"/>
      <c r="E42" s="207"/>
      <c r="F42" s="207"/>
    </row>
    <row r="43" spans="1:6" ht="15" customHeight="1" x14ac:dyDescent="0.25">
      <c r="A43" s="207"/>
      <c r="B43" s="207"/>
      <c r="C43" s="207"/>
      <c r="D43" s="207"/>
      <c r="E43" s="207"/>
      <c r="F43" s="207"/>
    </row>
    <row r="44" spans="1:6" ht="15" customHeight="1" x14ac:dyDescent="0.25">
      <c r="A44" s="207"/>
      <c r="B44" s="207"/>
      <c r="C44" s="207"/>
      <c r="D44" s="207"/>
      <c r="E44" s="207"/>
      <c r="F44" s="207"/>
    </row>
    <row r="45" spans="1:6" ht="15" customHeight="1" x14ac:dyDescent="0.25">
      <c r="A45" s="207"/>
      <c r="B45" s="207"/>
      <c r="C45" s="207"/>
      <c r="D45" s="207"/>
      <c r="E45" s="207"/>
      <c r="F45" s="207"/>
    </row>
    <row r="46" spans="1:6" ht="15" customHeight="1" x14ac:dyDescent="0.25">
      <c r="A46" s="207"/>
      <c r="B46" s="207"/>
      <c r="C46" s="207"/>
      <c r="D46" s="207"/>
      <c r="E46" s="207"/>
      <c r="F46" s="207"/>
    </row>
    <row r="47" spans="1:6" ht="15" customHeight="1" x14ac:dyDescent="0.25">
      <c r="A47" s="207"/>
      <c r="B47" s="207"/>
      <c r="C47" s="207"/>
      <c r="D47" s="207"/>
      <c r="E47" s="207"/>
      <c r="F47" s="207"/>
    </row>
    <row r="48" spans="1:6" ht="15" customHeight="1" x14ac:dyDescent="0.25">
      <c r="A48" s="207"/>
      <c r="B48" s="207"/>
      <c r="C48" s="207"/>
      <c r="D48" s="207"/>
      <c r="E48" s="207"/>
      <c r="F48" s="207"/>
    </row>
    <row r="49" spans="1:6" ht="15" customHeight="1" x14ac:dyDescent="0.25">
      <c r="A49" s="207"/>
      <c r="B49" s="207"/>
      <c r="C49" s="207"/>
      <c r="D49" s="207"/>
      <c r="E49" s="207"/>
      <c r="F49" s="207"/>
    </row>
    <row r="50" spans="1:6" ht="15" customHeight="1" x14ac:dyDescent="0.25">
      <c r="A50" s="207"/>
      <c r="B50" s="207"/>
      <c r="C50" s="207"/>
      <c r="D50" s="207"/>
      <c r="E50" s="207"/>
      <c r="F50" s="207"/>
    </row>
    <row r="51" spans="1:6" ht="15" customHeight="1" x14ac:dyDescent="0.25">
      <c r="A51" s="207"/>
      <c r="B51" s="207"/>
      <c r="C51" s="207"/>
      <c r="D51" s="207"/>
      <c r="E51" s="207"/>
      <c r="F51" s="207"/>
    </row>
    <row r="52" spans="1:6" ht="15" customHeight="1" x14ac:dyDescent="0.25">
      <c r="A52" s="207"/>
      <c r="B52" s="207"/>
      <c r="C52" s="207"/>
      <c r="D52" s="207"/>
      <c r="E52" s="207"/>
      <c r="F52" s="207"/>
    </row>
    <row r="53" spans="1:6" ht="15" customHeight="1" x14ac:dyDescent="0.25">
      <c r="A53" s="207"/>
      <c r="B53" s="207"/>
      <c r="C53" s="207"/>
      <c r="D53" s="207"/>
      <c r="E53" s="207"/>
      <c r="F53" s="207"/>
    </row>
    <row r="54" spans="1:6" ht="15" customHeight="1" x14ac:dyDescent="0.25">
      <c r="A54" s="207"/>
      <c r="B54" s="207"/>
      <c r="C54" s="207"/>
      <c r="D54" s="207"/>
      <c r="E54" s="207"/>
      <c r="F54" s="207"/>
    </row>
    <row r="55" spans="1:6" ht="15" customHeight="1" x14ac:dyDescent="0.25">
      <c r="A55" s="207"/>
      <c r="B55" s="207"/>
      <c r="C55" s="207"/>
      <c r="D55" s="207"/>
      <c r="E55" s="207"/>
      <c r="F55" s="207"/>
    </row>
    <row r="56" spans="1:6" ht="15" customHeight="1" x14ac:dyDescent="0.25">
      <c r="A56" s="527" t="s">
        <v>387</v>
      </c>
      <c r="B56" s="207"/>
      <c r="C56" s="207"/>
      <c r="D56" s="207"/>
      <c r="E56" s="14" t="s">
        <v>31</v>
      </c>
    </row>
    <row r="57" spans="1:6" ht="15" customHeight="1" x14ac:dyDescent="0.25">
      <c r="A57" s="207"/>
      <c r="B57" s="207"/>
      <c r="C57" s="207"/>
      <c r="D57" s="207"/>
      <c r="E57" s="207"/>
      <c r="F57" s="207"/>
    </row>
  </sheetData>
  <mergeCells count="15">
    <mergeCell ref="A29:F29"/>
    <mergeCell ref="B30:D30"/>
    <mergeCell ref="E30:E31"/>
    <mergeCell ref="F30:F31"/>
    <mergeCell ref="A1:G1"/>
    <mergeCell ref="A3:G3"/>
    <mergeCell ref="A4:G8"/>
    <mergeCell ref="A14:G14"/>
    <mergeCell ref="A10:G10"/>
    <mergeCell ref="A11:A12"/>
    <mergeCell ref="B11:C11"/>
    <mergeCell ref="D11:E11"/>
    <mergeCell ref="F11:F12"/>
    <mergeCell ref="G11:G12"/>
    <mergeCell ref="A2:G2"/>
  </mergeCells>
  <hyperlinks>
    <hyperlink ref="E56" location="Contents!A1" display="Back to Contents" xr:uid="{00000000-0004-0000-0200-000000000000}"/>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47"/>
  <sheetViews>
    <sheetView zoomScaleNormal="100" zoomScaleSheetLayoutView="100" workbookViewId="0">
      <selection activeCell="A2" sqref="A2:K2"/>
    </sheetView>
  </sheetViews>
  <sheetFormatPr defaultRowHeight="15" x14ac:dyDescent="0.25"/>
  <cols>
    <col min="1" max="11" width="11.7109375" style="12" customWidth="1"/>
    <col min="12" max="12" width="10.5703125" style="12" bestFit="1" customWidth="1"/>
    <col min="13" max="22" width="9.140625" style="12"/>
  </cols>
  <sheetData>
    <row r="1" spans="1:24" ht="15" customHeight="1" x14ac:dyDescent="0.25">
      <c r="A1" s="616" t="s">
        <v>22</v>
      </c>
      <c r="B1" s="617"/>
      <c r="C1" s="617"/>
      <c r="D1" s="617"/>
      <c r="E1" s="617"/>
      <c r="F1" s="617"/>
      <c r="G1" s="617"/>
      <c r="H1" s="617"/>
      <c r="I1" s="617"/>
      <c r="J1" s="617"/>
      <c r="K1" s="618"/>
      <c r="M1" s="15"/>
      <c r="N1" s="15"/>
      <c r="O1" s="15"/>
      <c r="W1" s="12"/>
      <c r="X1" s="12"/>
    </row>
    <row r="2" spans="1:24" ht="15" customHeight="1" x14ac:dyDescent="0.25">
      <c r="A2" s="619"/>
      <c r="B2" s="620"/>
      <c r="C2" s="620"/>
      <c r="D2" s="620"/>
      <c r="E2" s="620"/>
      <c r="F2" s="620"/>
      <c r="G2" s="620"/>
      <c r="H2" s="620"/>
      <c r="I2" s="620"/>
      <c r="J2" s="620"/>
      <c r="K2" s="621"/>
      <c r="M2" s="95"/>
      <c r="N2" s="95"/>
      <c r="O2" s="95"/>
      <c r="W2" s="12"/>
      <c r="X2" s="12"/>
    </row>
    <row r="3" spans="1:24" s="24" customFormat="1" ht="15" customHeight="1" x14ac:dyDescent="0.25">
      <c r="A3" s="622" t="s">
        <v>232</v>
      </c>
      <c r="B3" s="623"/>
      <c r="C3" s="623"/>
      <c r="D3" s="623"/>
      <c r="E3" s="623"/>
      <c r="F3" s="623"/>
      <c r="G3" s="623"/>
      <c r="H3" s="623"/>
      <c r="I3" s="623"/>
      <c r="J3" s="623"/>
      <c r="K3" s="623"/>
      <c r="L3" s="12"/>
      <c r="M3" s="12"/>
      <c r="N3" s="12"/>
      <c r="O3" s="12"/>
      <c r="P3" s="12"/>
      <c r="Q3" s="12"/>
      <c r="R3" s="12"/>
      <c r="S3" s="12"/>
      <c r="T3" s="12"/>
      <c r="U3" s="12"/>
      <c r="V3" s="12"/>
      <c r="W3" s="12"/>
      <c r="X3" s="12"/>
    </row>
    <row r="4" spans="1:24" s="24" customFormat="1" ht="15" customHeight="1" x14ac:dyDescent="0.25">
      <c r="A4" s="624" t="s">
        <v>335</v>
      </c>
      <c r="B4" s="625"/>
      <c r="C4" s="625"/>
      <c r="D4" s="625"/>
      <c r="E4" s="625"/>
      <c r="F4" s="625"/>
      <c r="G4" s="625"/>
      <c r="H4" s="625"/>
      <c r="I4" s="625"/>
      <c r="J4" s="625"/>
      <c r="K4" s="626"/>
      <c r="L4" s="12"/>
      <c r="M4" s="12"/>
      <c r="N4" s="12"/>
      <c r="O4" s="12"/>
      <c r="P4" s="12"/>
      <c r="Q4" s="12"/>
      <c r="R4" s="12"/>
      <c r="S4" s="12"/>
      <c r="T4" s="12"/>
      <c r="U4" s="12"/>
      <c r="V4" s="12"/>
      <c r="W4" s="12"/>
      <c r="X4" s="12"/>
    </row>
    <row r="5" spans="1:24" s="24" customFormat="1" x14ac:dyDescent="0.25">
      <c r="A5" s="627"/>
      <c r="B5" s="572"/>
      <c r="C5" s="572"/>
      <c r="D5" s="572"/>
      <c r="E5" s="572"/>
      <c r="F5" s="572"/>
      <c r="G5" s="572"/>
      <c r="H5" s="572"/>
      <c r="I5" s="572"/>
      <c r="J5" s="572"/>
      <c r="K5" s="628"/>
      <c r="L5" s="12"/>
      <c r="M5" s="12"/>
      <c r="N5" s="12"/>
      <c r="O5" s="12"/>
      <c r="P5" s="12"/>
      <c r="Q5" s="12"/>
      <c r="R5" s="12"/>
      <c r="S5" s="12"/>
      <c r="T5" s="12"/>
      <c r="U5" s="12"/>
      <c r="V5" s="12"/>
      <c r="W5" s="12"/>
      <c r="X5" s="12"/>
    </row>
    <row r="6" spans="1:24" s="24" customFormat="1" x14ac:dyDescent="0.25">
      <c r="A6" s="627"/>
      <c r="B6" s="572"/>
      <c r="C6" s="572"/>
      <c r="D6" s="572"/>
      <c r="E6" s="572"/>
      <c r="F6" s="572"/>
      <c r="G6" s="572"/>
      <c r="H6" s="572"/>
      <c r="I6" s="572"/>
      <c r="J6" s="572"/>
      <c r="K6" s="628"/>
      <c r="L6" s="12"/>
      <c r="M6" s="12"/>
      <c r="N6" s="12"/>
      <c r="O6" s="12"/>
      <c r="P6" s="12"/>
      <c r="Q6" s="12"/>
      <c r="R6" s="12"/>
      <c r="S6" s="12"/>
      <c r="T6" s="12"/>
      <c r="U6" s="12"/>
      <c r="V6" s="12"/>
      <c r="W6" s="12"/>
      <c r="X6" s="12"/>
    </row>
    <row r="7" spans="1:24" s="24" customFormat="1" x14ac:dyDescent="0.25">
      <c r="A7" s="627"/>
      <c r="B7" s="572"/>
      <c r="C7" s="572"/>
      <c r="D7" s="572"/>
      <c r="E7" s="572"/>
      <c r="F7" s="572"/>
      <c r="G7" s="572"/>
      <c r="H7" s="572"/>
      <c r="I7" s="572"/>
      <c r="J7" s="572"/>
      <c r="K7" s="628"/>
      <c r="L7" s="12"/>
      <c r="M7" s="12"/>
      <c r="N7" s="12"/>
      <c r="O7" s="12"/>
      <c r="P7" s="12"/>
      <c r="Q7" s="12"/>
      <c r="R7" s="12"/>
      <c r="S7" s="12"/>
      <c r="T7" s="12"/>
      <c r="U7" s="12"/>
      <c r="V7" s="12"/>
      <c r="W7" s="12"/>
      <c r="X7" s="12"/>
    </row>
    <row r="8" spans="1:24" s="24" customFormat="1" x14ac:dyDescent="0.25">
      <c r="A8" s="629"/>
      <c r="B8" s="630"/>
      <c r="C8" s="630"/>
      <c r="D8" s="630"/>
      <c r="E8" s="630"/>
      <c r="F8" s="630"/>
      <c r="G8" s="630"/>
      <c r="H8" s="630"/>
      <c r="I8" s="630"/>
      <c r="J8" s="630"/>
      <c r="K8" s="631"/>
      <c r="L8" s="12"/>
      <c r="M8" s="12"/>
      <c r="N8" s="12"/>
      <c r="O8" s="12"/>
      <c r="P8" s="12"/>
      <c r="Q8" s="12"/>
      <c r="R8" s="12"/>
      <c r="S8" s="12"/>
      <c r="T8" s="12"/>
      <c r="U8" s="12"/>
      <c r="V8" s="12"/>
      <c r="W8" s="12"/>
      <c r="X8" s="12"/>
    </row>
    <row r="9" spans="1:24" s="24" customFormat="1" x14ac:dyDescent="0.25">
      <c r="A9" s="12"/>
      <c r="B9" s="12"/>
      <c r="C9" s="12"/>
      <c r="D9" s="12"/>
      <c r="E9" s="12"/>
      <c r="F9" s="12"/>
      <c r="G9" s="12"/>
      <c r="H9" s="12"/>
      <c r="I9" s="12"/>
      <c r="J9" s="12"/>
      <c r="K9" s="12"/>
      <c r="L9" s="12"/>
      <c r="M9" s="12"/>
      <c r="N9" s="12"/>
      <c r="O9" s="12"/>
      <c r="P9" s="12"/>
      <c r="Q9" s="12"/>
      <c r="R9" s="12"/>
      <c r="S9" s="12"/>
      <c r="T9" s="12"/>
      <c r="U9" s="12"/>
      <c r="V9" s="12"/>
    </row>
    <row r="22" spans="1:26" s="24" customFormat="1" x14ac:dyDescent="0.25">
      <c r="A22" s="12"/>
      <c r="B22" s="12"/>
      <c r="C22" s="12"/>
      <c r="D22" s="12"/>
      <c r="E22" s="12"/>
      <c r="F22" s="12"/>
      <c r="G22" s="12"/>
      <c r="H22" s="12"/>
      <c r="I22" s="12"/>
      <c r="J22" s="12"/>
      <c r="K22" s="12"/>
      <c r="L22" s="12"/>
      <c r="M22" s="12"/>
      <c r="N22" s="12"/>
      <c r="O22" s="12"/>
      <c r="P22" s="12"/>
      <c r="Q22" s="12"/>
      <c r="R22" s="12"/>
      <c r="S22" s="12"/>
      <c r="T22" s="12"/>
      <c r="U22" s="12"/>
      <c r="V22" s="12"/>
    </row>
    <row r="23" spans="1:26" s="24" customFormat="1" x14ac:dyDescent="0.25">
      <c r="A23" s="12"/>
      <c r="B23" s="12"/>
      <c r="C23" s="12"/>
      <c r="D23" s="12"/>
      <c r="E23" s="12"/>
      <c r="F23" s="12"/>
      <c r="G23" s="12"/>
      <c r="H23" s="12"/>
      <c r="I23" s="12"/>
      <c r="J23" s="12"/>
      <c r="K23" s="12"/>
      <c r="L23" s="12"/>
      <c r="M23" s="12"/>
      <c r="N23" s="12"/>
      <c r="O23" s="12"/>
      <c r="P23" s="12"/>
      <c r="Q23" s="12"/>
      <c r="R23" s="12"/>
      <c r="S23" s="12"/>
      <c r="T23" s="12"/>
      <c r="U23" s="12"/>
      <c r="V23" s="12"/>
    </row>
    <row r="24" spans="1:26" s="24" customFormat="1" x14ac:dyDescent="0.25">
      <c r="A24" s="12"/>
      <c r="B24" s="12"/>
      <c r="C24" s="12"/>
      <c r="D24" s="12"/>
      <c r="E24" s="12"/>
      <c r="F24" s="12"/>
      <c r="G24" s="12"/>
      <c r="H24" s="12"/>
      <c r="I24" s="12"/>
      <c r="J24" s="12"/>
      <c r="K24" s="12"/>
      <c r="L24" s="12"/>
      <c r="M24" s="12"/>
      <c r="N24" s="12"/>
      <c r="O24" s="12"/>
      <c r="P24" s="12"/>
      <c r="Q24" s="12"/>
      <c r="R24" s="12"/>
      <c r="S24" s="12"/>
      <c r="T24" s="12"/>
      <c r="U24" s="12"/>
      <c r="V24" s="12"/>
    </row>
    <row r="25" spans="1:26" s="24" customFormat="1" x14ac:dyDescent="0.25">
      <c r="A25" s="12"/>
      <c r="B25" s="12"/>
      <c r="C25" s="12"/>
      <c r="D25" s="12"/>
      <c r="E25" s="12"/>
      <c r="F25" s="12"/>
      <c r="G25" s="12"/>
      <c r="H25" s="12"/>
      <c r="I25" s="12"/>
      <c r="J25" s="12"/>
      <c r="K25" s="12"/>
      <c r="L25" s="12"/>
      <c r="M25" s="12"/>
      <c r="N25" s="12"/>
      <c r="O25" s="12"/>
      <c r="P25" s="12"/>
      <c r="Q25" s="12"/>
      <c r="R25" s="12"/>
      <c r="S25" s="12"/>
      <c r="T25" s="12"/>
      <c r="U25" s="12"/>
      <c r="V25" s="12"/>
    </row>
    <row r="26" spans="1:26" s="24" customFormat="1" x14ac:dyDescent="0.25">
      <c r="A26" s="12"/>
      <c r="B26" s="12"/>
      <c r="C26" s="12"/>
      <c r="D26" s="12"/>
      <c r="E26" s="12"/>
      <c r="F26" s="12"/>
      <c r="G26" s="12"/>
      <c r="H26" s="12"/>
      <c r="I26" s="12"/>
      <c r="J26" s="12"/>
      <c r="K26" s="12"/>
      <c r="L26" s="12"/>
      <c r="M26" s="12"/>
      <c r="N26" s="12"/>
      <c r="O26" s="12"/>
      <c r="P26" s="12"/>
      <c r="Q26" s="12"/>
      <c r="R26" s="12"/>
      <c r="S26" s="12"/>
      <c r="T26" s="12"/>
      <c r="U26" s="12"/>
      <c r="V26" s="12"/>
    </row>
    <row r="27" spans="1:26" s="24" customFormat="1" x14ac:dyDescent="0.25">
      <c r="A27" s="12"/>
      <c r="B27" s="12"/>
      <c r="C27" s="12"/>
      <c r="D27" s="12"/>
      <c r="E27" s="12"/>
      <c r="F27" s="12"/>
      <c r="G27" s="12"/>
      <c r="H27" s="12"/>
      <c r="I27" s="12"/>
      <c r="J27" s="12"/>
      <c r="K27" s="12"/>
      <c r="L27" s="12"/>
      <c r="M27" s="12"/>
      <c r="N27" s="12"/>
      <c r="O27" s="12"/>
      <c r="P27" s="12"/>
      <c r="Q27" s="12"/>
      <c r="R27" s="12"/>
      <c r="S27" s="12"/>
      <c r="T27" s="12"/>
      <c r="U27" s="12"/>
      <c r="V27" s="12"/>
    </row>
    <row r="29" spans="1:26" ht="26.25" customHeight="1" x14ac:dyDescent="0.25">
      <c r="A29" s="612" t="s">
        <v>197</v>
      </c>
      <c r="B29" s="614" t="s">
        <v>6</v>
      </c>
      <c r="C29" s="634" t="s">
        <v>3</v>
      </c>
      <c r="D29" s="635"/>
      <c r="E29" s="634" t="s">
        <v>5</v>
      </c>
      <c r="F29" s="635"/>
      <c r="G29" s="634" t="s">
        <v>4</v>
      </c>
      <c r="H29" s="635"/>
      <c r="I29" s="634" t="s">
        <v>196</v>
      </c>
      <c r="J29" s="635"/>
      <c r="K29" s="632" t="s">
        <v>15</v>
      </c>
      <c r="W29" s="12"/>
      <c r="X29" s="12"/>
      <c r="Y29" s="12"/>
    </row>
    <row r="30" spans="1:26" s="24" customFormat="1" ht="15" customHeight="1" thickBot="1" x14ac:dyDescent="0.3">
      <c r="A30" s="613"/>
      <c r="B30" s="615"/>
      <c r="C30" s="119" t="s">
        <v>240</v>
      </c>
      <c r="D30" s="120" t="s">
        <v>241</v>
      </c>
      <c r="E30" s="119" t="s">
        <v>240</v>
      </c>
      <c r="F30" s="120" t="s">
        <v>241</v>
      </c>
      <c r="G30" s="119" t="s">
        <v>240</v>
      </c>
      <c r="H30" s="120" t="s">
        <v>241</v>
      </c>
      <c r="I30" s="119" t="s">
        <v>240</v>
      </c>
      <c r="J30" s="120" t="s">
        <v>241</v>
      </c>
      <c r="K30" s="633"/>
      <c r="L30" s="12"/>
      <c r="M30" s="12"/>
      <c r="N30" s="12"/>
      <c r="O30" s="12"/>
      <c r="P30" s="12"/>
      <c r="Q30" s="12"/>
      <c r="R30" s="12"/>
      <c r="S30" s="12"/>
      <c r="T30" s="12"/>
      <c r="U30" s="12"/>
      <c r="V30" s="12"/>
      <c r="W30" s="12"/>
      <c r="X30" s="12"/>
      <c r="Y30" s="12"/>
      <c r="Z30" s="12"/>
    </row>
    <row r="31" spans="1:26" ht="15" customHeight="1" x14ac:dyDescent="0.25">
      <c r="A31" s="347" t="s">
        <v>192</v>
      </c>
      <c r="B31" s="348">
        <v>2017</v>
      </c>
      <c r="C31" s="404">
        <v>77120</v>
      </c>
      <c r="D31" s="405">
        <f>C31/K31</f>
        <v>0.58606277072725887</v>
      </c>
      <c r="E31" s="404">
        <v>41146</v>
      </c>
      <c r="F31" s="405">
        <f>E31/K31</f>
        <v>0.31268333459989361</v>
      </c>
      <c r="G31" s="406">
        <v>7625</v>
      </c>
      <c r="H31" s="405">
        <f>G31/K31</f>
        <v>5.7945132608860854E-2</v>
      </c>
      <c r="I31" s="406">
        <v>5699</v>
      </c>
      <c r="J31" s="407">
        <f>I31/K31</f>
        <v>4.3308762063986622E-2</v>
      </c>
      <c r="K31" s="408">
        <f>C31+E31+G31+I31</f>
        <v>131590</v>
      </c>
      <c r="L31" s="121"/>
      <c r="M31" s="235"/>
      <c r="W31" s="12"/>
      <c r="X31" s="12"/>
      <c r="Y31" s="12"/>
      <c r="Z31" s="12"/>
    </row>
    <row r="32" spans="1:26" x14ac:dyDescent="0.25">
      <c r="A32" s="238"/>
      <c r="B32" s="116">
        <v>2020</v>
      </c>
      <c r="C32" s="240">
        <v>77619</v>
      </c>
      <c r="D32" s="241">
        <f>C32/K32</f>
        <v>0.58343480809994142</v>
      </c>
      <c r="E32" s="240">
        <v>42024</v>
      </c>
      <c r="F32" s="241">
        <f>E32/K32</f>
        <v>0.315879673476751</v>
      </c>
      <c r="G32" s="242">
        <v>7614</v>
      </c>
      <c r="H32" s="241">
        <f>G32/K32</f>
        <v>5.7231768366932757E-2</v>
      </c>
      <c r="I32" s="242">
        <v>5781</v>
      </c>
      <c r="J32" s="402">
        <f>I32/K32</f>
        <v>4.3453750056374869E-2</v>
      </c>
      <c r="K32" s="243">
        <f t="shared" ref="K32:K44" si="0">C32+E32+G32+I32</f>
        <v>133038</v>
      </c>
      <c r="L32" s="121"/>
      <c r="M32" s="235"/>
      <c r="W32" s="12"/>
      <c r="X32" s="12"/>
      <c r="Y32" s="12"/>
      <c r="Z32" s="12"/>
    </row>
    <row r="33" spans="1:26" x14ac:dyDescent="0.25">
      <c r="A33" s="238"/>
      <c r="B33" s="117">
        <v>2025</v>
      </c>
      <c r="C33" s="123">
        <v>78430</v>
      </c>
      <c r="D33" s="124">
        <f>C33/K33</f>
        <v>0.58087690712487039</v>
      </c>
      <c r="E33" s="123">
        <v>43217</v>
      </c>
      <c r="F33" s="124">
        <f>E33/K33</f>
        <v>0.32007850688786849</v>
      </c>
      <c r="G33" s="122">
        <v>7648</v>
      </c>
      <c r="H33" s="124">
        <f>G33/K33</f>
        <v>5.6643460228114353E-2</v>
      </c>
      <c r="I33" s="122">
        <v>5725</v>
      </c>
      <c r="J33" s="403">
        <f>I33/K33</f>
        <v>4.2401125759146792E-2</v>
      </c>
      <c r="K33" s="125">
        <f t="shared" si="0"/>
        <v>135020</v>
      </c>
      <c r="L33" s="121"/>
      <c r="M33" s="235"/>
      <c r="W33" s="12"/>
      <c r="X33" s="12"/>
      <c r="Y33" s="12"/>
      <c r="Z33" s="12"/>
    </row>
    <row r="34" spans="1:26" x14ac:dyDescent="0.25">
      <c r="A34" s="238"/>
      <c r="B34" s="117">
        <v>2030</v>
      </c>
      <c r="C34" s="240">
        <v>77417</v>
      </c>
      <c r="D34" s="241">
        <f>C34/K34</f>
        <v>0.56712011662234729</v>
      </c>
      <c r="E34" s="240">
        <v>45759</v>
      </c>
      <c r="F34" s="241">
        <f>E34/K34</f>
        <v>0.33520866756038065</v>
      </c>
      <c r="G34" s="242">
        <v>7604</v>
      </c>
      <c r="H34" s="241">
        <f>G34/K34</f>
        <v>5.5703286962764359E-2</v>
      </c>
      <c r="I34" s="242">
        <v>5729</v>
      </c>
      <c r="J34" s="402">
        <f>I34/K34</f>
        <v>4.1967928854507765E-2</v>
      </c>
      <c r="K34" s="243">
        <f t="shared" si="0"/>
        <v>136509</v>
      </c>
      <c r="L34" s="121"/>
      <c r="M34" s="235"/>
      <c r="N34" s="97"/>
      <c r="W34" s="12"/>
      <c r="X34" s="12"/>
      <c r="Y34" s="12"/>
      <c r="Z34" s="12"/>
    </row>
    <row r="35" spans="1:26" x14ac:dyDescent="0.25">
      <c r="A35" s="238"/>
      <c r="B35" s="117"/>
      <c r="C35" s="123"/>
      <c r="D35" s="126"/>
      <c r="E35" s="123"/>
      <c r="F35" s="126"/>
      <c r="G35" s="122"/>
      <c r="H35" s="126"/>
      <c r="I35" s="122"/>
      <c r="J35" s="126"/>
      <c r="K35" s="243"/>
      <c r="L35" s="121"/>
      <c r="M35" s="235"/>
      <c r="W35" s="12"/>
      <c r="X35" s="12"/>
      <c r="Y35" s="12"/>
      <c r="Z35" s="12"/>
    </row>
    <row r="36" spans="1:26" x14ac:dyDescent="0.25">
      <c r="A36" s="238" t="s">
        <v>193</v>
      </c>
      <c r="B36" s="116">
        <v>2017</v>
      </c>
      <c r="C36" s="123">
        <v>33525</v>
      </c>
      <c r="D36" s="124">
        <f>C36/K36</f>
        <v>0.59567171869725133</v>
      </c>
      <c r="E36" s="123">
        <v>15668</v>
      </c>
      <c r="F36" s="124">
        <f>E36/K36</f>
        <v>0.27838879906185038</v>
      </c>
      <c r="G36" s="122">
        <v>4703</v>
      </c>
      <c r="H36" s="124">
        <f>G36/K36</f>
        <v>8.3562836481228128E-2</v>
      </c>
      <c r="I36" s="122">
        <v>2385</v>
      </c>
      <c r="J36" s="124">
        <f>I36/K36</f>
        <v>4.2376645759670227E-2</v>
      </c>
      <c r="K36" s="125">
        <f t="shared" si="0"/>
        <v>56281</v>
      </c>
      <c r="L36" s="121"/>
      <c r="M36" s="235"/>
      <c r="W36" s="12"/>
      <c r="X36" s="12"/>
      <c r="Y36" s="12"/>
      <c r="Z36" s="12"/>
    </row>
    <row r="37" spans="1:26" x14ac:dyDescent="0.25">
      <c r="A37" s="238"/>
      <c r="B37" s="116">
        <v>2020</v>
      </c>
      <c r="C37" s="240">
        <v>32535</v>
      </c>
      <c r="D37" s="241">
        <f>C37/K37</f>
        <v>0.57860572648052644</v>
      </c>
      <c r="E37" s="240">
        <v>16565</v>
      </c>
      <c r="F37" s="241">
        <f>E37/K37</f>
        <v>0.29459363329183708</v>
      </c>
      <c r="G37" s="242">
        <v>4607</v>
      </c>
      <c r="H37" s="241">
        <f>G37/K37</f>
        <v>8.193135337008714E-2</v>
      </c>
      <c r="I37" s="242">
        <v>2523</v>
      </c>
      <c r="J37" s="241">
        <f>I37/K37</f>
        <v>4.4869286857549352E-2</v>
      </c>
      <c r="K37" s="243">
        <f t="shared" si="0"/>
        <v>56230</v>
      </c>
      <c r="L37" s="121"/>
      <c r="M37" s="235"/>
      <c r="W37" s="12"/>
      <c r="X37" s="12"/>
      <c r="Y37" s="12"/>
      <c r="Z37" s="12"/>
    </row>
    <row r="38" spans="1:26" x14ac:dyDescent="0.25">
      <c r="A38" s="238"/>
      <c r="B38" s="117">
        <v>2025</v>
      </c>
      <c r="C38" s="123">
        <v>31091</v>
      </c>
      <c r="D38" s="124">
        <f>C38/K38</f>
        <v>0.54288458180548282</v>
      </c>
      <c r="E38" s="123">
        <v>18608</v>
      </c>
      <c r="F38" s="124">
        <f>E38/K38</f>
        <v>0.32491705954251787</v>
      </c>
      <c r="G38" s="122">
        <v>4637</v>
      </c>
      <c r="H38" s="124">
        <f>G38/K38</f>
        <v>8.0967347651475466E-2</v>
      </c>
      <c r="I38" s="122">
        <v>2934</v>
      </c>
      <c r="J38" s="124">
        <f>I38/K38</f>
        <v>5.1231011000523838E-2</v>
      </c>
      <c r="K38" s="125">
        <f t="shared" si="0"/>
        <v>57270</v>
      </c>
      <c r="L38" s="121"/>
      <c r="M38" s="235"/>
      <c r="W38" s="12"/>
      <c r="X38" s="12"/>
      <c r="Y38" s="12"/>
      <c r="Z38" s="12"/>
    </row>
    <row r="39" spans="1:26" x14ac:dyDescent="0.25">
      <c r="A39" s="238"/>
      <c r="B39" s="117">
        <v>2030</v>
      </c>
      <c r="C39" s="240">
        <v>31054</v>
      </c>
      <c r="D39" s="241">
        <f>C39/K39</f>
        <v>0.53495262704565028</v>
      </c>
      <c r="E39" s="240">
        <v>19217</v>
      </c>
      <c r="F39" s="241">
        <f>E39/K39</f>
        <v>0.33104220499569337</v>
      </c>
      <c r="G39" s="242">
        <v>4573</v>
      </c>
      <c r="H39" s="241">
        <f>G39/K39</f>
        <v>7.8776916451335055E-2</v>
      </c>
      <c r="I39" s="242">
        <v>3206</v>
      </c>
      <c r="J39" s="241">
        <f>I39/K39</f>
        <v>5.5228251507321274E-2</v>
      </c>
      <c r="K39" s="243">
        <f t="shared" si="0"/>
        <v>58050</v>
      </c>
      <c r="L39" s="121"/>
      <c r="M39" s="235"/>
      <c r="W39" s="12"/>
      <c r="X39" s="12"/>
      <c r="Y39" s="12"/>
      <c r="Z39" s="12"/>
    </row>
    <row r="40" spans="1:26" x14ac:dyDescent="0.25">
      <c r="A40" s="238"/>
      <c r="B40" s="117"/>
      <c r="C40" s="123"/>
      <c r="D40" s="126"/>
      <c r="E40" s="123"/>
      <c r="F40" s="126"/>
      <c r="G40" s="122"/>
      <c r="H40" s="126"/>
      <c r="I40" s="122"/>
      <c r="J40" s="126"/>
      <c r="K40" s="125"/>
      <c r="L40" s="121"/>
      <c r="M40" s="235"/>
      <c r="W40" s="12"/>
      <c r="X40" s="12"/>
      <c r="Y40" s="12"/>
      <c r="Z40" s="12"/>
    </row>
    <row r="41" spans="1:26" x14ac:dyDescent="0.25">
      <c r="A41" s="238" t="s">
        <v>194</v>
      </c>
      <c r="B41" s="116">
        <v>2017</v>
      </c>
      <c r="C41" s="123">
        <v>50274</v>
      </c>
      <c r="D41" s="124">
        <f>C41/K41</f>
        <v>0.62934541767334728</v>
      </c>
      <c r="E41" s="123">
        <v>20056</v>
      </c>
      <c r="F41" s="124">
        <f>E41/K41</f>
        <v>0.25106718575917281</v>
      </c>
      <c r="G41" s="122">
        <v>6582</v>
      </c>
      <c r="H41" s="124">
        <f>G41/K41</f>
        <v>8.2395503423757246E-2</v>
      </c>
      <c r="I41" s="122">
        <v>2971</v>
      </c>
      <c r="J41" s="124">
        <f>I41/K41</f>
        <v>3.7191893143722697E-2</v>
      </c>
      <c r="K41" s="125">
        <f t="shared" si="0"/>
        <v>79883</v>
      </c>
      <c r="L41" s="121"/>
      <c r="M41" s="235"/>
      <c r="W41" s="12"/>
      <c r="X41" s="12"/>
      <c r="Y41" s="12"/>
      <c r="Z41" s="12"/>
    </row>
    <row r="42" spans="1:26" x14ac:dyDescent="0.25">
      <c r="A42" s="238"/>
      <c r="B42" s="116">
        <v>2020</v>
      </c>
      <c r="C42" s="240">
        <v>50395</v>
      </c>
      <c r="D42" s="241">
        <f>C42/K42</f>
        <v>0.6179189759183874</v>
      </c>
      <c r="E42" s="240">
        <v>21364</v>
      </c>
      <c r="F42" s="241">
        <f>E42/K42</f>
        <v>0.26195497572220316</v>
      </c>
      <c r="G42" s="242">
        <v>6633</v>
      </c>
      <c r="H42" s="241">
        <f>G42/K42</f>
        <v>8.1330619451665115E-2</v>
      </c>
      <c r="I42" s="242">
        <v>3164</v>
      </c>
      <c r="J42" s="241">
        <f>I42/K42</f>
        <v>3.8795428907744373E-2</v>
      </c>
      <c r="K42" s="243">
        <f t="shared" si="0"/>
        <v>81556</v>
      </c>
      <c r="L42" s="121"/>
      <c r="M42" s="235"/>
      <c r="W42" s="12"/>
      <c r="X42" s="12"/>
      <c r="Y42" s="12"/>
      <c r="Z42" s="12"/>
    </row>
    <row r="43" spans="1:26" x14ac:dyDescent="0.25">
      <c r="A43" s="238"/>
      <c r="B43" s="117">
        <v>2025</v>
      </c>
      <c r="C43" s="123">
        <v>47100</v>
      </c>
      <c r="D43" s="124">
        <f>C43/K43</f>
        <v>0.58830142016712261</v>
      </c>
      <c r="E43" s="123">
        <v>23589</v>
      </c>
      <c r="F43" s="124">
        <f>E43/K43</f>
        <v>0.29463783864803089</v>
      </c>
      <c r="G43" s="122">
        <v>6001</v>
      </c>
      <c r="H43" s="124">
        <f>G43/K43</f>
        <v>7.495534654825696E-2</v>
      </c>
      <c r="I43" s="122">
        <v>3371</v>
      </c>
      <c r="J43" s="124">
        <f>I43/K43</f>
        <v>4.2105394636589598E-2</v>
      </c>
      <c r="K43" s="125">
        <f t="shared" si="0"/>
        <v>80061</v>
      </c>
      <c r="L43" s="121"/>
      <c r="M43" s="235"/>
      <c r="W43" s="12"/>
      <c r="X43" s="12"/>
      <c r="Y43" s="12"/>
      <c r="Z43" s="12"/>
    </row>
    <row r="44" spans="1:26" ht="15.75" thickBot="1" x14ac:dyDescent="0.3">
      <c r="A44" s="239"/>
      <c r="B44" s="118">
        <v>2030</v>
      </c>
      <c r="C44" s="244">
        <v>43503</v>
      </c>
      <c r="D44" s="245">
        <f>C44/K44</f>
        <v>0.55668876206075801</v>
      </c>
      <c r="E44" s="244">
        <v>25443</v>
      </c>
      <c r="F44" s="245">
        <f>E44/K44</f>
        <v>0.3255828833209633</v>
      </c>
      <c r="G44" s="246">
        <v>5559</v>
      </c>
      <c r="H44" s="245">
        <f>G44/K44</f>
        <v>7.113607862206639E-2</v>
      </c>
      <c r="I44" s="246">
        <v>3641</v>
      </c>
      <c r="J44" s="245">
        <f>I44/K44</f>
        <v>4.6592275996212219E-2</v>
      </c>
      <c r="K44" s="419">
        <f t="shared" si="0"/>
        <v>78146</v>
      </c>
      <c r="L44" s="121"/>
      <c r="M44" s="235"/>
      <c r="W44" s="12"/>
      <c r="X44" s="12"/>
      <c r="Y44" s="12"/>
      <c r="Z44" s="12"/>
    </row>
    <row r="46" spans="1:26" x14ac:dyDescent="0.25">
      <c r="A46" s="12" t="s">
        <v>195</v>
      </c>
    </row>
    <row r="47" spans="1:26" x14ac:dyDescent="0.25">
      <c r="A47" s="12" t="s">
        <v>249</v>
      </c>
      <c r="J47" s="14"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xr:uid="{00000000-0004-0000-0300-000000000000}"/>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53"/>
  <sheetViews>
    <sheetView zoomScaleNormal="100" zoomScaleSheetLayoutView="100" workbookViewId="0">
      <selection activeCell="I40" sqref="I40"/>
    </sheetView>
  </sheetViews>
  <sheetFormatPr defaultColWidth="9.140625" defaultRowHeight="14.25" x14ac:dyDescent="0.2"/>
  <cols>
    <col min="1" max="1" width="9.140625" style="1"/>
    <col min="2" max="2" width="6.7109375" style="12" customWidth="1"/>
    <col min="3" max="3" width="67" style="12" customWidth="1"/>
    <col min="4" max="9" width="12.28515625" style="12" customWidth="1"/>
    <col min="10" max="10" width="9.140625" style="12"/>
    <col min="11" max="16384" width="9.140625" style="1"/>
  </cols>
  <sheetData>
    <row r="1" spans="1:10" ht="15" customHeight="1" x14ac:dyDescent="0.2">
      <c r="A1" s="643" t="s">
        <v>22</v>
      </c>
      <c r="B1" s="643"/>
      <c r="C1" s="643"/>
      <c r="D1" s="643"/>
      <c r="E1" s="643"/>
      <c r="F1" s="643"/>
      <c r="G1" s="1"/>
      <c r="H1" s="1"/>
      <c r="J1" s="1"/>
    </row>
    <row r="2" spans="1:10" ht="15" customHeight="1" x14ac:dyDescent="0.2">
      <c r="A2" s="644"/>
      <c r="B2" s="644"/>
      <c r="C2" s="644"/>
      <c r="D2" s="644"/>
      <c r="E2" s="644"/>
      <c r="F2" s="644"/>
      <c r="G2" s="1"/>
      <c r="H2" s="1"/>
      <c r="J2" s="1"/>
    </row>
    <row r="3" spans="1:10" ht="15" customHeight="1" x14ac:dyDescent="0.2">
      <c r="A3" s="643" t="s">
        <v>233</v>
      </c>
      <c r="B3" s="643"/>
      <c r="C3" s="643"/>
      <c r="D3" s="643"/>
      <c r="E3" s="643"/>
      <c r="F3" s="643"/>
      <c r="G3" s="1"/>
      <c r="H3" s="1"/>
      <c r="J3" s="1"/>
    </row>
    <row r="4" spans="1:10" ht="15" customHeight="1" x14ac:dyDescent="0.2">
      <c r="A4" s="645" t="s">
        <v>336</v>
      </c>
      <c r="B4" s="645"/>
      <c r="C4" s="645"/>
      <c r="D4" s="645"/>
      <c r="E4" s="645"/>
      <c r="F4" s="645"/>
      <c r="G4" s="1"/>
      <c r="H4" s="1"/>
      <c r="J4" s="1"/>
    </row>
    <row r="5" spans="1:10" x14ac:dyDescent="0.2">
      <c r="A5" s="645"/>
      <c r="B5" s="645"/>
      <c r="C5" s="645"/>
      <c r="D5" s="645"/>
      <c r="E5" s="645"/>
      <c r="F5" s="645"/>
      <c r="G5" s="1"/>
      <c r="H5" s="1"/>
      <c r="J5" s="1"/>
    </row>
    <row r="6" spans="1:10" x14ac:dyDescent="0.2">
      <c r="A6" s="645"/>
      <c r="B6" s="645"/>
      <c r="C6" s="645"/>
      <c r="D6" s="645"/>
      <c r="E6" s="645"/>
      <c r="F6" s="645"/>
      <c r="G6" s="1"/>
      <c r="H6" s="1"/>
      <c r="J6" s="1"/>
    </row>
    <row r="7" spans="1:10" x14ac:dyDescent="0.2">
      <c r="A7" s="645"/>
      <c r="B7" s="645"/>
      <c r="C7" s="645"/>
      <c r="D7" s="645"/>
      <c r="E7" s="645"/>
      <c r="F7" s="645"/>
      <c r="G7" s="1"/>
      <c r="H7" s="1"/>
      <c r="J7" s="1"/>
    </row>
    <row r="8" spans="1:10" x14ac:dyDescent="0.2">
      <c r="A8" s="645"/>
      <c r="B8" s="645"/>
      <c r="C8" s="645"/>
      <c r="D8" s="645"/>
      <c r="E8" s="645"/>
      <c r="F8" s="645"/>
      <c r="J8" s="1"/>
    </row>
    <row r="9" spans="1:10" x14ac:dyDescent="0.2">
      <c r="G9" s="1"/>
      <c r="H9" s="1"/>
      <c r="I9" s="1"/>
      <c r="J9" s="1"/>
    </row>
    <row r="10" spans="1:10" x14ac:dyDescent="0.2">
      <c r="F10" s="1"/>
      <c r="G10" s="1"/>
      <c r="H10" s="1"/>
      <c r="I10" s="1"/>
      <c r="J10" s="1"/>
    </row>
    <row r="11" spans="1:10" ht="75" customHeight="1" x14ac:dyDescent="0.2">
      <c r="A11" s="12"/>
      <c r="B11" s="646" t="s">
        <v>347</v>
      </c>
      <c r="C11" s="647"/>
      <c r="D11" s="647"/>
      <c r="E11" s="648"/>
      <c r="F11" s="1"/>
      <c r="G11" s="1"/>
      <c r="H11" s="1"/>
      <c r="I11" s="1"/>
      <c r="J11" s="1"/>
    </row>
    <row r="12" spans="1:10" x14ac:dyDescent="0.2">
      <c r="A12" s="12"/>
      <c r="B12" s="649"/>
      <c r="C12" s="650"/>
      <c r="D12" s="432"/>
      <c r="E12" s="549" t="s">
        <v>163</v>
      </c>
      <c r="F12" s="1"/>
      <c r="G12" s="1"/>
      <c r="H12" s="1"/>
      <c r="I12" s="1"/>
      <c r="J12" s="1"/>
    </row>
    <row r="13" spans="1:10" ht="25.5" x14ac:dyDescent="0.2">
      <c r="A13" s="12"/>
      <c r="B13" s="651"/>
      <c r="C13" s="652"/>
      <c r="D13" s="433" t="s">
        <v>11</v>
      </c>
      <c r="E13" s="550" t="s">
        <v>348</v>
      </c>
      <c r="G13" s="1"/>
      <c r="H13" s="1"/>
      <c r="I13" s="1"/>
      <c r="J13" s="1"/>
    </row>
    <row r="14" spans="1:10" x14ac:dyDescent="0.2">
      <c r="A14" s="12"/>
      <c r="B14" s="636">
        <v>2016</v>
      </c>
      <c r="C14" s="434" t="s">
        <v>164</v>
      </c>
      <c r="D14" s="435">
        <v>1721152</v>
      </c>
      <c r="E14" s="435">
        <v>29492</v>
      </c>
      <c r="G14" s="1"/>
      <c r="H14" s="1"/>
      <c r="I14" s="1"/>
      <c r="J14" s="1"/>
    </row>
    <row r="15" spans="1:10" x14ac:dyDescent="0.2">
      <c r="A15" s="12"/>
      <c r="B15" s="636"/>
      <c r="C15" s="98" t="s">
        <v>165</v>
      </c>
      <c r="D15" s="99">
        <v>4069422</v>
      </c>
      <c r="E15" s="99">
        <v>79447</v>
      </c>
      <c r="G15" s="1"/>
      <c r="H15" s="1"/>
      <c r="I15" s="1"/>
      <c r="J15" s="1"/>
    </row>
    <row r="16" spans="1:10" x14ac:dyDescent="0.2">
      <c r="A16" s="12"/>
      <c r="B16" s="636"/>
      <c r="C16" s="98" t="s">
        <v>177</v>
      </c>
      <c r="D16" s="100">
        <v>0.42299999999999999</v>
      </c>
      <c r="E16" s="100">
        <v>0.371</v>
      </c>
      <c r="G16" s="1"/>
      <c r="H16" s="1"/>
      <c r="I16" s="1"/>
      <c r="J16" s="1"/>
    </row>
    <row r="17" spans="1:10" s="12" customFormat="1" ht="15" thickBot="1" x14ac:dyDescent="0.25">
      <c r="B17" s="636"/>
      <c r="C17" s="101"/>
      <c r="D17" s="102"/>
      <c r="E17" s="102"/>
      <c r="G17" s="1"/>
      <c r="H17" s="1"/>
      <c r="I17" s="1"/>
      <c r="J17" s="1"/>
    </row>
    <row r="18" spans="1:10" s="12" customFormat="1" x14ac:dyDescent="0.2">
      <c r="B18" s="637">
        <v>2020</v>
      </c>
      <c r="C18" s="436" t="s">
        <v>255</v>
      </c>
      <c r="D18" s="437">
        <v>1897087.4171666331</v>
      </c>
      <c r="E18" s="438">
        <v>32820.699779224589</v>
      </c>
      <c r="G18" s="1"/>
      <c r="H18" s="1"/>
      <c r="I18" s="1"/>
      <c r="J18" s="1"/>
    </row>
    <row r="19" spans="1:10" s="12" customFormat="1" x14ac:dyDescent="0.2">
      <c r="B19" s="638"/>
      <c r="C19" s="103" t="s">
        <v>198</v>
      </c>
      <c r="D19" s="104">
        <v>3976856</v>
      </c>
      <c r="E19" s="439">
        <v>81556</v>
      </c>
      <c r="G19" s="1"/>
      <c r="H19" s="1"/>
      <c r="I19" s="1"/>
      <c r="J19" s="1"/>
    </row>
    <row r="20" spans="1:10" s="12" customFormat="1" x14ac:dyDescent="0.2">
      <c r="B20" s="638"/>
      <c r="C20" s="103" t="s">
        <v>349</v>
      </c>
      <c r="D20" s="105">
        <v>0.47703196121927299</v>
      </c>
      <c r="E20" s="440">
        <v>0.40243145543215203</v>
      </c>
      <c r="G20" s="1"/>
      <c r="H20" s="1"/>
      <c r="I20" s="1"/>
      <c r="J20" s="1"/>
    </row>
    <row r="21" spans="1:10" s="12" customFormat="1" x14ac:dyDescent="0.2">
      <c r="B21" s="639"/>
      <c r="C21" s="106"/>
      <c r="D21" s="105"/>
      <c r="E21" s="440"/>
      <c r="G21" s="1"/>
      <c r="H21" s="1"/>
      <c r="I21" s="1"/>
      <c r="J21" s="1"/>
    </row>
    <row r="22" spans="1:10" s="12" customFormat="1" x14ac:dyDescent="0.2">
      <c r="B22" s="640">
        <v>2025</v>
      </c>
      <c r="C22" s="107" t="s">
        <v>256</v>
      </c>
      <c r="D22" s="104">
        <v>2262464.9595403941</v>
      </c>
      <c r="E22" s="439">
        <v>39622.847865272881</v>
      </c>
      <c r="G22" s="1"/>
      <c r="H22" s="1"/>
      <c r="I22" s="1"/>
      <c r="J22" s="1"/>
    </row>
    <row r="23" spans="1:10" s="12" customFormat="1" x14ac:dyDescent="0.2">
      <c r="B23" s="638"/>
      <c r="C23" s="103" t="s">
        <v>198</v>
      </c>
      <c r="D23" s="104">
        <v>4225965</v>
      </c>
      <c r="E23" s="439">
        <v>80061</v>
      </c>
      <c r="G23" s="1"/>
      <c r="H23" s="1"/>
      <c r="I23" s="1"/>
      <c r="J23" s="1"/>
    </row>
    <row r="24" spans="1:10" s="12" customFormat="1" x14ac:dyDescent="0.2">
      <c r="B24" s="638"/>
      <c r="C24" s="103" t="s">
        <v>349</v>
      </c>
      <c r="D24" s="105">
        <v>0.53537238466016501</v>
      </c>
      <c r="E24" s="440">
        <v>0.49490823078993368</v>
      </c>
      <c r="G24" s="1"/>
      <c r="H24" s="1"/>
      <c r="I24" s="1"/>
      <c r="J24" s="1"/>
    </row>
    <row r="25" spans="1:10" s="12" customFormat="1" x14ac:dyDescent="0.2">
      <c r="B25" s="639"/>
      <c r="C25" s="103"/>
      <c r="D25" s="105"/>
      <c r="E25" s="440"/>
      <c r="G25" s="1"/>
      <c r="H25" s="1"/>
      <c r="I25" s="1"/>
      <c r="J25" s="1"/>
    </row>
    <row r="26" spans="1:10" s="12" customFormat="1" x14ac:dyDescent="0.2">
      <c r="B26" s="641">
        <v>2030</v>
      </c>
      <c r="C26" s="103" t="s">
        <v>199</v>
      </c>
      <c r="D26" s="104">
        <v>2690822.1421688553</v>
      </c>
      <c r="E26" s="439">
        <v>47141.608112001835</v>
      </c>
      <c r="G26" s="1"/>
      <c r="H26" s="1"/>
      <c r="I26" s="1"/>
      <c r="J26" s="1"/>
    </row>
    <row r="27" spans="1:10" s="12" customFormat="1" x14ac:dyDescent="0.2">
      <c r="B27" s="641"/>
      <c r="C27" s="103" t="s">
        <v>198</v>
      </c>
      <c r="D27" s="108">
        <v>4484352</v>
      </c>
      <c r="E27" s="441">
        <v>78146</v>
      </c>
      <c r="G27" s="1"/>
      <c r="H27" s="1"/>
      <c r="I27" s="1"/>
      <c r="J27" s="1"/>
    </row>
    <row r="28" spans="1:10" s="12" customFormat="1" ht="15" thickBot="1" x14ac:dyDescent="0.25">
      <c r="B28" s="642"/>
      <c r="C28" s="442" t="s">
        <v>349</v>
      </c>
      <c r="D28" s="443">
        <v>0.600047039609927</v>
      </c>
      <c r="E28" s="444">
        <v>0.60325043011800772</v>
      </c>
      <c r="G28" s="1"/>
      <c r="H28" s="1"/>
      <c r="I28" s="1"/>
      <c r="J28" s="1"/>
    </row>
    <row r="29" spans="1:10" s="12" customFormat="1" x14ac:dyDescent="0.2">
      <c r="A29" s="1"/>
      <c r="C29" s="96"/>
    </row>
    <row r="52" spans="3:9" s="12" customFormat="1" ht="12.75" x14ac:dyDescent="0.2">
      <c r="C52" s="12" t="s">
        <v>212</v>
      </c>
      <c r="I52" s="14" t="s">
        <v>31</v>
      </c>
    </row>
    <row r="53" spans="3:9" s="12" customFormat="1" ht="15" x14ac:dyDescent="0.25">
      <c r="C53" s="460" t="s">
        <v>372</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xr:uid="{00000000-0004-0000-0400-000000000000}"/>
    <hyperlink ref="C53" r:id="rId1" xr:uid="{00000000-0004-0000-0400-000001000000}"/>
  </hyperlinks>
  <pageMargins left="0.25" right="0.25" top="0.75" bottom="0.75" header="0.3" footer="0.3"/>
  <pageSetup scale="63"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2"/>
  <sheetViews>
    <sheetView zoomScaleNormal="100" zoomScaleSheetLayoutView="100" workbookViewId="0">
      <selection activeCell="H65" sqref="H65"/>
    </sheetView>
  </sheetViews>
  <sheetFormatPr defaultColWidth="9.140625" defaultRowHeight="12.75" x14ac:dyDescent="0.2"/>
  <cols>
    <col min="1" max="1" width="40" style="12" customWidth="1"/>
    <col min="2" max="8" width="11.5703125" style="12" customWidth="1"/>
    <col min="9" max="9" width="4.28515625" style="12" customWidth="1"/>
    <col min="10" max="10" width="15.7109375" style="12" customWidth="1"/>
    <col min="11" max="11" width="4.28515625" style="12" customWidth="1"/>
    <col min="12" max="13" width="11.5703125" style="12" customWidth="1"/>
    <col min="14" max="14" width="11.5703125" style="23" customWidth="1"/>
    <col min="15" max="16384" width="9.140625" style="23"/>
  </cols>
  <sheetData>
    <row r="1" spans="1:14" ht="15" customHeight="1" x14ac:dyDescent="0.2">
      <c r="A1" s="623" t="s">
        <v>22</v>
      </c>
      <c r="B1" s="623"/>
      <c r="C1" s="623"/>
      <c r="D1" s="623"/>
      <c r="E1" s="623"/>
      <c r="F1" s="623"/>
      <c r="G1" s="623"/>
      <c r="H1" s="623"/>
      <c r="I1" s="623"/>
      <c r="J1" s="623"/>
      <c r="K1" s="623"/>
      <c r="L1" s="623"/>
      <c r="M1" s="623"/>
      <c r="N1" s="623"/>
    </row>
    <row r="2" spans="1:14" ht="15" customHeight="1" x14ac:dyDescent="0.2">
      <c r="A2" s="551"/>
      <c r="B2" s="551"/>
      <c r="C2" s="551"/>
      <c r="D2" s="551"/>
      <c r="E2" s="551"/>
      <c r="F2" s="551"/>
      <c r="G2" s="551"/>
      <c r="H2" s="551"/>
      <c r="I2" s="551"/>
      <c r="J2" s="551"/>
      <c r="K2" s="551"/>
      <c r="L2" s="551"/>
      <c r="M2" s="551"/>
      <c r="N2" s="551"/>
    </row>
    <row r="3" spans="1:14" ht="28.5" customHeight="1" x14ac:dyDescent="0.2">
      <c r="A3" s="623" t="s">
        <v>269</v>
      </c>
      <c r="B3" s="623"/>
      <c r="C3" s="623"/>
      <c r="D3" s="623"/>
      <c r="E3" s="623"/>
      <c r="F3" s="623"/>
      <c r="G3" s="623"/>
      <c r="H3" s="623"/>
      <c r="I3" s="623"/>
      <c r="J3" s="623"/>
      <c r="K3" s="623"/>
      <c r="L3" s="623"/>
      <c r="M3" s="623"/>
      <c r="N3" s="623"/>
    </row>
    <row r="4" spans="1:14" ht="15" customHeight="1" x14ac:dyDescent="0.2">
      <c r="A4" s="572" t="s">
        <v>392</v>
      </c>
      <c r="B4" s="572"/>
      <c r="C4" s="572"/>
      <c r="D4" s="572"/>
      <c r="E4" s="572"/>
      <c r="F4" s="572"/>
      <c r="G4" s="572"/>
      <c r="H4" s="572"/>
      <c r="I4" s="572"/>
      <c r="J4" s="572"/>
      <c r="K4" s="572"/>
      <c r="L4" s="572"/>
      <c r="M4" s="572"/>
      <c r="N4" s="572"/>
    </row>
    <row r="5" spans="1:14" x14ac:dyDescent="0.2">
      <c r="A5" s="572"/>
      <c r="B5" s="572"/>
      <c r="C5" s="572"/>
      <c r="D5" s="572"/>
      <c r="E5" s="572"/>
      <c r="F5" s="572"/>
      <c r="G5" s="572"/>
      <c r="H5" s="572"/>
      <c r="I5" s="572"/>
      <c r="J5" s="572"/>
      <c r="K5" s="572"/>
      <c r="L5" s="572"/>
      <c r="M5" s="572"/>
      <c r="N5" s="572"/>
    </row>
    <row r="6" spans="1:14" x14ac:dyDescent="0.2">
      <c r="A6" s="572"/>
      <c r="B6" s="572"/>
      <c r="C6" s="572"/>
      <c r="D6" s="572"/>
      <c r="E6" s="572"/>
      <c r="F6" s="572"/>
      <c r="G6" s="572"/>
      <c r="H6" s="572"/>
      <c r="I6" s="572"/>
      <c r="J6" s="572"/>
      <c r="K6" s="572"/>
      <c r="L6" s="572"/>
      <c r="M6" s="572"/>
      <c r="N6" s="572"/>
    </row>
    <row r="7" spans="1:14" x14ac:dyDescent="0.2">
      <c r="A7" s="572"/>
      <c r="B7" s="572"/>
      <c r="C7" s="572"/>
      <c r="D7" s="572"/>
      <c r="E7" s="572"/>
      <c r="F7" s="572"/>
      <c r="G7" s="572"/>
      <c r="H7" s="572"/>
      <c r="I7" s="572"/>
      <c r="J7" s="572"/>
      <c r="K7" s="572"/>
      <c r="L7" s="572"/>
      <c r="M7" s="572"/>
      <c r="N7" s="572"/>
    </row>
    <row r="8" spans="1:14" ht="73.5" customHeight="1" x14ac:dyDescent="0.2">
      <c r="A8" s="572"/>
      <c r="B8" s="572"/>
      <c r="C8" s="572"/>
      <c r="D8" s="572"/>
      <c r="E8" s="572"/>
      <c r="F8" s="572"/>
      <c r="G8" s="572"/>
      <c r="H8" s="572"/>
      <c r="I8" s="572"/>
      <c r="J8" s="572"/>
      <c r="K8" s="572"/>
      <c r="L8" s="572"/>
      <c r="M8" s="572"/>
      <c r="N8" s="572"/>
    </row>
    <row r="9" spans="1:14" x14ac:dyDescent="0.2">
      <c r="A9" s="497"/>
      <c r="B9" s="497"/>
      <c r="C9" s="497"/>
      <c r="D9" s="497"/>
      <c r="E9" s="497"/>
      <c r="F9" s="497"/>
      <c r="G9" s="497"/>
      <c r="H9" s="497"/>
      <c r="I9" s="497"/>
      <c r="L9" s="121"/>
    </row>
    <row r="10" spans="1:14" x14ac:dyDescent="0.2">
      <c r="A10" s="659" t="s">
        <v>270</v>
      </c>
      <c r="B10" s="660"/>
      <c r="C10" s="660"/>
      <c r="D10" s="660"/>
      <c r="E10" s="661"/>
      <c r="F10" s="497"/>
      <c r="G10" s="497"/>
      <c r="H10" s="497"/>
      <c r="I10" s="497"/>
      <c r="L10" s="121"/>
    </row>
    <row r="11" spans="1:14" x14ac:dyDescent="0.2">
      <c r="A11" s="656" t="s">
        <v>203</v>
      </c>
      <c r="B11" s="657"/>
      <c r="C11" s="657"/>
      <c r="D11" s="657"/>
      <c r="E11" s="658"/>
      <c r="F11" s="497"/>
      <c r="G11" s="497"/>
      <c r="H11" s="497"/>
      <c r="I11" s="497"/>
      <c r="L11" s="121"/>
    </row>
    <row r="12" spans="1:14" ht="13.5" thickBot="1" x14ac:dyDescent="0.25">
      <c r="A12" s="498"/>
      <c r="B12" s="499"/>
      <c r="C12" s="499"/>
      <c r="D12" s="499"/>
      <c r="E12" s="500"/>
      <c r="F12" s="497"/>
      <c r="G12" s="497"/>
      <c r="H12" s="497"/>
      <c r="I12" s="497"/>
      <c r="L12" s="121"/>
    </row>
    <row r="13" spans="1:14" ht="13.5" thickTop="1" x14ac:dyDescent="0.2">
      <c r="A13" s="127"/>
      <c r="B13" s="128">
        <v>2017</v>
      </c>
      <c r="C13" s="314">
        <v>2020</v>
      </c>
      <c r="D13" s="315">
        <v>2025</v>
      </c>
      <c r="E13" s="316">
        <v>2030</v>
      </c>
      <c r="F13" s="497"/>
      <c r="G13" s="497"/>
      <c r="H13" s="497"/>
      <c r="I13" s="497"/>
      <c r="J13" s="497"/>
      <c r="L13" s="121"/>
    </row>
    <row r="14" spans="1:14" ht="16.5" customHeight="1" x14ac:dyDescent="0.2">
      <c r="A14" s="133" t="s">
        <v>279</v>
      </c>
      <c r="B14" s="129">
        <v>5374</v>
      </c>
      <c r="C14" s="317">
        <v>6497.4508703850215</v>
      </c>
      <c r="D14" s="130">
        <v>7862.9955139496751</v>
      </c>
      <c r="E14" s="318">
        <v>9506.0048385755836</v>
      </c>
      <c r="F14" s="497"/>
      <c r="G14" s="497"/>
      <c r="H14" s="497"/>
      <c r="I14" s="497"/>
      <c r="J14" s="497"/>
    </row>
    <row r="15" spans="1:14" ht="16.5" customHeight="1" x14ac:dyDescent="0.2">
      <c r="A15" s="133" t="s">
        <v>257</v>
      </c>
      <c r="B15" s="129">
        <v>333920</v>
      </c>
      <c r="C15" s="317">
        <v>376000</v>
      </c>
      <c r="D15" s="130">
        <v>455000</v>
      </c>
      <c r="E15" s="318">
        <v>550000</v>
      </c>
      <c r="F15" s="497"/>
      <c r="G15" s="497"/>
      <c r="H15" s="497"/>
      <c r="I15" s="497"/>
      <c r="J15" s="497"/>
    </row>
    <row r="16" spans="1:14" ht="16.5" customHeight="1" x14ac:dyDescent="0.2">
      <c r="A16" s="267" t="s">
        <v>243</v>
      </c>
      <c r="B16" s="129">
        <v>111344</v>
      </c>
      <c r="C16" s="317">
        <v>138000</v>
      </c>
      <c r="D16" s="130">
        <v>198000</v>
      </c>
      <c r="E16" s="318">
        <v>285000</v>
      </c>
      <c r="F16" s="497"/>
      <c r="G16" s="497"/>
      <c r="H16" s="497"/>
      <c r="I16" s="497"/>
      <c r="J16" s="497"/>
    </row>
    <row r="17" spans="1:14" ht="16.5" customHeight="1" x14ac:dyDescent="0.2">
      <c r="A17" s="267" t="s">
        <v>244</v>
      </c>
      <c r="B17" s="129">
        <v>41027</v>
      </c>
      <c r="C17" s="317">
        <v>48000</v>
      </c>
      <c r="D17" s="130">
        <v>59000</v>
      </c>
      <c r="E17" s="318">
        <v>76000</v>
      </c>
      <c r="F17" s="497"/>
      <c r="G17" s="497"/>
      <c r="H17" s="497"/>
      <c r="I17" s="497"/>
      <c r="J17" s="497"/>
    </row>
    <row r="18" spans="1:14" ht="16.5" customHeight="1" x14ac:dyDescent="0.2">
      <c r="A18" s="267" t="s">
        <v>246</v>
      </c>
      <c r="B18" s="129">
        <v>141564</v>
      </c>
      <c r="C18" s="317">
        <v>168000</v>
      </c>
      <c r="D18" s="130">
        <v>215000</v>
      </c>
      <c r="E18" s="318">
        <v>275000</v>
      </c>
      <c r="F18" s="497"/>
      <c r="G18" s="497"/>
      <c r="H18" s="497"/>
      <c r="I18" s="497"/>
      <c r="J18" s="497"/>
      <c r="N18" s="12"/>
    </row>
    <row r="19" spans="1:14" ht="16.5" customHeight="1" thickBot="1" x14ac:dyDescent="0.25">
      <c r="A19" s="267" t="s">
        <v>245</v>
      </c>
      <c r="B19" s="129">
        <v>124177</v>
      </c>
      <c r="C19" s="319">
        <v>146000</v>
      </c>
      <c r="D19" s="320">
        <v>190000</v>
      </c>
      <c r="E19" s="321">
        <v>246000</v>
      </c>
      <c r="F19" s="497"/>
      <c r="G19" s="497"/>
      <c r="H19" s="497"/>
      <c r="I19" s="497"/>
      <c r="J19" s="497"/>
      <c r="N19" s="12"/>
    </row>
    <row r="20" spans="1:14" ht="13.5" thickTop="1" x14ac:dyDescent="0.2">
      <c r="C20" s="140"/>
      <c r="D20" s="140"/>
      <c r="N20" s="12"/>
    </row>
    <row r="21" spans="1:14" ht="30" customHeight="1" thickBot="1" x14ac:dyDescent="0.25">
      <c r="A21" s="662" t="s">
        <v>350</v>
      </c>
      <c r="B21" s="663"/>
      <c r="C21" s="663"/>
      <c r="D21" s="663"/>
      <c r="E21" s="663"/>
      <c r="F21" s="663"/>
      <c r="G21" s="663"/>
      <c r="H21" s="664"/>
      <c r="I21" s="141"/>
      <c r="J21" s="141"/>
      <c r="L21" s="668" t="s">
        <v>393</v>
      </c>
      <c r="M21" s="669"/>
      <c r="N21" s="670"/>
    </row>
    <row r="22" spans="1:14" ht="29.25" customHeight="1" thickTop="1" x14ac:dyDescent="0.2">
      <c r="A22" s="200" t="s">
        <v>173</v>
      </c>
      <c r="B22" s="462" t="s">
        <v>15</v>
      </c>
      <c r="C22" s="247" t="s">
        <v>170</v>
      </c>
      <c r="D22" s="247" t="s">
        <v>5</v>
      </c>
      <c r="E22" s="248" t="s">
        <v>4</v>
      </c>
      <c r="F22" s="247" t="s">
        <v>16</v>
      </c>
      <c r="G22" s="247" t="s">
        <v>171</v>
      </c>
      <c r="H22" s="249" t="s">
        <v>2</v>
      </c>
      <c r="I22" s="250"/>
      <c r="J22" s="374" t="s">
        <v>217</v>
      </c>
      <c r="L22" s="540">
        <v>2020</v>
      </c>
      <c r="M22" s="541">
        <v>2025</v>
      </c>
      <c r="N22" s="542">
        <v>2030</v>
      </c>
    </row>
    <row r="23" spans="1:14" ht="15" customHeight="1" x14ac:dyDescent="0.25">
      <c r="A23" s="355" t="s">
        <v>145</v>
      </c>
      <c r="B23" s="479">
        <v>294</v>
      </c>
      <c r="C23" s="480">
        <v>200</v>
      </c>
      <c r="D23" s="480">
        <v>57</v>
      </c>
      <c r="E23" s="481">
        <v>11</v>
      </c>
      <c r="F23" s="480">
        <v>26</v>
      </c>
      <c r="G23" s="480">
        <v>101</v>
      </c>
      <c r="H23" s="482">
        <v>193</v>
      </c>
      <c r="I23" s="143"/>
      <c r="J23" s="355">
        <v>159</v>
      </c>
      <c r="L23" s="543">
        <v>364</v>
      </c>
      <c r="M23" s="544">
        <v>473</v>
      </c>
      <c r="N23" s="545">
        <v>568</v>
      </c>
    </row>
    <row r="24" spans="1:14" ht="15" customHeight="1" x14ac:dyDescent="0.25">
      <c r="A24" s="465" t="s">
        <v>152</v>
      </c>
      <c r="B24" s="483">
        <v>374</v>
      </c>
      <c r="C24" s="484">
        <v>225</v>
      </c>
      <c r="D24" s="484">
        <v>111</v>
      </c>
      <c r="E24" s="485">
        <v>22</v>
      </c>
      <c r="F24" s="484">
        <v>16</v>
      </c>
      <c r="G24" s="484">
        <v>188</v>
      </c>
      <c r="H24" s="486">
        <v>186</v>
      </c>
      <c r="I24" s="143"/>
      <c r="J24" s="465">
        <v>279</v>
      </c>
      <c r="L24" s="543">
        <v>432</v>
      </c>
      <c r="M24" s="544">
        <v>494</v>
      </c>
      <c r="N24" s="545">
        <v>514</v>
      </c>
    </row>
    <row r="25" spans="1:14" ht="15" x14ac:dyDescent="0.25">
      <c r="A25" s="465" t="s">
        <v>157</v>
      </c>
      <c r="B25" s="483">
        <v>369</v>
      </c>
      <c r="C25" s="484">
        <v>163</v>
      </c>
      <c r="D25" s="484">
        <v>138</v>
      </c>
      <c r="E25" s="485">
        <v>44</v>
      </c>
      <c r="F25" s="484">
        <v>24</v>
      </c>
      <c r="G25" s="484">
        <v>253</v>
      </c>
      <c r="H25" s="486">
        <v>116</v>
      </c>
      <c r="I25" s="143"/>
      <c r="J25" s="465">
        <v>122</v>
      </c>
      <c r="L25" s="543">
        <v>370</v>
      </c>
      <c r="M25" s="544">
        <v>385</v>
      </c>
      <c r="N25" s="545">
        <v>400</v>
      </c>
    </row>
    <row r="26" spans="1:14" ht="15" x14ac:dyDescent="0.25">
      <c r="A26" s="465" t="s">
        <v>155</v>
      </c>
      <c r="B26" s="483">
        <v>557</v>
      </c>
      <c r="C26" s="484">
        <v>365</v>
      </c>
      <c r="D26" s="484">
        <v>103</v>
      </c>
      <c r="E26" s="485">
        <v>64</v>
      </c>
      <c r="F26" s="484">
        <v>25</v>
      </c>
      <c r="G26" s="484">
        <v>215</v>
      </c>
      <c r="H26" s="486">
        <v>342</v>
      </c>
      <c r="I26" s="143"/>
      <c r="J26" s="465">
        <v>353</v>
      </c>
      <c r="L26" s="543">
        <v>565</v>
      </c>
      <c r="M26" s="544">
        <v>580</v>
      </c>
      <c r="N26" s="545">
        <v>595</v>
      </c>
    </row>
    <row r="27" spans="1:14" ht="15" x14ac:dyDescent="0.25">
      <c r="A27" s="356" t="s">
        <v>129</v>
      </c>
      <c r="B27" s="487">
        <v>625</v>
      </c>
      <c r="C27" s="488">
        <v>381</v>
      </c>
      <c r="D27" s="488">
        <v>119</v>
      </c>
      <c r="E27" s="489">
        <v>54</v>
      </c>
      <c r="F27" s="488">
        <v>71</v>
      </c>
      <c r="G27" s="488">
        <v>271</v>
      </c>
      <c r="H27" s="490">
        <v>354</v>
      </c>
      <c r="I27" s="143"/>
      <c r="J27" s="356">
        <v>349</v>
      </c>
      <c r="L27" s="543">
        <v>656</v>
      </c>
      <c r="M27" s="544">
        <v>689</v>
      </c>
      <c r="N27" s="545">
        <v>723</v>
      </c>
    </row>
    <row r="28" spans="1:14" ht="15" customHeight="1" thickBot="1" x14ac:dyDescent="0.25">
      <c r="A28" s="146" t="s">
        <v>65</v>
      </c>
      <c r="B28" s="463">
        <v>2219</v>
      </c>
      <c r="C28" s="147">
        <v>1334</v>
      </c>
      <c r="D28" s="147">
        <v>528</v>
      </c>
      <c r="E28" s="147">
        <v>195</v>
      </c>
      <c r="F28" s="147">
        <v>162</v>
      </c>
      <c r="G28" s="147">
        <v>1028</v>
      </c>
      <c r="H28" s="148">
        <v>1191</v>
      </c>
      <c r="I28" s="143"/>
      <c r="J28" s="464">
        <v>1262</v>
      </c>
      <c r="L28" s="546">
        <f>SUM(L23:L27)</f>
        <v>2387</v>
      </c>
      <c r="M28" s="547">
        <f t="shared" ref="M28:N28" si="0">SUM(M23:M27)</f>
        <v>2621</v>
      </c>
      <c r="N28" s="548">
        <f t="shared" si="0"/>
        <v>2800</v>
      </c>
    </row>
    <row r="29" spans="1:14" ht="15" customHeight="1" thickTop="1" thickBot="1" x14ac:dyDescent="0.25">
      <c r="B29" s="150"/>
      <c r="C29" s="150"/>
      <c r="D29" s="150"/>
      <c r="E29" s="150"/>
      <c r="F29" s="150"/>
      <c r="G29" s="150"/>
      <c r="H29" s="151"/>
      <c r="I29" s="151"/>
      <c r="J29" s="151"/>
    </row>
    <row r="30" spans="1:14" ht="26.25" thickTop="1" x14ac:dyDescent="0.2">
      <c r="A30" s="200" t="s">
        <v>174</v>
      </c>
      <c r="B30" s="247" t="s">
        <v>15</v>
      </c>
      <c r="C30" s="247" t="s">
        <v>170</v>
      </c>
      <c r="D30" s="247" t="s">
        <v>5</v>
      </c>
      <c r="E30" s="248" t="s">
        <v>4</v>
      </c>
      <c r="F30" s="247" t="s">
        <v>16</v>
      </c>
      <c r="G30" s="247" t="s">
        <v>171</v>
      </c>
      <c r="H30" s="249" t="s">
        <v>2</v>
      </c>
      <c r="I30" s="250"/>
      <c r="J30" s="251" t="s">
        <v>217</v>
      </c>
      <c r="L30" s="540">
        <v>2020</v>
      </c>
      <c r="M30" s="541">
        <v>2025</v>
      </c>
      <c r="N30" s="542">
        <v>2030</v>
      </c>
    </row>
    <row r="31" spans="1:14" ht="15" x14ac:dyDescent="0.25">
      <c r="A31" s="349" t="s">
        <v>89</v>
      </c>
      <c r="B31" s="467">
        <v>1309</v>
      </c>
      <c r="C31" s="468">
        <v>735</v>
      </c>
      <c r="D31" s="468">
        <v>181</v>
      </c>
      <c r="E31" s="469">
        <v>179</v>
      </c>
      <c r="F31" s="468">
        <v>214</v>
      </c>
      <c r="G31" s="468">
        <v>475</v>
      </c>
      <c r="H31" s="470">
        <v>834</v>
      </c>
      <c r="I31" s="143"/>
      <c r="J31" s="355">
        <v>586</v>
      </c>
      <c r="L31" s="543">
        <v>1494</v>
      </c>
      <c r="M31" s="544">
        <v>1808</v>
      </c>
      <c r="N31" s="545">
        <v>2186</v>
      </c>
    </row>
    <row r="32" spans="1:14" ht="13.5" thickBot="1" x14ac:dyDescent="0.25">
      <c r="A32" s="508" t="s">
        <v>15</v>
      </c>
      <c r="B32" s="147">
        <v>1309</v>
      </c>
      <c r="C32" s="147">
        <v>735</v>
      </c>
      <c r="D32" s="147">
        <v>181</v>
      </c>
      <c r="E32" s="147">
        <v>179</v>
      </c>
      <c r="F32" s="147">
        <v>214</v>
      </c>
      <c r="G32" s="147">
        <v>475</v>
      </c>
      <c r="H32" s="148">
        <v>834</v>
      </c>
      <c r="I32" s="143"/>
      <c r="J32" s="149">
        <v>586</v>
      </c>
      <c r="L32" s="546">
        <f>SUM(L31)</f>
        <v>1494</v>
      </c>
      <c r="M32" s="547">
        <f t="shared" ref="M32:N32" si="1">SUM(M31)</f>
        <v>1808</v>
      </c>
      <c r="N32" s="548">
        <f t="shared" si="1"/>
        <v>2186</v>
      </c>
    </row>
    <row r="33" spans="1:14" ht="14.25" thickTop="1" thickBot="1" x14ac:dyDescent="0.25">
      <c r="I33" s="96"/>
    </row>
    <row r="34" spans="1:14" ht="26.25" thickTop="1" x14ac:dyDescent="0.2">
      <c r="A34" s="200" t="s">
        <v>172</v>
      </c>
      <c r="B34" s="247" t="s">
        <v>15</v>
      </c>
      <c r="C34" s="247" t="s">
        <v>170</v>
      </c>
      <c r="D34" s="247" t="s">
        <v>5</v>
      </c>
      <c r="E34" s="248" t="s">
        <v>4</v>
      </c>
      <c r="F34" s="247" t="s">
        <v>16</v>
      </c>
      <c r="G34" s="247" t="s">
        <v>171</v>
      </c>
      <c r="H34" s="249" t="s">
        <v>2</v>
      </c>
      <c r="I34" s="250"/>
      <c r="J34" s="251" t="s">
        <v>217</v>
      </c>
      <c r="L34" s="540">
        <v>2020</v>
      </c>
      <c r="M34" s="541">
        <v>2025</v>
      </c>
      <c r="N34" s="542">
        <v>2030</v>
      </c>
    </row>
    <row r="35" spans="1:14" ht="15" x14ac:dyDescent="0.25">
      <c r="A35" s="509" t="s">
        <v>180</v>
      </c>
      <c r="B35" s="350"/>
      <c r="C35" s="350"/>
      <c r="D35" s="350"/>
      <c r="E35" s="350"/>
      <c r="F35" s="350"/>
      <c r="G35" s="350"/>
      <c r="H35" s="351"/>
      <c r="I35" s="154"/>
      <c r="J35" s="355"/>
      <c r="L35" s="317"/>
      <c r="M35" s="130"/>
      <c r="N35" s="318"/>
    </row>
    <row r="36" spans="1:14" ht="13.5" thickBot="1" x14ac:dyDescent="0.25">
      <c r="A36" s="508" t="s">
        <v>15</v>
      </c>
      <c r="B36" s="147"/>
      <c r="C36" s="147"/>
      <c r="D36" s="147"/>
      <c r="E36" s="147"/>
      <c r="F36" s="147"/>
      <c r="G36" s="147"/>
      <c r="H36" s="148"/>
      <c r="I36" s="154"/>
      <c r="J36" s="99"/>
      <c r="L36" s="319"/>
      <c r="M36" s="320"/>
      <c r="N36" s="321"/>
    </row>
    <row r="37" spans="1:14" ht="14.25" thickTop="1" thickBot="1" x14ac:dyDescent="0.25">
      <c r="I37" s="96"/>
    </row>
    <row r="38" spans="1:14" ht="26.25" thickTop="1" x14ac:dyDescent="0.2">
      <c r="A38" s="200" t="s">
        <v>29</v>
      </c>
      <c r="B38" s="363" t="s">
        <v>15</v>
      </c>
      <c r="C38" s="363" t="s">
        <v>170</v>
      </c>
      <c r="D38" s="363" t="s">
        <v>5</v>
      </c>
      <c r="E38" s="364" t="s">
        <v>4</v>
      </c>
      <c r="F38" s="363" t="s">
        <v>16</v>
      </c>
      <c r="G38" s="363" t="s">
        <v>171</v>
      </c>
      <c r="H38" s="365" t="s">
        <v>2</v>
      </c>
      <c r="I38" s="250"/>
      <c r="J38" s="251" t="s">
        <v>217</v>
      </c>
      <c r="L38" s="540">
        <v>2020</v>
      </c>
      <c r="M38" s="541">
        <v>2025</v>
      </c>
      <c r="N38" s="542">
        <v>2030</v>
      </c>
    </row>
    <row r="39" spans="1:14" ht="15" x14ac:dyDescent="0.25">
      <c r="A39" s="349" t="s">
        <v>76</v>
      </c>
      <c r="B39" s="467">
        <v>1007</v>
      </c>
      <c r="C39" s="468"/>
      <c r="D39" s="468"/>
      <c r="E39" s="469"/>
      <c r="F39" s="468"/>
      <c r="G39" s="468"/>
      <c r="H39" s="470"/>
      <c r="I39" s="160"/>
      <c r="J39" s="355"/>
      <c r="L39" s="543">
        <v>1380</v>
      </c>
      <c r="M39" s="544">
        <v>2142</v>
      </c>
      <c r="N39" s="545">
        <v>2319</v>
      </c>
    </row>
    <row r="40" spans="1:14" ht="15" x14ac:dyDescent="0.25">
      <c r="A40" s="352" t="s">
        <v>83</v>
      </c>
      <c r="B40" s="471">
        <v>439</v>
      </c>
      <c r="C40" s="472"/>
      <c r="D40" s="472"/>
      <c r="E40" s="473"/>
      <c r="F40" s="472"/>
      <c r="G40" s="472"/>
      <c r="H40" s="474"/>
      <c r="I40" s="160"/>
      <c r="J40" s="355"/>
      <c r="L40" s="543">
        <v>439</v>
      </c>
      <c r="M40" s="544">
        <v>439</v>
      </c>
      <c r="N40" s="545">
        <v>439</v>
      </c>
    </row>
    <row r="41" spans="1:14" ht="15" x14ac:dyDescent="0.25">
      <c r="A41" s="352" t="s">
        <v>84</v>
      </c>
      <c r="B41" s="471">
        <v>231</v>
      </c>
      <c r="C41" s="472"/>
      <c r="D41" s="472"/>
      <c r="E41" s="473"/>
      <c r="F41" s="472"/>
      <c r="G41" s="472"/>
      <c r="H41" s="474"/>
      <c r="I41" s="160"/>
      <c r="J41" s="355"/>
      <c r="L41" s="543">
        <v>231</v>
      </c>
      <c r="M41" s="544">
        <v>231</v>
      </c>
      <c r="N41" s="545">
        <v>231</v>
      </c>
    </row>
    <row r="42" spans="1:14" ht="15" x14ac:dyDescent="0.25">
      <c r="A42" s="352" t="s">
        <v>88</v>
      </c>
      <c r="B42" s="475">
        <v>169</v>
      </c>
      <c r="C42" s="476"/>
      <c r="D42" s="476"/>
      <c r="E42" s="477"/>
      <c r="F42" s="476"/>
      <c r="G42" s="476"/>
      <c r="H42" s="478"/>
      <c r="I42" s="160"/>
      <c r="J42" s="355"/>
      <c r="L42" s="543">
        <v>180</v>
      </c>
      <c r="M42" s="544">
        <v>200</v>
      </c>
      <c r="N42" s="545">
        <v>225</v>
      </c>
    </row>
    <row r="43" spans="1:14" ht="13.5" thickBot="1" x14ac:dyDescent="0.25">
      <c r="A43" s="508" t="s">
        <v>15</v>
      </c>
      <c r="B43" s="463">
        <v>1846</v>
      </c>
      <c r="C43" s="147">
        <v>1258</v>
      </c>
      <c r="D43" s="147">
        <v>277</v>
      </c>
      <c r="E43" s="147">
        <v>166</v>
      </c>
      <c r="F43" s="147">
        <v>145</v>
      </c>
      <c r="G43" s="147">
        <v>713</v>
      </c>
      <c r="H43" s="148">
        <v>1133</v>
      </c>
      <c r="I43" s="154"/>
      <c r="J43" s="149">
        <v>609</v>
      </c>
      <c r="L43" s="546">
        <f>SUM(L39:L42)</f>
        <v>2230</v>
      </c>
      <c r="M43" s="547">
        <f t="shared" ref="M43:N43" si="2">SUM(M39:M42)</f>
        <v>3012</v>
      </c>
      <c r="N43" s="548">
        <f t="shared" si="2"/>
        <v>3214</v>
      </c>
    </row>
    <row r="44" spans="1:14" ht="14.25" thickTop="1" thickBot="1" x14ac:dyDescent="0.25">
      <c r="A44" s="162"/>
      <c r="B44" s="161"/>
      <c r="C44" s="161"/>
      <c r="D44" s="161"/>
      <c r="E44" s="161"/>
      <c r="F44" s="161"/>
      <c r="G44" s="161"/>
      <c r="H44" s="161"/>
      <c r="I44" s="154"/>
      <c r="J44" s="145"/>
    </row>
    <row r="45" spans="1:14" ht="26.25" thickTop="1" x14ac:dyDescent="0.2">
      <c r="A45" s="35" t="s">
        <v>290</v>
      </c>
      <c r="B45" s="247" t="s">
        <v>15</v>
      </c>
      <c r="C45" s="247" t="s">
        <v>170</v>
      </c>
      <c r="D45" s="247" t="s">
        <v>5</v>
      </c>
      <c r="E45" s="248" t="s">
        <v>4</v>
      </c>
      <c r="F45" s="247" t="s">
        <v>16</v>
      </c>
      <c r="G45" s="247" t="s">
        <v>171</v>
      </c>
      <c r="H45" s="249" t="s">
        <v>2</v>
      </c>
      <c r="I45" s="250"/>
      <c r="J45" s="251" t="s">
        <v>217</v>
      </c>
      <c r="L45" s="540">
        <v>2020</v>
      </c>
      <c r="M45" s="541">
        <v>2025</v>
      </c>
      <c r="N45" s="542">
        <v>2030</v>
      </c>
    </row>
    <row r="46" spans="1:14" x14ac:dyDescent="0.2">
      <c r="A46" s="163" t="s">
        <v>202</v>
      </c>
      <c r="B46" s="158">
        <v>3528</v>
      </c>
      <c r="C46" s="158">
        <v>2069</v>
      </c>
      <c r="D46" s="158">
        <v>709</v>
      </c>
      <c r="E46" s="158">
        <v>374</v>
      </c>
      <c r="F46" s="158">
        <v>376</v>
      </c>
      <c r="G46" s="158">
        <v>1503</v>
      </c>
      <c r="H46" s="159">
        <v>2025</v>
      </c>
      <c r="I46" s="154"/>
      <c r="J46" s="99">
        <v>1848</v>
      </c>
      <c r="L46" s="543">
        <f>L28+L32+L36</f>
        <v>3881</v>
      </c>
      <c r="M46" s="544">
        <f t="shared" ref="M46:N46" si="3">M28+M32+M36</f>
        <v>4429</v>
      </c>
      <c r="N46" s="545">
        <f t="shared" si="3"/>
        <v>4986</v>
      </c>
    </row>
    <row r="47" spans="1:14" ht="13.5" thickBot="1" x14ac:dyDescent="0.25">
      <c r="A47" s="163" t="s">
        <v>201</v>
      </c>
      <c r="B47" s="158">
        <v>5374</v>
      </c>
      <c r="C47" s="158">
        <v>3327</v>
      </c>
      <c r="D47" s="158">
        <v>986</v>
      </c>
      <c r="E47" s="158">
        <v>540</v>
      </c>
      <c r="F47" s="158">
        <v>521</v>
      </c>
      <c r="G47" s="158">
        <v>2216</v>
      </c>
      <c r="H47" s="159">
        <v>3158</v>
      </c>
      <c r="I47" s="154"/>
      <c r="J47" s="522">
        <v>2457</v>
      </c>
      <c r="L47" s="546">
        <f>L28+L32+L36+L43</f>
        <v>6111</v>
      </c>
      <c r="M47" s="547">
        <f t="shared" ref="M47:N47" si="4">M28+M32+M36+M43</f>
        <v>7441</v>
      </c>
      <c r="N47" s="548">
        <f t="shared" si="4"/>
        <v>8200</v>
      </c>
    </row>
    <row r="48" spans="1:14" ht="13.5" thickTop="1" x14ac:dyDescent="0.2">
      <c r="A48" s="164"/>
      <c r="B48" s="154"/>
      <c r="C48" s="154"/>
      <c r="D48" s="154"/>
      <c r="E48" s="154"/>
      <c r="F48" s="154"/>
      <c r="G48" s="154"/>
      <c r="H48" s="154"/>
      <c r="I48" s="154"/>
      <c r="J48" s="154"/>
    </row>
    <row r="49" spans="1:11" x14ac:dyDescent="0.2">
      <c r="A49" s="552"/>
      <c r="B49" s="553"/>
      <c r="C49" s="553"/>
      <c r="D49" s="553"/>
      <c r="E49" s="553"/>
      <c r="F49" s="553"/>
      <c r="G49" s="553"/>
      <c r="H49" s="553"/>
      <c r="I49" s="553"/>
      <c r="J49" s="553"/>
      <c r="K49" s="554"/>
    </row>
    <row r="51" spans="1:11" x14ac:dyDescent="0.2">
      <c r="A51" s="665" t="s">
        <v>351</v>
      </c>
      <c r="B51" s="666"/>
      <c r="C51" s="666"/>
      <c r="D51" s="666"/>
      <c r="E51" s="666"/>
      <c r="F51" s="666"/>
      <c r="G51" s="666"/>
      <c r="H51" s="667"/>
    </row>
    <row r="52" spans="1:11" x14ac:dyDescent="0.2">
      <c r="A52" s="665" t="s">
        <v>271</v>
      </c>
      <c r="B52" s="666"/>
      <c r="C52" s="666"/>
      <c r="D52" s="666"/>
      <c r="E52" s="666"/>
      <c r="F52" s="666"/>
      <c r="G52" s="666"/>
      <c r="H52" s="667"/>
      <c r="I52" s="132"/>
    </row>
    <row r="53" spans="1:11" ht="25.5" x14ac:dyDescent="0.2">
      <c r="A53" s="127"/>
      <c r="B53" s="253" t="s">
        <v>15</v>
      </c>
      <c r="C53" s="253" t="s">
        <v>3</v>
      </c>
      <c r="D53" s="253" t="s">
        <v>5</v>
      </c>
      <c r="E53" s="252" t="s">
        <v>4</v>
      </c>
      <c r="F53" s="253" t="s">
        <v>16</v>
      </c>
      <c r="G53" s="253" t="s">
        <v>1</v>
      </c>
      <c r="H53" s="505" t="s">
        <v>2</v>
      </c>
      <c r="I53" s="77"/>
      <c r="J53" s="251" t="s">
        <v>178</v>
      </c>
    </row>
    <row r="54" spans="1:11" x14ac:dyDescent="0.2">
      <c r="A54" s="133" t="s">
        <v>39</v>
      </c>
      <c r="B54" s="398">
        <v>1027</v>
      </c>
      <c r="C54" s="398">
        <v>620</v>
      </c>
      <c r="D54" s="398">
        <v>271</v>
      </c>
      <c r="E54" s="398">
        <v>75</v>
      </c>
      <c r="F54" s="398">
        <v>61</v>
      </c>
      <c r="G54" s="398">
        <v>563</v>
      </c>
      <c r="H54" s="398">
        <v>464</v>
      </c>
      <c r="I54" s="135"/>
      <c r="J54" s="134">
        <v>544</v>
      </c>
    </row>
    <row r="55" spans="1:11" x14ac:dyDescent="0.2">
      <c r="A55" s="133" t="s">
        <v>175</v>
      </c>
      <c r="B55" s="197">
        <v>1196</v>
      </c>
      <c r="C55" s="197">
        <v>715</v>
      </c>
      <c r="D55" s="197">
        <v>258</v>
      </c>
      <c r="E55" s="197">
        <v>120</v>
      </c>
      <c r="F55" s="197">
        <v>103</v>
      </c>
      <c r="G55" s="197">
        <v>467</v>
      </c>
      <c r="H55" s="197">
        <v>729</v>
      </c>
      <c r="I55" s="135"/>
      <c r="J55" s="136">
        <v>719</v>
      </c>
    </row>
    <row r="56" spans="1:11" x14ac:dyDescent="0.2">
      <c r="A56" s="133" t="s">
        <v>40</v>
      </c>
      <c r="B56" s="197">
        <v>2509</v>
      </c>
      <c r="C56" s="197">
        <v>1594</v>
      </c>
      <c r="D56" s="197">
        <v>389</v>
      </c>
      <c r="E56" s="197">
        <v>282</v>
      </c>
      <c r="F56" s="197">
        <v>244</v>
      </c>
      <c r="G56" s="197">
        <v>958</v>
      </c>
      <c r="H56" s="197">
        <v>1551</v>
      </c>
      <c r="I56" s="135"/>
      <c r="J56" s="134">
        <v>1194</v>
      </c>
    </row>
    <row r="57" spans="1:11" x14ac:dyDescent="0.2">
      <c r="A57" s="133" t="s">
        <v>176</v>
      </c>
      <c r="B57" s="197">
        <v>642</v>
      </c>
      <c r="C57" s="197">
        <v>398</v>
      </c>
      <c r="D57" s="197">
        <v>68</v>
      </c>
      <c r="E57" s="197">
        <v>63</v>
      </c>
      <c r="F57" s="197">
        <v>113</v>
      </c>
      <c r="G57" s="197">
        <v>228</v>
      </c>
      <c r="H57" s="197">
        <v>414</v>
      </c>
      <c r="I57" s="135"/>
      <c r="J57" s="137" t="s">
        <v>180</v>
      </c>
    </row>
    <row r="58" spans="1:11" x14ac:dyDescent="0.2">
      <c r="A58" s="506" t="s">
        <v>15</v>
      </c>
      <c r="B58" s="399">
        <v>5374</v>
      </c>
      <c r="C58" s="399">
        <v>3327</v>
      </c>
      <c r="D58" s="399">
        <v>986</v>
      </c>
      <c r="E58" s="399">
        <v>540</v>
      </c>
      <c r="F58" s="399">
        <v>521</v>
      </c>
      <c r="G58" s="399">
        <v>2216</v>
      </c>
      <c r="H58" s="399">
        <v>3158</v>
      </c>
      <c r="I58" s="138"/>
      <c r="J58" s="399">
        <f>SUM(J54:J57)</f>
        <v>2457</v>
      </c>
    </row>
    <row r="59" spans="1:11" x14ac:dyDescent="0.2">
      <c r="A59" s="139"/>
      <c r="B59" s="138"/>
      <c r="C59" s="138"/>
      <c r="D59" s="138"/>
      <c r="E59" s="138"/>
      <c r="F59" s="138"/>
      <c r="G59" s="138"/>
      <c r="H59" s="138"/>
      <c r="I59" s="138"/>
      <c r="J59" s="138"/>
      <c r="K59" s="135"/>
    </row>
    <row r="60" spans="1:11" x14ac:dyDescent="0.2">
      <c r="A60" s="659" t="s">
        <v>376</v>
      </c>
      <c r="B60" s="660"/>
      <c r="C60" s="660"/>
      <c r="D60" s="660"/>
      <c r="E60" s="661"/>
      <c r="F60" s="491"/>
      <c r="G60" s="132"/>
    </row>
    <row r="61" spans="1:11" x14ac:dyDescent="0.2">
      <c r="A61" s="653" t="s">
        <v>272</v>
      </c>
      <c r="B61" s="654"/>
      <c r="C61" s="654"/>
      <c r="D61" s="654"/>
      <c r="E61" s="655"/>
      <c r="F61" s="131"/>
      <c r="G61" s="95"/>
    </row>
    <row r="62" spans="1:11" x14ac:dyDescent="0.2">
      <c r="A62" s="656" t="s">
        <v>273</v>
      </c>
      <c r="B62" s="657"/>
      <c r="C62" s="657"/>
      <c r="D62" s="657"/>
      <c r="E62" s="658"/>
      <c r="F62" s="131"/>
      <c r="G62" s="132"/>
      <c r="H62" s="132"/>
    </row>
    <row r="63" spans="1:11" x14ac:dyDescent="0.2">
      <c r="A63" s="201"/>
      <c r="B63" s="264"/>
      <c r="C63" s="265"/>
      <c r="D63" s="265"/>
      <c r="E63" s="266"/>
      <c r="F63" s="132"/>
      <c r="G63" s="132"/>
      <c r="H63" s="132"/>
    </row>
    <row r="64" spans="1:11" x14ac:dyDescent="0.2">
      <c r="A64" s="503"/>
      <c r="B64" s="504"/>
      <c r="C64" s="252" t="s">
        <v>15</v>
      </c>
      <c r="D64" s="253" t="s">
        <v>179</v>
      </c>
      <c r="E64" s="253" t="s">
        <v>37</v>
      </c>
    </row>
    <row r="65" spans="1:10" x14ac:dyDescent="0.2">
      <c r="A65" s="358" t="s">
        <v>11</v>
      </c>
      <c r="B65" s="359"/>
      <c r="C65" s="361">
        <v>233401</v>
      </c>
      <c r="D65" s="360">
        <v>124177</v>
      </c>
      <c r="E65" s="495">
        <v>0.5320328533296772</v>
      </c>
    </row>
    <row r="66" spans="1:10" x14ac:dyDescent="0.2">
      <c r="A66" s="492" t="s">
        <v>289</v>
      </c>
      <c r="B66" s="493"/>
      <c r="C66" s="409">
        <v>3936</v>
      </c>
      <c r="D66" s="494">
        <v>2337</v>
      </c>
      <c r="E66" s="495">
        <v>0.59375</v>
      </c>
      <c r="F66" s="395"/>
    </row>
    <row r="67" spans="1:10" ht="12.75" customHeight="1" x14ac:dyDescent="0.2">
      <c r="A67" s="501" t="s">
        <v>274</v>
      </c>
      <c r="B67" s="502"/>
      <c r="C67" s="496">
        <v>5374</v>
      </c>
      <c r="D67" s="494">
        <v>2454</v>
      </c>
      <c r="E67" s="263">
        <v>0.45664309639002604</v>
      </c>
      <c r="F67" s="395"/>
    </row>
    <row r="68" spans="1:10" x14ac:dyDescent="0.2">
      <c r="A68" s="164"/>
      <c r="B68" s="154"/>
      <c r="C68" s="154"/>
      <c r="D68" s="154"/>
      <c r="E68" s="154"/>
      <c r="F68" s="154"/>
      <c r="G68" s="154"/>
      <c r="H68" s="154"/>
      <c r="I68" s="154"/>
      <c r="J68" s="154"/>
    </row>
    <row r="69" spans="1:10" x14ac:dyDescent="0.2">
      <c r="A69" s="165" t="s">
        <v>242</v>
      </c>
      <c r="G69" s="152"/>
      <c r="H69" s="152"/>
      <c r="I69" s="152"/>
      <c r="J69" s="166"/>
    </row>
    <row r="70" spans="1:10" x14ac:dyDescent="0.2">
      <c r="A70" s="165" t="s">
        <v>250</v>
      </c>
      <c r="G70" s="152"/>
      <c r="H70" s="152"/>
      <c r="I70" s="152"/>
      <c r="J70" s="166"/>
    </row>
    <row r="71" spans="1:10" x14ac:dyDescent="0.2">
      <c r="A71" s="12" t="s">
        <v>213</v>
      </c>
      <c r="G71" s="152"/>
      <c r="H71" s="152"/>
      <c r="I71" s="152"/>
      <c r="J71" s="152"/>
    </row>
    <row r="72" spans="1:10" x14ac:dyDescent="0.2">
      <c r="A72" s="12" t="s">
        <v>258</v>
      </c>
      <c r="J72" s="14" t="s">
        <v>31</v>
      </c>
    </row>
  </sheetData>
  <sortState ref="A25:H29">
    <sortCondition ref="B25:B29"/>
  </sortState>
  <mergeCells count="12">
    <mergeCell ref="A3:N3"/>
    <mergeCell ref="A1:N1"/>
    <mergeCell ref="L21:N21"/>
    <mergeCell ref="A52:H52"/>
    <mergeCell ref="A60:E60"/>
    <mergeCell ref="A4:N8"/>
    <mergeCell ref="A61:E61"/>
    <mergeCell ref="A62:E62"/>
    <mergeCell ref="A10:E10"/>
    <mergeCell ref="A11:E11"/>
    <mergeCell ref="A21:H21"/>
    <mergeCell ref="A51:H51"/>
  </mergeCells>
  <hyperlinks>
    <hyperlink ref="J72" location="Contents!A1" display="Back to Contents" xr:uid="{00000000-0004-0000-0500-000000000000}"/>
  </hyperlinks>
  <pageMargins left="0.25" right="0.25" top="0.75" bottom="0.75" header="0.3" footer="0.3"/>
  <pageSetup paperSize="17" scale="74" orientation="portrait" r:id="rId1"/>
  <ignoredErrors>
    <ignoredError sqref="L28:N28 L43:N4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69"/>
  <sheetViews>
    <sheetView zoomScaleNormal="100" zoomScaleSheetLayoutView="100" workbookViewId="0">
      <selection activeCell="K47" sqref="K47"/>
    </sheetView>
  </sheetViews>
  <sheetFormatPr defaultColWidth="9.140625" defaultRowHeight="14.25" x14ac:dyDescent="0.2"/>
  <cols>
    <col min="1" max="1" width="37.7109375" style="12" customWidth="1"/>
    <col min="2" max="8" width="15.7109375" style="12" customWidth="1"/>
    <col min="9" max="9" width="5.7109375" style="12" customWidth="1"/>
    <col min="10" max="11" width="15.5703125" style="12" customWidth="1"/>
    <col min="12" max="12" width="14.7109375" style="1" customWidth="1"/>
    <col min="13" max="17" width="10.7109375" style="1" customWidth="1"/>
    <col min="18" max="18" width="6.4257812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62" t="s">
        <v>22</v>
      </c>
      <c r="B1" s="563"/>
      <c r="C1" s="563"/>
      <c r="D1" s="563"/>
      <c r="E1" s="563"/>
      <c r="F1" s="563"/>
      <c r="G1" s="563"/>
      <c r="H1" s="563"/>
      <c r="I1" s="563"/>
      <c r="J1" s="563"/>
      <c r="K1" s="564"/>
      <c r="L1" s="168"/>
      <c r="M1" s="168"/>
      <c r="N1" s="92"/>
      <c r="O1" s="92"/>
      <c r="P1" s="92"/>
      <c r="Q1" s="92"/>
      <c r="R1" s="92"/>
      <c r="S1" s="92"/>
      <c r="T1" s="92"/>
      <c r="U1" s="92"/>
      <c r="V1" s="92"/>
      <c r="W1" s="92"/>
    </row>
    <row r="2" spans="1:23" x14ac:dyDescent="0.2">
      <c r="A2" s="680"/>
      <c r="B2" s="681"/>
      <c r="C2" s="681"/>
      <c r="D2" s="681"/>
      <c r="E2" s="681"/>
      <c r="F2" s="681"/>
      <c r="G2" s="681"/>
      <c r="H2" s="681"/>
      <c r="I2" s="681"/>
      <c r="J2" s="681"/>
      <c r="K2" s="682"/>
      <c r="L2" s="9"/>
      <c r="M2" s="9"/>
      <c r="N2" s="9"/>
      <c r="O2" s="9"/>
      <c r="P2" s="9"/>
      <c r="Q2" s="9"/>
      <c r="R2" s="9"/>
      <c r="S2" s="9"/>
      <c r="T2" s="9"/>
      <c r="U2" s="9"/>
      <c r="V2" s="9"/>
      <c r="W2" s="92"/>
    </row>
    <row r="3" spans="1:23" s="92" customFormat="1" ht="15" customHeight="1" x14ac:dyDescent="0.2">
      <c r="A3" s="562" t="s">
        <v>275</v>
      </c>
      <c r="B3" s="563"/>
      <c r="C3" s="563"/>
      <c r="D3" s="563"/>
      <c r="E3" s="563"/>
      <c r="F3" s="563"/>
      <c r="G3" s="563"/>
      <c r="H3" s="563"/>
      <c r="I3" s="563"/>
      <c r="J3" s="563"/>
      <c r="K3" s="564"/>
      <c r="L3" s="9"/>
      <c r="M3" s="9"/>
      <c r="N3" s="9"/>
      <c r="O3" s="9"/>
      <c r="P3" s="9"/>
      <c r="Q3" s="9"/>
      <c r="R3" s="9"/>
      <c r="S3" s="9"/>
      <c r="T3" s="9"/>
    </row>
    <row r="4" spans="1:23" s="92" customFormat="1" ht="15" customHeight="1" x14ac:dyDescent="0.2">
      <c r="A4" s="568" t="s">
        <v>337</v>
      </c>
      <c r="B4" s="569"/>
      <c r="C4" s="569"/>
      <c r="D4" s="569"/>
      <c r="E4" s="569"/>
      <c r="F4" s="569"/>
      <c r="G4" s="569"/>
      <c r="H4" s="569"/>
      <c r="I4" s="569"/>
      <c r="J4" s="569"/>
      <c r="K4" s="570"/>
      <c r="L4" s="9"/>
      <c r="M4" s="9"/>
      <c r="N4" s="9"/>
      <c r="O4" s="9"/>
      <c r="P4" s="9"/>
      <c r="Q4" s="9"/>
      <c r="R4" s="9"/>
      <c r="S4" s="9"/>
      <c r="T4" s="9"/>
    </row>
    <row r="5" spans="1:23" s="92" customFormat="1" x14ac:dyDescent="0.2">
      <c r="A5" s="571"/>
      <c r="B5" s="572"/>
      <c r="C5" s="572"/>
      <c r="D5" s="572"/>
      <c r="E5" s="572"/>
      <c r="F5" s="572"/>
      <c r="G5" s="572"/>
      <c r="H5" s="572"/>
      <c r="I5" s="572"/>
      <c r="J5" s="572"/>
      <c r="K5" s="573"/>
      <c r="L5" s="9"/>
      <c r="M5" s="9"/>
      <c r="N5" s="9"/>
      <c r="O5" s="9"/>
      <c r="P5" s="9"/>
      <c r="Q5" s="9"/>
      <c r="R5" s="9"/>
      <c r="S5" s="9"/>
      <c r="T5" s="9"/>
    </row>
    <row r="6" spans="1:23" s="92" customFormat="1" x14ac:dyDescent="0.2">
      <c r="A6" s="571"/>
      <c r="B6" s="572"/>
      <c r="C6" s="572"/>
      <c r="D6" s="572"/>
      <c r="E6" s="572"/>
      <c r="F6" s="572"/>
      <c r="G6" s="572"/>
      <c r="H6" s="572"/>
      <c r="I6" s="572"/>
      <c r="J6" s="572"/>
      <c r="K6" s="573"/>
      <c r="L6" s="9"/>
      <c r="M6" s="9"/>
      <c r="N6" s="9"/>
      <c r="O6" s="9"/>
      <c r="P6" s="9"/>
      <c r="Q6" s="9"/>
      <c r="R6" s="9"/>
      <c r="S6" s="9"/>
      <c r="T6" s="9"/>
    </row>
    <row r="7" spans="1:23" s="92" customFormat="1" x14ac:dyDescent="0.2">
      <c r="A7" s="571"/>
      <c r="B7" s="572"/>
      <c r="C7" s="572"/>
      <c r="D7" s="572"/>
      <c r="E7" s="572"/>
      <c r="F7" s="572"/>
      <c r="G7" s="572"/>
      <c r="H7" s="572"/>
      <c r="I7" s="572"/>
      <c r="J7" s="572"/>
      <c r="K7" s="573"/>
      <c r="L7" s="9"/>
      <c r="M7" s="9"/>
      <c r="N7" s="9"/>
      <c r="O7" s="9"/>
      <c r="P7" s="9"/>
      <c r="Q7" s="9"/>
      <c r="R7" s="9"/>
      <c r="S7" s="9"/>
      <c r="T7" s="9"/>
    </row>
    <row r="8" spans="1:23" s="92" customFormat="1" ht="31.15" customHeight="1" x14ac:dyDescent="0.2">
      <c r="A8" s="574"/>
      <c r="B8" s="575"/>
      <c r="C8" s="575"/>
      <c r="D8" s="575"/>
      <c r="E8" s="575"/>
      <c r="F8" s="575"/>
      <c r="G8" s="575"/>
      <c r="H8" s="575"/>
      <c r="I8" s="575"/>
      <c r="J8" s="575"/>
      <c r="K8" s="576"/>
      <c r="L8" s="9"/>
      <c r="M8" s="9"/>
      <c r="N8" s="9"/>
      <c r="O8" s="9"/>
      <c r="P8" s="9"/>
      <c r="Q8" s="9"/>
      <c r="R8" s="9"/>
    </row>
    <row r="9" spans="1:23" s="92" customFormat="1" x14ac:dyDescent="0.2">
      <c r="A9" s="114"/>
      <c r="B9" s="114"/>
      <c r="C9" s="114"/>
      <c r="D9" s="114"/>
      <c r="E9" s="114"/>
      <c r="F9" s="114"/>
      <c r="G9" s="114"/>
      <c r="H9" s="114"/>
      <c r="I9" s="114"/>
      <c r="J9" s="95"/>
      <c r="K9" s="132"/>
      <c r="L9" s="9"/>
      <c r="M9" s="9"/>
      <c r="N9" s="9"/>
      <c r="O9" s="9"/>
      <c r="P9" s="9"/>
      <c r="Q9" s="9"/>
      <c r="R9" s="9"/>
    </row>
    <row r="10" spans="1:23" s="92" customFormat="1" ht="14.25" customHeight="1" x14ac:dyDescent="0.2">
      <c r="A10" s="662" t="s">
        <v>350</v>
      </c>
      <c r="B10" s="663"/>
      <c r="C10" s="663"/>
      <c r="D10" s="663"/>
      <c r="E10" s="663"/>
      <c r="F10" s="663"/>
      <c r="G10" s="663"/>
      <c r="H10" s="664"/>
      <c r="I10" s="141"/>
      <c r="J10" s="141"/>
      <c r="K10" s="12"/>
      <c r="L10" s="9"/>
      <c r="M10" s="9"/>
      <c r="N10" s="9"/>
      <c r="O10" s="9"/>
      <c r="P10" s="9"/>
      <c r="Q10" s="9"/>
      <c r="R10" s="9"/>
    </row>
    <row r="11" spans="1:23" s="92" customFormat="1" x14ac:dyDescent="0.2">
      <c r="A11" s="671"/>
      <c r="B11" s="672"/>
      <c r="C11" s="672"/>
      <c r="D11" s="672"/>
      <c r="E11" s="672"/>
      <c r="F11" s="672"/>
      <c r="G11" s="672"/>
      <c r="H11" s="673"/>
      <c r="I11" s="141"/>
      <c r="J11" s="141"/>
      <c r="K11" s="12"/>
      <c r="L11" s="9"/>
      <c r="M11" s="9"/>
      <c r="N11" s="9"/>
      <c r="O11" s="9"/>
      <c r="P11" s="9"/>
      <c r="Q11" s="9"/>
      <c r="R11" s="9"/>
    </row>
    <row r="12" spans="1:23" s="92" customFormat="1" ht="25.5" x14ac:dyDescent="0.2">
      <c r="A12" s="411" t="s">
        <v>173</v>
      </c>
      <c r="B12" s="363" t="s">
        <v>15</v>
      </c>
      <c r="C12" s="363" t="s">
        <v>170</v>
      </c>
      <c r="D12" s="363" t="s">
        <v>5</v>
      </c>
      <c r="E12" s="364" t="s">
        <v>4</v>
      </c>
      <c r="F12" s="363" t="s">
        <v>16</v>
      </c>
      <c r="G12" s="363" t="s">
        <v>171</v>
      </c>
      <c r="H12" s="365" t="s">
        <v>2</v>
      </c>
      <c r="I12" s="250"/>
      <c r="J12" s="374" t="s">
        <v>217</v>
      </c>
      <c r="K12" s="12"/>
      <c r="L12" s="9"/>
      <c r="M12" s="9"/>
      <c r="N12" s="9"/>
      <c r="O12" s="9"/>
      <c r="P12" s="9"/>
      <c r="Q12" s="9"/>
      <c r="R12" s="9"/>
    </row>
    <row r="13" spans="1:23" s="92" customFormat="1" ht="15" x14ac:dyDescent="0.25">
      <c r="A13" s="349" t="str">
        <f>'Comp by Inst Reg-counts'!A23</f>
        <v>RANGER COLLEGE</v>
      </c>
      <c r="B13" s="349">
        <f>'Comp by Inst Reg-counts'!B23</f>
        <v>294</v>
      </c>
      <c r="C13" s="362">
        <f>'Comp by Inst Reg-counts'!C23/'Comp by Inst Reg-percent'!$B13</f>
        <v>0.68027210884353739</v>
      </c>
      <c r="D13" s="362">
        <f>'Comp by Inst Reg-counts'!D23/'Comp by Inst Reg-percent'!$B13</f>
        <v>0.19387755102040816</v>
      </c>
      <c r="E13" s="362">
        <f>'Comp by Inst Reg-counts'!E23/'Comp by Inst Reg-percent'!$B13</f>
        <v>3.7414965986394558E-2</v>
      </c>
      <c r="F13" s="362">
        <f>'Comp by Inst Reg-counts'!F23/'Comp by Inst Reg-percent'!$B13</f>
        <v>8.8435374149659865E-2</v>
      </c>
      <c r="G13" s="362">
        <f>'Comp by Inst Reg-counts'!G23/'Comp by Inst Reg-percent'!$B13</f>
        <v>0.34353741496598639</v>
      </c>
      <c r="H13" s="466">
        <f>'Comp by Inst Reg-counts'!H23/'Comp by Inst Reg-percent'!$B13</f>
        <v>0.65646258503401356</v>
      </c>
      <c r="I13" s="143"/>
      <c r="J13" s="373">
        <f>'Comp by Inst Reg-counts'!J23/'Comp by Inst Reg-percent'!$B13</f>
        <v>0.54081632653061229</v>
      </c>
      <c r="K13" s="12"/>
      <c r="L13" s="9">
        <v>294</v>
      </c>
      <c r="M13" s="9"/>
      <c r="N13" s="9"/>
      <c r="O13" s="9"/>
      <c r="P13" s="9"/>
      <c r="Q13" s="9"/>
      <c r="R13" s="9"/>
    </row>
    <row r="14" spans="1:23" s="92" customFormat="1" ht="15" x14ac:dyDescent="0.25">
      <c r="A14" s="352" t="str">
        <f>'Comp by Inst Reg-counts'!A24</f>
        <v>TEXAS STATE T. C. WEST TEXAS</v>
      </c>
      <c r="B14" s="352">
        <f>'Comp by Inst Reg-counts'!B24</f>
        <v>374</v>
      </c>
      <c r="C14" s="366">
        <f>'Comp by Inst Reg-counts'!C24/'Comp by Inst Reg-percent'!$B14</f>
        <v>0.60160427807486627</v>
      </c>
      <c r="D14" s="366">
        <f>'Comp by Inst Reg-counts'!D24/'Comp by Inst Reg-percent'!$B14</f>
        <v>0.2967914438502674</v>
      </c>
      <c r="E14" s="366">
        <f>'Comp by Inst Reg-counts'!E24/'Comp by Inst Reg-percent'!$B14</f>
        <v>5.8823529411764705E-2</v>
      </c>
      <c r="F14" s="366">
        <f>'Comp by Inst Reg-counts'!F24/'Comp by Inst Reg-percent'!$B14</f>
        <v>4.2780748663101602E-2</v>
      </c>
      <c r="G14" s="366">
        <f>'Comp by Inst Reg-counts'!G24/'Comp by Inst Reg-percent'!$B14</f>
        <v>0.50267379679144386</v>
      </c>
      <c r="H14" s="367">
        <f>'Comp by Inst Reg-counts'!H24/'Comp by Inst Reg-percent'!$B14</f>
        <v>0.49732620320855614</v>
      </c>
      <c r="I14" s="143"/>
      <c r="J14" s="376">
        <f>'Comp by Inst Reg-counts'!J24/'Comp by Inst Reg-percent'!$B14</f>
        <v>0.74598930481283421</v>
      </c>
      <c r="K14" s="12"/>
      <c r="L14" s="9">
        <v>374</v>
      </c>
      <c r="M14" s="9"/>
      <c r="N14" s="9"/>
      <c r="O14" s="9"/>
      <c r="P14" s="9"/>
      <c r="Q14" s="9"/>
      <c r="R14" s="9"/>
    </row>
    <row r="15" spans="1:23" s="92" customFormat="1" ht="15" x14ac:dyDescent="0.25">
      <c r="A15" s="352" t="str">
        <f>'Comp by Inst Reg-counts'!A25</f>
        <v>WESTERN TEXAS COLLEGE</v>
      </c>
      <c r="B15" s="352">
        <f>'Comp by Inst Reg-counts'!B25</f>
        <v>369</v>
      </c>
      <c r="C15" s="366">
        <f>'Comp by Inst Reg-counts'!C25/'Comp by Inst Reg-percent'!$B15</f>
        <v>0.44173441734417346</v>
      </c>
      <c r="D15" s="366">
        <f>'Comp by Inst Reg-counts'!D25/'Comp by Inst Reg-percent'!$B15</f>
        <v>0.37398373983739835</v>
      </c>
      <c r="E15" s="366">
        <f>'Comp by Inst Reg-counts'!E25/'Comp by Inst Reg-percent'!$B15</f>
        <v>0.11924119241192412</v>
      </c>
      <c r="F15" s="366">
        <f>'Comp by Inst Reg-counts'!F25/'Comp by Inst Reg-percent'!$B15</f>
        <v>6.5040650406504072E-2</v>
      </c>
      <c r="G15" s="366">
        <f>'Comp by Inst Reg-counts'!G25/'Comp by Inst Reg-percent'!$B15</f>
        <v>0.68563685636856364</v>
      </c>
      <c r="H15" s="367">
        <f>'Comp by Inst Reg-counts'!H25/'Comp by Inst Reg-percent'!$B15</f>
        <v>0.3143631436314363</v>
      </c>
      <c r="I15" s="143"/>
      <c r="J15" s="376">
        <f>'Comp by Inst Reg-counts'!J25/'Comp by Inst Reg-percent'!$B15</f>
        <v>0.33062330623306235</v>
      </c>
      <c r="K15" s="12"/>
      <c r="L15" s="9">
        <v>369</v>
      </c>
      <c r="M15" s="9"/>
      <c r="N15" s="9"/>
      <c r="O15" s="9"/>
      <c r="P15" s="9"/>
      <c r="Q15" s="9"/>
      <c r="R15" s="9"/>
    </row>
    <row r="16" spans="1:23" s="92" customFormat="1" ht="15" x14ac:dyDescent="0.25">
      <c r="A16" s="352" t="str">
        <f>'Comp by Inst Reg-counts'!A26</f>
        <v>VERNON COLLEGE</v>
      </c>
      <c r="B16" s="352">
        <f>'Comp by Inst Reg-counts'!B26</f>
        <v>557</v>
      </c>
      <c r="C16" s="366">
        <f>'Comp by Inst Reg-counts'!C26/'Comp by Inst Reg-percent'!$B16</f>
        <v>0.65529622980251345</v>
      </c>
      <c r="D16" s="366">
        <f>'Comp by Inst Reg-counts'!D26/'Comp by Inst Reg-percent'!$B16</f>
        <v>0.18491921005385997</v>
      </c>
      <c r="E16" s="366">
        <f>'Comp by Inst Reg-counts'!E26/'Comp by Inst Reg-percent'!$B16</f>
        <v>0.11490125673249552</v>
      </c>
      <c r="F16" s="366">
        <f>'Comp by Inst Reg-counts'!F26/'Comp by Inst Reg-percent'!$B16</f>
        <v>4.4883303411131059E-2</v>
      </c>
      <c r="G16" s="366">
        <f>'Comp by Inst Reg-counts'!G26/'Comp by Inst Reg-percent'!$B16</f>
        <v>0.3859964093357271</v>
      </c>
      <c r="H16" s="367">
        <f>'Comp by Inst Reg-counts'!H26/'Comp by Inst Reg-percent'!$B16</f>
        <v>0.6140035906642729</v>
      </c>
      <c r="I16" s="143"/>
      <c r="J16" s="376">
        <f>'Comp by Inst Reg-counts'!J26/'Comp by Inst Reg-percent'!$B16</f>
        <v>0.63375224416517051</v>
      </c>
      <c r="K16" s="121"/>
      <c r="L16" s="9">
        <v>557</v>
      </c>
      <c r="M16" s="9"/>
      <c r="N16" s="9"/>
      <c r="O16" s="9"/>
      <c r="P16" s="9"/>
      <c r="Q16" s="9"/>
      <c r="R16" s="9"/>
    </row>
    <row r="17" spans="1:22" s="92" customFormat="1" ht="15" x14ac:dyDescent="0.25">
      <c r="A17" s="368" t="str">
        <f>'Comp by Inst Reg-counts'!A27</f>
        <v>CISCO COLLEGE</v>
      </c>
      <c r="B17" s="368">
        <f>'Comp by Inst Reg-counts'!B27</f>
        <v>625</v>
      </c>
      <c r="C17" s="369">
        <f>'Comp by Inst Reg-counts'!C27/'Comp by Inst Reg-percent'!$B17</f>
        <v>0.60960000000000003</v>
      </c>
      <c r="D17" s="369">
        <f>'Comp by Inst Reg-counts'!D27/'Comp by Inst Reg-percent'!$B17</f>
        <v>0.19040000000000001</v>
      </c>
      <c r="E17" s="369">
        <f>'Comp by Inst Reg-counts'!E27/'Comp by Inst Reg-percent'!$B17</f>
        <v>8.6400000000000005E-2</v>
      </c>
      <c r="F17" s="369">
        <f>'Comp by Inst Reg-counts'!F27/'Comp by Inst Reg-percent'!$B17</f>
        <v>0.11360000000000001</v>
      </c>
      <c r="G17" s="369">
        <f>'Comp by Inst Reg-counts'!G27/'Comp by Inst Reg-percent'!$B17</f>
        <v>0.43359999999999999</v>
      </c>
      <c r="H17" s="370">
        <f>'Comp by Inst Reg-counts'!H27/'Comp by Inst Reg-percent'!$B17</f>
        <v>0.56640000000000001</v>
      </c>
      <c r="I17" s="143"/>
      <c r="J17" s="377">
        <f>'Comp by Inst Reg-counts'!J27/'Comp by Inst Reg-percent'!$B17</f>
        <v>0.55840000000000001</v>
      </c>
      <c r="K17" s="121"/>
      <c r="L17" s="9">
        <v>625</v>
      </c>
      <c r="M17" s="9"/>
      <c r="N17" s="9"/>
      <c r="O17" s="9"/>
      <c r="P17" s="9"/>
      <c r="Q17" s="9"/>
      <c r="R17" s="9"/>
    </row>
    <row r="18" spans="1:22" s="92" customFormat="1" ht="15" x14ac:dyDescent="0.25">
      <c r="A18" s="146" t="s">
        <v>65</v>
      </c>
      <c r="B18" s="463">
        <f>SUM(B13:B17)</f>
        <v>2219</v>
      </c>
      <c r="C18" s="371">
        <f>'Comp by Inst Reg-counts'!C28/'Comp by Inst Reg-percent'!$B18</f>
        <v>0.60117169896349709</v>
      </c>
      <c r="D18" s="371">
        <f>'Comp by Inst Reg-counts'!D28/'Comp by Inst Reg-percent'!$B18</f>
        <v>0.23794502027940514</v>
      </c>
      <c r="E18" s="371">
        <f>'Comp by Inst Reg-counts'!E28/'Comp by Inst Reg-percent'!$B18</f>
        <v>8.7877422262280305E-2</v>
      </c>
      <c r="F18" s="371">
        <f>'Comp by Inst Reg-counts'!F28/'Comp by Inst Reg-percent'!$B18</f>
        <v>7.3005858494817485E-2</v>
      </c>
      <c r="G18" s="371">
        <f>'Comp by Inst Reg-counts'!G28/'Comp by Inst Reg-percent'!$B18</f>
        <v>0.4632717440288418</v>
      </c>
      <c r="H18" s="372">
        <f>'Comp by Inst Reg-counts'!H28/'Comp by Inst Reg-percent'!$B18</f>
        <v>0.53672825597115814</v>
      </c>
      <c r="I18" s="143"/>
      <c r="J18" s="377">
        <f>'Comp by Inst Reg-counts'!J28/'Comp by Inst Reg-percent'!$B18</f>
        <v>0.56872465074357814</v>
      </c>
      <c r="K18" s="12"/>
      <c r="L18" s="9">
        <v>2219</v>
      </c>
      <c r="M18" s="9"/>
      <c r="N18" s="9"/>
      <c r="O18" s="9"/>
      <c r="P18" s="9"/>
      <c r="Q18" s="9"/>
      <c r="R18" s="9"/>
    </row>
    <row r="19" spans="1:22" s="92" customFormat="1" x14ac:dyDescent="0.2">
      <c r="A19" s="12"/>
      <c r="B19" s="150"/>
      <c r="C19" s="150"/>
      <c r="D19" s="150"/>
      <c r="E19" s="150"/>
      <c r="F19" s="150"/>
      <c r="G19" s="150"/>
      <c r="H19" s="151"/>
      <c r="I19" s="151"/>
      <c r="J19" s="151"/>
      <c r="K19" s="12"/>
      <c r="L19" s="9"/>
      <c r="M19" s="9"/>
      <c r="N19" s="9"/>
      <c r="O19" s="9"/>
      <c r="P19" s="9"/>
      <c r="Q19" s="9"/>
      <c r="R19" s="9"/>
    </row>
    <row r="20" spans="1:22" s="92" customFormat="1" x14ac:dyDescent="0.2">
      <c r="A20" s="152"/>
      <c r="B20" s="153"/>
      <c r="C20" s="153"/>
      <c r="D20" s="153"/>
      <c r="E20" s="153"/>
      <c r="F20" s="153"/>
      <c r="G20" s="153"/>
      <c r="H20" s="121"/>
      <c r="I20" s="151"/>
      <c r="J20" s="121"/>
      <c r="K20" s="12"/>
      <c r="L20" s="9"/>
      <c r="M20" s="9"/>
      <c r="N20" s="9"/>
      <c r="O20" s="9"/>
      <c r="P20" s="9"/>
      <c r="Q20" s="9"/>
      <c r="R20" s="9"/>
    </row>
    <row r="21" spans="1:22" s="92" customFormat="1" ht="25.5" x14ac:dyDescent="0.2">
      <c r="A21" s="200" t="s">
        <v>174</v>
      </c>
      <c r="B21" s="363" t="s">
        <v>15</v>
      </c>
      <c r="C21" s="363" t="s">
        <v>170</v>
      </c>
      <c r="D21" s="363" t="s">
        <v>5</v>
      </c>
      <c r="E21" s="364" t="s">
        <v>4</v>
      </c>
      <c r="F21" s="363" t="s">
        <v>16</v>
      </c>
      <c r="G21" s="363" t="s">
        <v>171</v>
      </c>
      <c r="H21" s="365" t="s">
        <v>2</v>
      </c>
      <c r="I21" s="250"/>
      <c r="J21" s="374" t="s">
        <v>217</v>
      </c>
      <c r="K21" s="12"/>
      <c r="R21" s="9"/>
    </row>
    <row r="22" spans="1:22" ht="15" customHeight="1" x14ac:dyDescent="0.25">
      <c r="A22" s="349" t="str">
        <f>'Comp by Inst Reg-counts'!A31</f>
        <v>MIDWESTERN STATE UNIVERSITY</v>
      </c>
      <c r="B22" s="536">
        <f>'Comp by Inst Reg-counts'!B31</f>
        <v>1309</v>
      </c>
      <c r="C22" s="362">
        <f>'Comp by Inst Reg-counts'!C31/'Comp by Inst Reg-percent'!$B22</f>
        <v>0.56149732620320858</v>
      </c>
      <c r="D22" s="362">
        <f>'Comp by Inst Reg-counts'!D31/'Comp by Inst Reg-percent'!$B22</f>
        <v>0.1382734912146677</v>
      </c>
      <c r="E22" s="362">
        <f>'Comp by Inst Reg-counts'!E31/'Comp by Inst Reg-percent'!$B22</f>
        <v>0.13674560733384264</v>
      </c>
      <c r="F22" s="362">
        <f>'Comp by Inst Reg-counts'!F31/'Comp by Inst Reg-percent'!$B22</f>
        <v>0.16348357524828114</v>
      </c>
      <c r="G22" s="362">
        <f>'Comp by Inst Reg-counts'!G31/'Comp by Inst Reg-percent'!$B22</f>
        <v>0.36287242169595113</v>
      </c>
      <c r="H22" s="466">
        <f>'Comp by Inst Reg-counts'!H31/'Comp by Inst Reg-percent'!$B22</f>
        <v>0.63712757830404887</v>
      </c>
      <c r="I22" s="143"/>
      <c r="J22" s="373">
        <f>'Comp by Inst Reg-counts'!J31/'Comp by Inst Reg-percent'!$B22</f>
        <v>0.44766997708174178</v>
      </c>
      <c r="K22" s="235"/>
      <c r="R22" s="113"/>
    </row>
    <row r="23" spans="1:22" ht="15" x14ac:dyDescent="0.25">
      <c r="A23" s="352"/>
      <c r="B23" s="537"/>
      <c r="C23" s="369"/>
      <c r="D23" s="369"/>
      <c r="E23" s="369"/>
      <c r="F23" s="369"/>
      <c r="G23" s="369"/>
      <c r="H23" s="370"/>
      <c r="I23" s="143"/>
      <c r="J23" s="377"/>
      <c r="K23" s="235"/>
      <c r="R23" s="94"/>
    </row>
    <row r="24" spans="1:22" ht="14.25" customHeight="1" x14ac:dyDescent="0.25">
      <c r="A24" s="146" t="s">
        <v>15</v>
      </c>
      <c r="B24" s="538">
        <f>SUM(B22:B23)</f>
        <v>1309</v>
      </c>
      <c r="C24" s="371">
        <f>'Comp by Inst Reg-counts'!C32/'Comp by Inst Reg-percent'!$B24</f>
        <v>0.56149732620320858</v>
      </c>
      <c r="D24" s="371">
        <f>'Comp by Inst Reg-counts'!D32/'Comp by Inst Reg-percent'!$B24</f>
        <v>0.1382734912146677</v>
      </c>
      <c r="E24" s="371">
        <f>'Comp by Inst Reg-counts'!E32/'Comp by Inst Reg-percent'!$B24</f>
        <v>0.13674560733384264</v>
      </c>
      <c r="F24" s="371">
        <f>'Comp by Inst Reg-counts'!F32/'Comp by Inst Reg-percent'!$B24</f>
        <v>0.16348357524828114</v>
      </c>
      <c r="G24" s="371">
        <f>'Comp by Inst Reg-counts'!G32/'Comp by Inst Reg-percent'!$B24</f>
        <v>0.36287242169595113</v>
      </c>
      <c r="H24" s="372">
        <f>'Comp by Inst Reg-counts'!H32/'Comp by Inst Reg-percent'!$B24</f>
        <v>0.63712757830404887</v>
      </c>
      <c r="I24" s="143"/>
      <c r="J24" s="362">
        <f>'Comp by Inst Reg-counts'!J32/'Comp by Inst Reg-percent'!$B24</f>
        <v>0.44766997708174178</v>
      </c>
      <c r="R24" s="77"/>
    </row>
    <row r="25" spans="1:22" ht="15" customHeight="1" x14ac:dyDescent="0.2">
      <c r="I25" s="96"/>
      <c r="R25" s="169"/>
      <c r="U25" s="110"/>
    </row>
    <row r="26" spans="1:22" ht="25.5" x14ac:dyDescent="0.2">
      <c r="A26" s="200" t="s">
        <v>172</v>
      </c>
      <c r="B26" s="247" t="s">
        <v>15</v>
      </c>
      <c r="C26" s="247" t="s">
        <v>170</v>
      </c>
      <c r="D26" s="247" t="s">
        <v>5</v>
      </c>
      <c r="E26" s="248" t="s">
        <v>4</v>
      </c>
      <c r="F26" s="247" t="s">
        <v>16</v>
      </c>
      <c r="G26" s="247" t="s">
        <v>171</v>
      </c>
      <c r="H26" s="249" t="s">
        <v>2</v>
      </c>
      <c r="I26" s="250"/>
      <c r="J26" s="374" t="s">
        <v>217</v>
      </c>
      <c r="R26" s="169"/>
      <c r="U26" s="110"/>
    </row>
    <row r="27" spans="1:22" ht="15" x14ac:dyDescent="0.25">
      <c r="A27" s="378" t="str">
        <f>'Comp by Inst Reg-counts'!A35</f>
        <v>N/A</v>
      </c>
      <c r="B27" s="353"/>
      <c r="C27" s="366"/>
      <c r="D27" s="366"/>
      <c r="E27" s="366"/>
      <c r="F27" s="366"/>
      <c r="G27" s="366"/>
      <c r="H27" s="367"/>
      <c r="I27" s="154"/>
      <c r="J27" s="510" t="s">
        <v>180</v>
      </c>
      <c r="R27" s="169"/>
      <c r="U27" s="110"/>
    </row>
    <row r="28" spans="1:22" ht="15" x14ac:dyDescent="0.25">
      <c r="A28" s="155"/>
      <c r="B28" s="156"/>
      <c r="C28" s="366"/>
      <c r="D28" s="156"/>
      <c r="E28" s="156"/>
      <c r="F28" s="156"/>
      <c r="G28" s="156"/>
      <c r="H28" s="157"/>
      <c r="I28" s="156"/>
      <c r="J28" s="511"/>
      <c r="R28" s="169"/>
      <c r="U28" s="110"/>
    </row>
    <row r="29" spans="1:22" ht="15" x14ac:dyDescent="0.25">
      <c r="A29" s="146" t="s">
        <v>15</v>
      </c>
      <c r="B29" s="379"/>
      <c r="C29" s="371"/>
      <c r="D29" s="371"/>
      <c r="E29" s="371"/>
      <c r="F29" s="371"/>
      <c r="G29" s="371"/>
      <c r="H29" s="372"/>
      <c r="I29" s="154"/>
      <c r="J29" s="512" t="s">
        <v>180</v>
      </c>
      <c r="R29" s="112"/>
      <c r="T29" s="109"/>
      <c r="U29" s="110"/>
    </row>
    <row r="30" spans="1:22" x14ac:dyDescent="0.2">
      <c r="I30" s="96"/>
      <c r="L30" s="170"/>
      <c r="M30" s="113"/>
      <c r="N30" s="113"/>
      <c r="O30" s="113"/>
      <c r="P30" s="113"/>
      <c r="Q30" s="113"/>
      <c r="R30" s="113"/>
      <c r="S30" s="111"/>
      <c r="T30" s="113"/>
      <c r="U30" s="113"/>
      <c r="V30" s="113"/>
    </row>
    <row r="31" spans="1:22" ht="25.5" x14ac:dyDescent="0.2">
      <c r="A31" s="411" t="s">
        <v>29</v>
      </c>
      <c r="B31" s="363" t="s">
        <v>15</v>
      </c>
      <c r="C31" s="363" t="s">
        <v>170</v>
      </c>
      <c r="D31" s="363" t="s">
        <v>5</v>
      </c>
      <c r="E31" s="364" t="s">
        <v>4</v>
      </c>
      <c r="F31" s="363" t="s">
        <v>16</v>
      </c>
      <c r="G31" s="363" t="s">
        <v>171</v>
      </c>
      <c r="H31" s="365" t="s">
        <v>2</v>
      </c>
      <c r="I31" s="250"/>
      <c r="J31" s="374" t="s">
        <v>217</v>
      </c>
      <c r="L31" s="113"/>
      <c r="M31" s="113"/>
      <c r="N31" s="113"/>
      <c r="O31" s="113"/>
      <c r="P31" s="113"/>
      <c r="Q31" s="113"/>
      <c r="R31" s="113"/>
      <c r="S31" s="113"/>
      <c r="T31" s="113"/>
      <c r="U31" s="113"/>
      <c r="V31" s="113"/>
    </row>
    <row r="32" spans="1:22" ht="15" x14ac:dyDescent="0.25">
      <c r="A32" s="349" t="str">
        <f>'Comp by Inst Reg-counts'!A39</f>
        <v>ABILENE CHRISTIAN UNIVERSITY</v>
      </c>
      <c r="B32" s="536">
        <f>'Comp by Inst Reg-counts'!B39</f>
        <v>1007</v>
      </c>
      <c r="C32" s="350"/>
      <c r="D32" s="350"/>
      <c r="E32" s="350"/>
      <c r="F32" s="350"/>
      <c r="G32" s="350"/>
      <c r="H32" s="351"/>
      <c r="I32" s="160"/>
      <c r="J32" s="373"/>
      <c r="L32" s="9"/>
      <c r="M32" s="9"/>
      <c r="N32" s="9"/>
      <c r="O32" s="9"/>
      <c r="P32" s="9"/>
      <c r="Q32" s="9"/>
      <c r="R32" s="9"/>
      <c r="S32" s="113"/>
      <c r="T32" s="113"/>
      <c r="U32" s="113"/>
      <c r="V32" s="113"/>
    </row>
    <row r="33" spans="1:24" ht="15" x14ac:dyDescent="0.25">
      <c r="A33" s="352" t="str">
        <f>'Comp by Inst Reg-counts'!A40</f>
        <v>HARDIN-SIMMONS UNIVERSITY</v>
      </c>
      <c r="B33" s="539">
        <f>'Comp by Inst Reg-counts'!B40</f>
        <v>439</v>
      </c>
      <c r="C33" s="353"/>
      <c r="D33" s="353"/>
      <c r="E33" s="353"/>
      <c r="F33" s="353"/>
      <c r="G33" s="353"/>
      <c r="H33" s="354"/>
      <c r="I33" s="160"/>
      <c r="J33" s="376"/>
      <c r="K33" s="96"/>
      <c r="L33" s="9"/>
      <c r="M33" s="9"/>
      <c r="N33" s="9"/>
      <c r="O33" s="9"/>
      <c r="P33" s="9"/>
      <c r="Q33" s="9"/>
      <c r="R33" s="9"/>
      <c r="S33" s="113"/>
      <c r="T33" s="113"/>
      <c r="U33" s="113"/>
      <c r="V33" s="113"/>
    </row>
    <row r="34" spans="1:24" ht="15" x14ac:dyDescent="0.25">
      <c r="A34" s="352" t="str">
        <f>'Comp by Inst Reg-counts'!A41</f>
        <v>HOWARD PAYNE UNIVERSITY</v>
      </c>
      <c r="B34" s="539">
        <f>'Comp by Inst Reg-counts'!B41</f>
        <v>231</v>
      </c>
      <c r="C34" s="353"/>
      <c r="D34" s="353"/>
      <c r="E34" s="353"/>
      <c r="F34" s="353"/>
      <c r="G34" s="353"/>
      <c r="H34" s="354"/>
      <c r="I34" s="160"/>
      <c r="J34" s="376"/>
      <c r="K34" s="96"/>
      <c r="L34" s="9"/>
      <c r="M34" s="9"/>
      <c r="N34" s="9"/>
      <c r="O34" s="9"/>
      <c r="P34" s="9"/>
      <c r="Q34" s="9"/>
      <c r="R34" s="9"/>
      <c r="S34" s="113"/>
      <c r="T34" s="113"/>
      <c r="U34" s="113"/>
      <c r="V34" s="113"/>
    </row>
    <row r="35" spans="1:24" ht="15" x14ac:dyDescent="0.25">
      <c r="A35" s="368" t="str">
        <f>'Comp by Inst Reg-counts'!A42</f>
        <v>MCMURRY UNIVERSITY</v>
      </c>
      <c r="B35" s="537">
        <f>'Comp by Inst Reg-counts'!B42</f>
        <v>169</v>
      </c>
      <c r="C35" s="410"/>
      <c r="D35" s="410"/>
      <c r="E35" s="410"/>
      <c r="F35" s="410"/>
      <c r="G35" s="410"/>
      <c r="H35" s="412"/>
      <c r="I35" s="160"/>
      <c r="J35" s="377"/>
      <c r="K35" s="96"/>
      <c r="L35" s="9"/>
      <c r="M35" s="9"/>
      <c r="N35" s="9"/>
      <c r="O35" s="9"/>
      <c r="P35" s="9"/>
      <c r="Q35" s="9"/>
      <c r="R35" s="9"/>
      <c r="S35" s="113"/>
      <c r="T35" s="113"/>
      <c r="U35" s="113"/>
      <c r="V35" s="113"/>
    </row>
    <row r="36" spans="1:24" ht="15" x14ac:dyDescent="0.25">
      <c r="A36" s="146" t="s">
        <v>15</v>
      </c>
      <c r="B36" s="538">
        <f>SUM(B32:B35)</f>
        <v>1846</v>
      </c>
      <c r="C36" s="371">
        <f>'Comp by Inst Reg-counts'!C43/'Comp by Inst Reg-percent'!$B36</f>
        <v>0.68147345612134347</v>
      </c>
      <c r="D36" s="371">
        <f>'Comp by Inst Reg-counts'!D43/'Comp by Inst Reg-percent'!$B36</f>
        <v>0.15005417118093176</v>
      </c>
      <c r="E36" s="371">
        <f>'Comp by Inst Reg-counts'!E43/'Comp by Inst Reg-percent'!$B36</f>
        <v>8.9924160346695564E-2</v>
      </c>
      <c r="F36" s="371">
        <f>'Comp by Inst Reg-counts'!F43/'Comp by Inst Reg-percent'!$B36</f>
        <v>7.8548212351029253E-2</v>
      </c>
      <c r="G36" s="371">
        <f>'Comp by Inst Reg-counts'!G43/'Comp by Inst Reg-percent'!$B36</f>
        <v>0.38624052004333692</v>
      </c>
      <c r="H36" s="372">
        <f>'Comp by Inst Reg-counts'!H43/'Comp by Inst Reg-percent'!$B36</f>
        <v>0.61375947995666302</v>
      </c>
      <c r="I36" s="154"/>
      <c r="J36" s="375">
        <f>'Comp by Inst Reg-counts'!J43/'Comp by Inst Reg-percent'!$B36</f>
        <v>0.32990249187432286</v>
      </c>
      <c r="K36" s="143"/>
      <c r="L36" s="143"/>
      <c r="M36" s="143"/>
      <c r="N36" s="143"/>
      <c r="O36" s="143"/>
      <c r="P36" s="143"/>
      <c r="Q36" s="143"/>
      <c r="R36" s="113"/>
      <c r="S36" s="171"/>
      <c r="T36" s="171"/>
      <c r="U36" s="113"/>
      <c r="V36" s="113"/>
      <c r="W36" s="113"/>
      <c r="X36" s="113"/>
    </row>
    <row r="37" spans="1:24" x14ac:dyDescent="0.2">
      <c r="A37" s="162"/>
      <c r="B37" s="161"/>
      <c r="C37" s="161"/>
      <c r="D37" s="161"/>
      <c r="E37" s="161"/>
      <c r="F37" s="161"/>
      <c r="G37" s="161"/>
      <c r="H37" s="161"/>
      <c r="I37" s="154"/>
      <c r="J37" s="144"/>
      <c r="K37" s="96"/>
      <c r="L37" s="113"/>
      <c r="M37" s="113"/>
      <c r="N37" s="171"/>
      <c r="O37" s="113"/>
      <c r="P37" s="113"/>
      <c r="Q37" s="113"/>
      <c r="R37" s="113"/>
      <c r="S37" s="171"/>
      <c r="T37" s="171"/>
      <c r="U37" s="113"/>
      <c r="V37" s="113"/>
      <c r="W37" s="113"/>
      <c r="X37" s="113"/>
    </row>
    <row r="38" spans="1:24" ht="25.5" x14ac:dyDescent="0.2">
      <c r="A38" s="35" t="s">
        <v>290</v>
      </c>
      <c r="B38" s="247" t="s">
        <v>15</v>
      </c>
      <c r="C38" s="247" t="s">
        <v>170</v>
      </c>
      <c r="D38" s="247" t="s">
        <v>5</v>
      </c>
      <c r="E38" s="248" t="s">
        <v>4</v>
      </c>
      <c r="F38" s="247" t="s">
        <v>16</v>
      </c>
      <c r="G38" s="247" t="s">
        <v>171</v>
      </c>
      <c r="H38" s="249" t="s">
        <v>2</v>
      </c>
      <c r="I38" s="250"/>
      <c r="J38" s="251" t="s">
        <v>217</v>
      </c>
      <c r="K38" s="96"/>
      <c r="L38" s="113"/>
      <c r="M38" s="113"/>
      <c r="N38" s="171"/>
      <c r="O38" s="113"/>
      <c r="P38" s="113"/>
      <c r="Q38" s="113"/>
      <c r="R38" s="113"/>
      <c r="S38" s="171"/>
      <c r="T38" s="171"/>
      <c r="U38" s="113"/>
      <c r="V38" s="113"/>
      <c r="W38" s="113"/>
      <c r="X38" s="113"/>
    </row>
    <row r="39" spans="1:24" x14ac:dyDescent="0.2">
      <c r="A39" s="163" t="s">
        <v>202</v>
      </c>
      <c r="B39" s="357">
        <f>B18+B24+B29</f>
        <v>3528</v>
      </c>
      <c r="C39" s="181">
        <v>0.55698798710811603</v>
      </c>
      <c r="D39" s="181">
        <v>0.19103428069147377</v>
      </c>
      <c r="E39" s="181">
        <v>9.9326106065045411E-2</v>
      </c>
      <c r="F39" s="181">
        <v>0.15265162613536479</v>
      </c>
      <c r="G39" s="181">
        <v>0.4268971579255787</v>
      </c>
      <c r="H39" s="182">
        <v>0.5731028420744213</v>
      </c>
      <c r="I39" s="154"/>
      <c r="J39" s="174">
        <v>0.49721652505127456</v>
      </c>
      <c r="L39" s="113"/>
      <c r="M39" s="113"/>
      <c r="N39" s="111"/>
      <c r="O39" s="113"/>
      <c r="P39" s="113"/>
      <c r="Q39" s="113"/>
      <c r="R39" s="113"/>
      <c r="S39" s="111"/>
      <c r="T39" s="111"/>
      <c r="U39" s="113"/>
      <c r="V39" s="113"/>
      <c r="W39" s="113"/>
      <c r="X39" s="113"/>
    </row>
    <row r="40" spans="1:24" x14ac:dyDescent="0.2">
      <c r="A40" s="163" t="s">
        <v>201</v>
      </c>
      <c r="B40" s="357">
        <f>B39+B36</f>
        <v>5374</v>
      </c>
      <c r="C40" s="181">
        <v>0.60842911877394634</v>
      </c>
      <c r="D40" s="181">
        <v>0.16800766283524904</v>
      </c>
      <c r="E40" s="181">
        <v>9.5977011494252876E-2</v>
      </c>
      <c r="F40" s="181">
        <v>0.12758620689655173</v>
      </c>
      <c r="G40" s="181">
        <v>0.4264367816091954</v>
      </c>
      <c r="H40" s="182">
        <v>0.5735632183908046</v>
      </c>
      <c r="I40" s="154"/>
      <c r="J40" s="174">
        <v>0.43486590038314177</v>
      </c>
      <c r="L40" s="113"/>
      <c r="M40" s="113"/>
      <c r="N40" s="113"/>
      <c r="O40" s="113"/>
      <c r="P40" s="113"/>
      <c r="Q40" s="113"/>
      <c r="R40" s="113"/>
      <c r="S40" s="113"/>
      <c r="T40" s="113"/>
      <c r="U40" s="113"/>
      <c r="V40" s="113"/>
      <c r="W40" s="113"/>
      <c r="X40" s="113"/>
    </row>
    <row r="41" spans="1:24" x14ac:dyDescent="0.2">
      <c r="A41" s="164"/>
      <c r="B41" s="154"/>
      <c r="C41" s="154"/>
      <c r="D41" s="154"/>
      <c r="E41" s="154"/>
      <c r="F41" s="154"/>
      <c r="G41" s="154"/>
      <c r="H41" s="154"/>
      <c r="I41" s="154"/>
      <c r="J41" s="154"/>
      <c r="L41" s="113"/>
      <c r="M41" s="113"/>
      <c r="N41" s="113"/>
      <c r="O41" s="113"/>
      <c r="P41" s="113"/>
      <c r="Q41" s="113"/>
      <c r="R41" s="113"/>
      <c r="S41" s="113"/>
      <c r="T41" s="113"/>
      <c r="U41" s="113"/>
      <c r="V41" s="113"/>
      <c r="W41" s="113"/>
      <c r="X41" s="113"/>
    </row>
    <row r="42" spans="1:24" x14ac:dyDescent="0.2">
      <c r="A42" s="1"/>
      <c r="B42" s="1"/>
      <c r="C42" s="1"/>
      <c r="D42" s="1"/>
      <c r="E42" s="1"/>
      <c r="F42" s="1"/>
      <c r="G42" s="1"/>
      <c r="H42" s="1"/>
      <c r="I42" s="1"/>
      <c r="J42" s="1"/>
    </row>
    <row r="43" spans="1:24" x14ac:dyDescent="0.2">
      <c r="A43" s="680"/>
      <c r="B43" s="681"/>
      <c r="C43" s="681"/>
      <c r="D43" s="681"/>
      <c r="E43" s="681"/>
      <c r="F43" s="681"/>
      <c r="G43" s="681"/>
      <c r="H43" s="681"/>
      <c r="I43" s="681"/>
      <c r="J43" s="681"/>
      <c r="K43" s="682"/>
    </row>
    <row r="44" spans="1:24" x14ac:dyDescent="0.2">
      <c r="A44" s="674" t="s">
        <v>351</v>
      </c>
      <c r="B44" s="675"/>
      <c r="C44" s="675"/>
      <c r="D44" s="675"/>
      <c r="E44" s="675"/>
      <c r="F44" s="675"/>
      <c r="G44" s="675"/>
      <c r="H44" s="676"/>
      <c r="I44" s="114"/>
      <c r="J44" s="95"/>
      <c r="K44" s="95"/>
    </row>
    <row r="45" spans="1:24" x14ac:dyDescent="0.2">
      <c r="A45" s="677" t="s">
        <v>181</v>
      </c>
      <c r="B45" s="678"/>
      <c r="C45" s="678"/>
      <c r="D45" s="678"/>
      <c r="E45" s="678"/>
      <c r="F45" s="678"/>
      <c r="G45" s="678"/>
      <c r="H45" s="679"/>
      <c r="I45" s="114"/>
      <c r="J45" s="132"/>
      <c r="K45" s="95"/>
    </row>
    <row r="46" spans="1:24" x14ac:dyDescent="0.2">
      <c r="A46" s="142"/>
      <c r="B46" s="96"/>
      <c r="C46" s="96"/>
      <c r="D46" s="96"/>
      <c r="E46" s="96"/>
      <c r="F46" s="172"/>
      <c r="G46" s="96"/>
      <c r="H46" s="173"/>
      <c r="I46" s="114"/>
      <c r="J46" s="132"/>
      <c r="K46" s="1"/>
    </row>
    <row r="47" spans="1:24" ht="25.5" x14ac:dyDescent="0.2">
      <c r="A47" s="127"/>
      <c r="B47" s="75" t="s">
        <v>15</v>
      </c>
      <c r="C47" s="75" t="s">
        <v>3</v>
      </c>
      <c r="D47" s="75" t="s">
        <v>5</v>
      </c>
      <c r="E47" s="74" t="s">
        <v>4</v>
      </c>
      <c r="F47" s="75" t="s">
        <v>16</v>
      </c>
      <c r="G47" s="75" t="s">
        <v>1</v>
      </c>
      <c r="H47" s="76" t="s">
        <v>2</v>
      </c>
      <c r="I47" s="114"/>
      <c r="J47" s="251" t="s">
        <v>200</v>
      </c>
      <c r="K47" s="1"/>
    </row>
    <row r="48" spans="1:24" x14ac:dyDescent="0.2">
      <c r="A48" s="258" t="s">
        <v>39</v>
      </c>
      <c r="B48" s="398">
        <f>'Comp by Inst Reg-counts'!B54</f>
        <v>1027</v>
      </c>
      <c r="C48" s="400">
        <f>'Comp by Inst Reg-counts'!C54/'Comp by Inst Reg-percent'!$B48</f>
        <v>0.6037000973709834</v>
      </c>
      <c r="D48" s="400">
        <f>'Comp by Inst Reg-counts'!D54/'Comp by Inst Reg-percent'!$B48</f>
        <v>0.26387536514118792</v>
      </c>
      <c r="E48" s="400">
        <f>'Comp by Inst Reg-counts'!E54/'Comp by Inst Reg-percent'!$B48</f>
        <v>7.3028237585199607E-2</v>
      </c>
      <c r="F48" s="400">
        <f>'Comp by Inst Reg-counts'!F54/'Comp by Inst Reg-percent'!$B48</f>
        <v>5.939629990262902E-2</v>
      </c>
      <c r="G48" s="400">
        <f>'Comp by Inst Reg-counts'!G54/'Comp by Inst Reg-percent'!$B48</f>
        <v>0.54819863680623171</v>
      </c>
      <c r="H48" s="400">
        <f>'Comp by Inst Reg-counts'!H54/'Comp by Inst Reg-percent'!$B48</f>
        <v>0.45180136319376824</v>
      </c>
      <c r="I48" s="400"/>
      <c r="J48" s="400">
        <f>'Comp by Inst Reg-counts'!J54/'Comp by Inst Reg-percent'!$B48</f>
        <v>0.52969814995131448</v>
      </c>
      <c r="K48" s="413"/>
      <c r="L48" s="413"/>
    </row>
    <row r="49" spans="1:12" x14ac:dyDescent="0.2">
      <c r="A49" s="257" t="s">
        <v>182</v>
      </c>
      <c r="B49" s="398">
        <f>'Comp by Inst Reg-counts'!B55</f>
        <v>1196</v>
      </c>
      <c r="C49" s="400">
        <f>'Comp by Inst Reg-counts'!C55/'Comp by Inst Reg-percent'!$B49</f>
        <v>0.59782608695652173</v>
      </c>
      <c r="D49" s="400">
        <f>'Comp by Inst Reg-counts'!D55/'Comp by Inst Reg-percent'!$B49</f>
        <v>0.2157190635451505</v>
      </c>
      <c r="E49" s="400">
        <f>'Comp by Inst Reg-counts'!E55/'Comp by Inst Reg-percent'!$B49</f>
        <v>0.10033444816053512</v>
      </c>
      <c r="F49" s="400">
        <f>'Comp by Inst Reg-counts'!F55/'Comp by Inst Reg-percent'!$B49</f>
        <v>8.612040133779264E-2</v>
      </c>
      <c r="G49" s="400">
        <f>'Comp by Inst Reg-counts'!G55/'Comp by Inst Reg-percent'!$B49</f>
        <v>0.39046822742474918</v>
      </c>
      <c r="H49" s="400">
        <f>'Comp by Inst Reg-counts'!H55/'Comp by Inst Reg-percent'!$B49</f>
        <v>0.60953177257525082</v>
      </c>
      <c r="I49" s="310"/>
      <c r="J49" s="400">
        <f>'Comp by Inst Reg-counts'!J55/'Comp by Inst Reg-percent'!$B49</f>
        <v>0.6011705685618729</v>
      </c>
      <c r="K49" s="413"/>
      <c r="L49" s="413"/>
    </row>
    <row r="50" spans="1:12" x14ac:dyDescent="0.2">
      <c r="A50" s="257" t="s">
        <v>40</v>
      </c>
      <c r="B50" s="398">
        <f>'Comp by Inst Reg-counts'!B56</f>
        <v>2509</v>
      </c>
      <c r="C50" s="400">
        <f>'Comp by Inst Reg-counts'!C56/'Comp by Inst Reg-percent'!$B50</f>
        <v>0.63531287365484257</v>
      </c>
      <c r="D50" s="400">
        <f>'Comp by Inst Reg-counts'!D56/'Comp by Inst Reg-percent'!$B50</f>
        <v>0.15504184934236748</v>
      </c>
      <c r="E50" s="400">
        <f>'Comp by Inst Reg-counts'!E56/'Comp by Inst Reg-percent'!$B50</f>
        <v>0.11239537664408131</v>
      </c>
      <c r="F50" s="400">
        <f>'Comp by Inst Reg-counts'!F56/'Comp by Inst Reg-percent'!$B50</f>
        <v>9.7249900358708646E-2</v>
      </c>
      <c r="G50" s="400">
        <f>'Comp by Inst Reg-counts'!G56/'Comp by Inst Reg-percent'!$B50</f>
        <v>0.3818254284575528</v>
      </c>
      <c r="H50" s="400">
        <f>'Comp by Inst Reg-counts'!H56/'Comp by Inst Reg-percent'!$B50</f>
        <v>0.61817457154244715</v>
      </c>
      <c r="I50" s="310"/>
      <c r="J50" s="400">
        <f>'Comp by Inst Reg-counts'!J56/'Comp by Inst Reg-percent'!$B50</f>
        <v>0.47588680749302509</v>
      </c>
      <c r="K50" s="413"/>
      <c r="L50" s="413"/>
    </row>
    <row r="51" spans="1:12" x14ac:dyDescent="0.2">
      <c r="A51" s="259" t="s">
        <v>176</v>
      </c>
      <c r="B51" s="398">
        <f>'Comp by Inst Reg-counts'!B57</f>
        <v>642</v>
      </c>
      <c r="C51" s="400">
        <f>'Comp by Inst Reg-counts'!C57/'Comp by Inst Reg-percent'!$B51</f>
        <v>0.6199376947040498</v>
      </c>
      <c r="D51" s="400">
        <f>'Comp by Inst Reg-counts'!D57/'Comp by Inst Reg-percent'!$B51</f>
        <v>0.1059190031152648</v>
      </c>
      <c r="E51" s="400">
        <f>'Comp by Inst Reg-counts'!E57/'Comp by Inst Reg-percent'!$B51</f>
        <v>9.8130841121495324E-2</v>
      </c>
      <c r="F51" s="400">
        <f>'Comp by Inst Reg-counts'!F57/'Comp by Inst Reg-percent'!$B51</f>
        <v>0.17601246105919002</v>
      </c>
      <c r="G51" s="400">
        <f>'Comp by Inst Reg-counts'!G57/'Comp by Inst Reg-percent'!$B51</f>
        <v>0.35514018691588783</v>
      </c>
      <c r="H51" s="400">
        <f>'Comp by Inst Reg-counts'!H57/'Comp by Inst Reg-percent'!$B51</f>
        <v>0.64485981308411211</v>
      </c>
      <c r="I51" s="310"/>
      <c r="J51" s="401" t="s">
        <v>180</v>
      </c>
      <c r="K51" s="1"/>
    </row>
    <row r="52" spans="1:12" x14ac:dyDescent="0.2">
      <c r="A52" s="175"/>
      <c r="B52" s="138"/>
      <c r="C52" s="175"/>
      <c r="D52" s="96"/>
      <c r="E52" s="96"/>
      <c r="H52" s="121"/>
      <c r="I52" s="114"/>
      <c r="J52" s="132"/>
      <c r="K52" s="95"/>
    </row>
    <row r="53" spans="1:12" x14ac:dyDescent="0.2">
      <c r="A53" s="114"/>
      <c r="B53" s="114"/>
      <c r="C53" s="114"/>
      <c r="D53" s="114"/>
      <c r="E53" s="114"/>
      <c r="F53" s="114"/>
      <c r="G53" s="114"/>
      <c r="H53" s="114"/>
      <c r="I53" s="114"/>
      <c r="J53" s="132"/>
      <c r="K53" s="95"/>
    </row>
    <row r="54" spans="1:12" x14ac:dyDescent="0.2">
      <c r="A54" s="114"/>
      <c r="B54" s="114"/>
      <c r="C54" s="114"/>
      <c r="D54" s="114"/>
      <c r="E54" s="114"/>
      <c r="F54" s="114"/>
      <c r="G54" s="114"/>
      <c r="H54" s="114"/>
      <c r="I54" s="95"/>
      <c r="J54" s="132"/>
      <c r="K54" s="95"/>
    </row>
    <row r="55" spans="1:12" x14ac:dyDescent="0.2">
      <c r="A55" s="114"/>
      <c r="B55" s="114"/>
      <c r="C55" s="114"/>
      <c r="D55" s="114"/>
      <c r="E55" s="114"/>
      <c r="F55" s="114"/>
      <c r="G55" s="114"/>
      <c r="H55" s="114"/>
      <c r="I55" s="141"/>
      <c r="J55" s="132"/>
      <c r="K55" s="95"/>
    </row>
    <row r="56" spans="1:12" x14ac:dyDescent="0.2">
      <c r="A56" s="114"/>
      <c r="B56" s="114"/>
      <c r="C56" s="114"/>
      <c r="D56" s="114"/>
      <c r="E56" s="114"/>
      <c r="F56" s="114"/>
      <c r="G56" s="114"/>
      <c r="H56" s="114"/>
      <c r="I56" s="141"/>
      <c r="J56" s="132"/>
      <c r="K56" s="132"/>
    </row>
    <row r="57" spans="1:12" x14ac:dyDescent="0.2">
      <c r="A57" s="114"/>
      <c r="B57" s="114"/>
      <c r="C57" s="114"/>
      <c r="D57" s="114"/>
      <c r="E57" s="114"/>
      <c r="F57" s="114"/>
      <c r="G57" s="114"/>
      <c r="H57" s="114"/>
      <c r="I57" s="73"/>
      <c r="J57" s="132"/>
    </row>
    <row r="58" spans="1:12" x14ac:dyDescent="0.2">
      <c r="A58" s="114"/>
      <c r="B58" s="114"/>
      <c r="C58" s="114"/>
      <c r="D58" s="114"/>
      <c r="E58" s="114"/>
      <c r="F58" s="114"/>
      <c r="G58" s="114"/>
      <c r="H58" s="114"/>
      <c r="I58" s="176"/>
    </row>
    <row r="59" spans="1:12" x14ac:dyDescent="0.2">
      <c r="A59" s="114"/>
      <c r="B59" s="114"/>
      <c r="C59" s="114"/>
      <c r="D59" s="114"/>
      <c r="E59" s="114"/>
      <c r="F59" s="114"/>
      <c r="G59" s="114"/>
      <c r="H59" s="114"/>
      <c r="I59" s="176"/>
    </row>
    <row r="60" spans="1:12" x14ac:dyDescent="0.2">
      <c r="A60" s="114"/>
      <c r="B60" s="114"/>
      <c r="C60" s="114"/>
      <c r="D60" s="114"/>
      <c r="E60" s="114"/>
      <c r="F60" s="114"/>
      <c r="G60" s="114"/>
      <c r="H60" s="114"/>
      <c r="I60" s="176"/>
    </row>
    <row r="61" spans="1:12" x14ac:dyDescent="0.2">
      <c r="A61" s="114"/>
      <c r="B61" s="114"/>
      <c r="C61" s="114"/>
      <c r="D61" s="114"/>
      <c r="E61" s="114"/>
      <c r="F61" s="114"/>
      <c r="G61" s="114"/>
      <c r="H61" s="114"/>
      <c r="I61" s="176"/>
    </row>
    <row r="62" spans="1:12" x14ac:dyDescent="0.2">
      <c r="A62" s="114"/>
      <c r="B62" s="114"/>
      <c r="C62" s="114"/>
      <c r="D62" s="114"/>
      <c r="E62" s="114"/>
      <c r="F62" s="114"/>
      <c r="G62" s="114"/>
      <c r="H62" s="114"/>
      <c r="I62" s="176"/>
    </row>
    <row r="63" spans="1:12" x14ac:dyDescent="0.2">
      <c r="A63" s="114"/>
      <c r="B63" s="114"/>
      <c r="C63" s="114"/>
      <c r="D63" s="114"/>
      <c r="E63" s="114"/>
      <c r="F63" s="114"/>
      <c r="G63" s="114"/>
      <c r="H63" s="114"/>
      <c r="I63" s="176"/>
    </row>
    <row r="64" spans="1:12" x14ac:dyDescent="0.2">
      <c r="A64" s="114"/>
      <c r="B64" s="114"/>
      <c r="C64" s="114"/>
      <c r="D64" s="114"/>
      <c r="E64" s="114"/>
      <c r="F64" s="114"/>
      <c r="G64" s="114"/>
      <c r="H64" s="114"/>
      <c r="I64" s="176"/>
    </row>
    <row r="65" spans="1:11" x14ac:dyDescent="0.2">
      <c r="A65" s="114"/>
      <c r="B65" s="114"/>
      <c r="C65" s="114"/>
      <c r="D65" s="114"/>
      <c r="E65" s="114"/>
      <c r="F65" s="114"/>
      <c r="G65" s="114"/>
      <c r="H65" s="114"/>
      <c r="I65" s="176"/>
      <c r="K65" s="177"/>
    </row>
    <row r="66" spans="1:11" x14ac:dyDescent="0.2">
      <c r="A66" s="114"/>
      <c r="B66" s="114"/>
      <c r="C66" s="114"/>
      <c r="D66" s="114"/>
      <c r="E66" s="114"/>
      <c r="F66" s="114"/>
      <c r="G66" s="114"/>
      <c r="H66" s="114"/>
      <c r="I66" s="176"/>
      <c r="J66" s="177"/>
    </row>
    <row r="67" spans="1:11" x14ac:dyDescent="0.2">
      <c r="A67" s="165" t="s">
        <v>251</v>
      </c>
    </row>
    <row r="68" spans="1:11" x14ac:dyDescent="0.2">
      <c r="A68" s="12" t="s">
        <v>213</v>
      </c>
    </row>
    <row r="69" spans="1:11" x14ac:dyDescent="0.2">
      <c r="A69" s="12" t="s">
        <v>258</v>
      </c>
      <c r="J69" s="14" t="s">
        <v>31</v>
      </c>
    </row>
  </sheetData>
  <mergeCells count="8">
    <mergeCell ref="A10:H11"/>
    <mergeCell ref="A44:H44"/>
    <mergeCell ref="A45:H45"/>
    <mergeCell ref="A1:K1"/>
    <mergeCell ref="A2:K2"/>
    <mergeCell ref="A3:K3"/>
    <mergeCell ref="A4:K8"/>
    <mergeCell ref="A43:K43"/>
  </mergeCells>
  <hyperlinks>
    <hyperlink ref="J69" location="Contents!A1" display="Back to Contents" xr:uid="{00000000-0004-0000-0600-000000000000}"/>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4"/>
  <sheetViews>
    <sheetView workbookViewId="0">
      <selection activeCell="P88" sqref="P88"/>
    </sheetView>
  </sheetViews>
  <sheetFormatPr defaultColWidth="9.140625" defaultRowHeight="15" x14ac:dyDescent="0.25"/>
  <cols>
    <col min="1" max="1" width="12.7109375" style="12" customWidth="1"/>
    <col min="2" max="3" width="9.140625" style="12"/>
    <col min="4" max="4" width="10" style="12" bestFit="1" customWidth="1"/>
    <col min="5" max="5" width="9.140625" style="12" customWidth="1"/>
    <col min="6" max="13" width="9.140625" style="12"/>
    <col min="14" max="14" width="1.28515625" style="12" customWidth="1"/>
    <col min="15" max="15" width="9.140625" style="12"/>
    <col min="16" max="16384" width="9.140625" style="207"/>
  </cols>
  <sheetData>
    <row r="1" spans="1:15" ht="15" customHeight="1" x14ac:dyDescent="0.25">
      <c r="A1" s="643" t="s">
        <v>22</v>
      </c>
      <c r="B1" s="643"/>
      <c r="C1" s="643"/>
      <c r="D1" s="643"/>
      <c r="E1" s="643"/>
      <c r="F1" s="643"/>
      <c r="G1" s="643"/>
      <c r="H1" s="643"/>
      <c r="I1" s="643"/>
      <c r="J1" s="643"/>
      <c r="K1" s="643"/>
      <c r="L1" s="643"/>
      <c r="M1" s="643"/>
    </row>
    <row r="2" spans="1:15" ht="15" customHeight="1" x14ac:dyDescent="0.25">
      <c r="A2" s="689"/>
      <c r="B2" s="689"/>
      <c r="C2" s="689"/>
      <c r="D2" s="689"/>
      <c r="E2" s="689"/>
      <c r="F2" s="689"/>
      <c r="G2" s="689"/>
      <c r="H2" s="689"/>
      <c r="I2" s="689"/>
      <c r="J2" s="689"/>
      <c r="K2" s="689"/>
      <c r="L2" s="689"/>
      <c r="M2" s="689"/>
      <c r="N2" s="95"/>
    </row>
    <row r="3" spans="1:15" ht="15" customHeight="1" x14ac:dyDescent="0.25">
      <c r="A3" s="562" t="s">
        <v>218</v>
      </c>
      <c r="B3" s="563"/>
      <c r="C3" s="563"/>
      <c r="D3" s="563"/>
      <c r="E3" s="563"/>
      <c r="F3" s="563"/>
      <c r="G3" s="563"/>
      <c r="H3" s="563"/>
      <c r="I3" s="563"/>
      <c r="J3" s="563"/>
      <c r="K3" s="563"/>
      <c r="L3" s="563"/>
      <c r="M3" s="564"/>
      <c r="N3" s="95"/>
      <c r="O3" s="132"/>
    </row>
    <row r="4" spans="1:15" ht="15" customHeight="1" x14ac:dyDescent="0.25">
      <c r="A4" s="690" t="s">
        <v>338</v>
      </c>
      <c r="B4" s="690"/>
      <c r="C4" s="690"/>
      <c r="D4" s="690"/>
      <c r="E4" s="690"/>
      <c r="F4" s="690"/>
      <c r="G4" s="690"/>
      <c r="H4" s="690"/>
      <c r="I4" s="690"/>
      <c r="J4" s="690"/>
      <c r="K4" s="690"/>
      <c r="L4" s="690"/>
      <c r="M4" s="690"/>
      <c r="N4" s="95"/>
      <c r="O4" s="132"/>
    </row>
    <row r="5" spans="1:15" ht="15" customHeight="1" x14ac:dyDescent="0.25">
      <c r="A5" s="690"/>
      <c r="B5" s="690"/>
      <c r="C5" s="690"/>
      <c r="D5" s="690"/>
      <c r="E5" s="690"/>
      <c r="F5" s="690"/>
      <c r="G5" s="690"/>
      <c r="H5" s="690"/>
      <c r="I5" s="690"/>
      <c r="J5" s="690"/>
      <c r="K5" s="690"/>
      <c r="L5" s="690"/>
      <c r="M5" s="690"/>
    </row>
    <row r="6" spans="1:15" ht="15" customHeight="1" x14ac:dyDescent="0.25">
      <c r="A6" s="690"/>
      <c r="B6" s="690"/>
      <c r="C6" s="690"/>
      <c r="D6" s="690"/>
      <c r="E6" s="690"/>
      <c r="F6" s="690"/>
      <c r="G6" s="690"/>
      <c r="H6" s="690"/>
      <c r="I6" s="690"/>
      <c r="J6" s="690"/>
      <c r="K6" s="690"/>
      <c r="L6" s="690"/>
      <c r="M6" s="690"/>
    </row>
    <row r="7" spans="1:15" ht="15" customHeight="1" x14ac:dyDescent="0.25">
      <c r="A7" s="690"/>
      <c r="B7" s="690"/>
      <c r="C7" s="690"/>
      <c r="D7" s="690"/>
      <c r="E7" s="690"/>
      <c r="F7" s="690"/>
      <c r="G7" s="690"/>
      <c r="H7" s="690"/>
      <c r="I7" s="690"/>
      <c r="J7" s="690"/>
      <c r="K7" s="690"/>
      <c r="L7" s="690"/>
      <c r="M7" s="690"/>
    </row>
    <row r="8" spans="1:15" ht="15" customHeight="1" x14ac:dyDescent="0.25">
      <c r="A8" s="690"/>
      <c r="B8" s="690"/>
      <c r="C8" s="690"/>
      <c r="D8" s="690"/>
      <c r="E8" s="690"/>
      <c r="F8" s="690"/>
      <c r="G8" s="690"/>
      <c r="H8" s="690"/>
      <c r="I8" s="690"/>
      <c r="J8" s="690"/>
      <c r="K8" s="690"/>
      <c r="L8" s="690"/>
      <c r="M8" s="690"/>
    </row>
    <row r="9" spans="1:15" ht="15" customHeight="1" x14ac:dyDescent="0.25">
      <c r="B9" s="132"/>
      <c r="C9" s="132"/>
      <c r="D9" s="132"/>
      <c r="E9" s="132"/>
      <c r="F9" s="132"/>
      <c r="G9" s="132"/>
    </row>
    <row r="10" spans="1:15" x14ac:dyDescent="0.25">
      <c r="A10" s="691" t="s">
        <v>363</v>
      </c>
      <c r="B10" s="691"/>
      <c r="C10" s="691"/>
      <c r="D10" s="691"/>
      <c r="E10" s="691"/>
      <c r="F10" s="691"/>
      <c r="G10" s="691"/>
      <c r="H10" s="691"/>
      <c r="I10" s="691"/>
      <c r="J10" s="691"/>
      <c r="K10" s="691"/>
      <c r="L10" s="691"/>
      <c r="M10" s="691"/>
    </row>
    <row r="11" spans="1:15" x14ac:dyDescent="0.25">
      <c r="F11" s="54"/>
    </row>
    <row r="12" spans="1:15" ht="26.25" x14ac:dyDescent="0.25">
      <c r="A12" s="56" t="s">
        <v>7</v>
      </c>
      <c r="B12" s="67" t="s">
        <v>259</v>
      </c>
      <c r="C12" s="57" t="s">
        <v>8</v>
      </c>
      <c r="D12" s="57" t="s">
        <v>10</v>
      </c>
      <c r="E12" s="57" t="s">
        <v>9</v>
      </c>
      <c r="F12" s="55"/>
    </row>
    <row r="13" spans="1:15" x14ac:dyDescent="0.25">
      <c r="A13" s="683" t="s">
        <v>11</v>
      </c>
      <c r="B13" s="686" t="s">
        <v>3</v>
      </c>
      <c r="C13" s="58" t="s">
        <v>12</v>
      </c>
      <c r="D13" s="185">
        <v>0.74314430244941421</v>
      </c>
      <c r="E13" s="388">
        <v>15024</v>
      </c>
      <c r="F13" s="52"/>
    </row>
    <row r="14" spans="1:15" x14ac:dyDescent="0.25">
      <c r="A14" s="684"/>
      <c r="B14" s="687"/>
      <c r="C14" s="58" t="s">
        <v>13</v>
      </c>
      <c r="D14" s="185">
        <v>0.64131328995587467</v>
      </c>
      <c r="E14" s="388">
        <v>13371</v>
      </c>
      <c r="F14" s="52"/>
    </row>
    <row r="15" spans="1:15" x14ac:dyDescent="0.25">
      <c r="A15" s="684"/>
      <c r="B15" s="688"/>
      <c r="C15" s="58"/>
      <c r="D15" s="185"/>
      <c r="E15" s="388"/>
      <c r="F15" s="52"/>
    </row>
    <row r="16" spans="1:15" ht="15" customHeight="1" x14ac:dyDescent="0.25">
      <c r="A16" s="684"/>
      <c r="B16" s="686" t="s">
        <v>5</v>
      </c>
      <c r="C16" s="58" t="s">
        <v>12</v>
      </c>
      <c r="D16" s="185">
        <v>0.58735191056232272</v>
      </c>
      <c r="E16" s="388">
        <v>11986</v>
      </c>
      <c r="F16" s="52"/>
    </row>
    <row r="17" spans="1:13" x14ac:dyDescent="0.25">
      <c r="A17" s="684"/>
      <c r="B17" s="687"/>
      <c r="C17" s="58" t="s">
        <v>13</v>
      </c>
      <c r="D17" s="185">
        <v>0.47233914612146727</v>
      </c>
      <c r="E17" s="388">
        <v>9978</v>
      </c>
      <c r="F17" s="52"/>
    </row>
    <row r="18" spans="1:13" x14ac:dyDescent="0.25">
      <c r="A18" s="684"/>
      <c r="B18" s="688"/>
      <c r="C18" s="58"/>
      <c r="D18" s="185"/>
      <c r="E18" s="388"/>
      <c r="F18" s="52"/>
    </row>
    <row r="19" spans="1:13" ht="15" customHeight="1" x14ac:dyDescent="0.25">
      <c r="A19" s="684"/>
      <c r="B19" s="686" t="s">
        <v>4</v>
      </c>
      <c r="C19" s="58" t="s">
        <v>12</v>
      </c>
      <c r="D19" s="185">
        <v>0.48476936466492604</v>
      </c>
      <c r="E19" s="388">
        <v>5745</v>
      </c>
      <c r="F19" s="52"/>
    </row>
    <row r="20" spans="1:13" x14ac:dyDescent="0.25">
      <c r="A20" s="684"/>
      <c r="B20" s="687"/>
      <c r="C20" s="58" t="s">
        <v>13</v>
      </c>
      <c r="D20" s="185">
        <v>0.36019952743502232</v>
      </c>
      <c r="E20" s="388">
        <v>3809</v>
      </c>
      <c r="F20" s="52"/>
    </row>
    <row r="21" spans="1:13" x14ac:dyDescent="0.25">
      <c r="A21" s="684"/>
      <c r="B21" s="688"/>
      <c r="C21" s="58"/>
      <c r="D21" s="185"/>
      <c r="E21" s="388"/>
      <c r="F21" s="52"/>
    </row>
    <row r="22" spans="1:13" x14ac:dyDescent="0.25">
      <c r="A22" s="684"/>
      <c r="B22" s="686" t="s">
        <v>16</v>
      </c>
      <c r="C22" s="58" t="s">
        <v>12</v>
      </c>
      <c r="D22" s="187">
        <v>0.76011701608971238</v>
      </c>
      <c r="E22" s="137">
        <v>4102</v>
      </c>
      <c r="F22" s="52"/>
    </row>
    <row r="23" spans="1:13" x14ac:dyDescent="0.25">
      <c r="A23" s="685"/>
      <c r="B23" s="688"/>
      <c r="C23" s="58" t="s">
        <v>13</v>
      </c>
      <c r="D23" s="174">
        <v>0.66257526632700325</v>
      </c>
      <c r="E23" s="137">
        <v>4318</v>
      </c>
      <c r="F23" s="52"/>
    </row>
    <row r="24" spans="1:13" ht="15" customHeight="1" x14ac:dyDescent="0.25">
      <c r="A24" s="692" t="s">
        <v>22</v>
      </c>
      <c r="B24" s="686" t="s">
        <v>3</v>
      </c>
      <c r="C24" s="58" t="s">
        <v>12</v>
      </c>
      <c r="D24" s="387">
        <v>0.6566523605150214</v>
      </c>
      <c r="E24" s="388">
        <v>233</v>
      </c>
      <c r="F24" s="52"/>
    </row>
    <row r="25" spans="1:13" ht="15" customHeight="1" x14ac:dyDescent="0.25">
      <c r="A25" s="693"/>
      <c r="B25" s="687"/>
      <c r="C25" s="58" t="s">
        <v>13</v>
      </c>
      <c r="D25" s="387">
        <v>0.44827586206896552</v>
      </c>
      <c r="E25" s="388">
        <v>174</v>
      </c>
    </row>
    <row r="26" spans="1:13" x14ac:dyDescent="0.25">
      <c r="A26" s="693"/>
      <c r="B26" s="688"/>
      <c r="C26" s="58"/>
      <c r="D26" s="387"/>
      <c r="E26" s="388"/>
    </row>
    <row r="27" spans="1:13" x14ac:dyDescent="0.25">
      <c r="A27" s="693"/>
      <c r="B27" s="686" t="s">
        <v>5</v>
      </c>
      <c r="C27" s="58" t="s">
        <v>12</v>
      </c>
      <c r="D27" s="387">
        <v>0.49019607843137253</v>
      </c>
      <c r="E27" s="388">
        <v>51</v>
      </c>
    </row>
    <row r="28" spans="1:13" x14ac:dyDescent="0.25">
      <c r="A28" s="693"/>
      <c r="B28" s="687"/>
      <c r="C28" s="58" t="s">
        <v>13</v>
      </c>
      <c r="D28" s="387">
        <v>0.28205128205128205</v>
      </c>
      <c r="E28" s="388">
        <v>39</v>
      </c>
      <c r="F28" s="188"/>
      <c r="G28" s="188"/>
      <c r="H28" s="188"/>
      <c r="I28" s="188"/>
      <c r="J28" s="188"/>
      <c r="K28" s="188"/>
      <c r="L28" s="188"/>
      <c r="M28" s="188"/>
    </row>
    <row r="29" spans="1:13" x14ac:dyDescent="0.25">
      <c r="A29" s="693"/>
      <c r="B29" s="688"/>
      <c r="C29" s="58"/>
      <c r="D29" s="387"/>
      <c r="E29" s="388"/>
      <c r="F29" s="695"/>
    </row>
    <row r="30" spans="1:13" ht="15" customHeight="1" x14ac:dyDescent="0.25">
      <c r="A30" s="693"/>
      <c r="B30" s="686" t="s">
        <v>4</v>
      </c>
      <c r="C30" s="58" t="s">
        <v>12</v>
      </c>
      <c r="D30" s="387">
        <v>0.5</v>
      </c>
      <c r="E30" s="388">
        <v>24</v>
      </c>
      <c r="F30" s="695"/>
    </row>
    <row r="31" spans="1:13" x14ac:dyDescent="0.25">
      <c r="A31" s="693"/>
      <c r="B31" s="687"/>
      <c r="C31" s="58" t="s">
        <v>13</v>
      </c>
      <c r="D31" s="387">
        <v>0.2558139534883721</v>
      </c>
      <c r="E31" s="388">
        <v>43</v>
      </c>
      <c r="F31" s="52"/>
    </row>
    <row r="32" spans="1:13" x14ac:dyDescent="0.25">
      <c r="A32" s="693"/>
      <c r="B32" s="688"/>
      <c r="C32" s="58"/>
      <c r="D32" s="387"/>
      <c r="E32" s="388"/>
      <c r="F32" s="52"/>
    </row>
    <row r="33" spans="1:14" ht="15" customHeight="1" x14ac:dyDescent="0.25">
      <c r="A33" s="693"/>
      <c r="B33" s="686" t="s">
        <v>16</v>
      </c>
      <c r="C33" s="58" t="s">
        <v>12</v>
      </c>
      <c r="D33" s="389">
        <v>0.71052631578947367</v>
      </c>
      <c r="E33" s="163">
        <v>38</v>
      </c>
      <c r="F33" s="52"/>
    </row>
    <row r="34" spans="1:14" x14ac:dyDescent="0.25">
      <c r="A34" s="694"/>
      <c r="B34" s="688"/>
      <c r="C34" s="58" t="s">
        <v>13</v>
      </c>
      <c r="D34" s="390">
        <v>0.53846153846153844</v>
      </c>
      <c r="E34" s="163">
        <v>26</v>
      </c>
      <c r="F34" s="52"/>
    </row>
    <row r="35" spans="1:14" x14ac:dyDescent="0.25">
      <c r="F35" s="52"/>
    </row>
    <row r="36" spans="1:14" x14ac:dyDescent="0.25">
      <c r="A36" s="12" t="s">
        <v>30</v>
      </c>
      <c r="F36" s="52"/>
    </row>
    <row r="37" spans="1:14" x14ac:dyDescent="0.25">
      <c r="F37" s="52"/>
    </row>
    <row r="38" spans="1:14" x14ac:dyDescent="0.25">
      <c r="F38" s="52"/>
    </row>
    <row r="39" spans="1:14" x14ac:dyDescent="0.25">
      <c r="F39" s="52"/>
    </row>
    <row r="40" spans="1:14" x14ac:dyDescent="0.25">
      <c r="F40" s="52"/>
    </row>
    <row r="41" spans="1:14" x14ac:dyDescent="0.25">
      <c r="A41" s="691" t="s">
        <v>364</v>
      </c>
      <c r="B41" s="691"/>
      <c r="C41" s="691"/>
      <c r="D41" s="691"/>
      <c r="E41" s="691"/>
      <c r="F41" s="691"/>
      <c r="G41" s="691"/>
      <c r="H41" s="691"/>
      <c r="I41" s="691"/>
      <c r="J41" s="691"/>
      <c r="K41" s="691"/>
      <c r="L41" s="691"/>
      <c r="M41" s="691"/>
      <c r="N41" s="13"/>
    </row>
    <row r="42" spans="1:14" x14ac:dyDescent="0.25">
      <c r="F42" s="52"/>
    </row>
    <row r="43" spans="1:14" ht="26.25" x14ac:dyDescent="0.25">
      <c r="A43" s="63" t="s">
        <v>7</v>
      </c>
      <c r="B43" s="67" t="s">
        <v>259</v>
      </c>
      <c r="C43" s="48" t="s">
        <v>8</v>
      </c>
      <c r="D43" s="53" t="s">
        <v>10</v>
      </c>
      <c r="E43" s="53" t="s">
        <v>9</v>
      </c>
      <c r="F43" s="52"/>
    </row>
    <row r="44" spans="1:14" x14ac:dyDescent="0.25">
      <c r="A44" s="692" t="s">
        <v>11</v>
      </c>
      <c r="B44" s="696" t="s">
        <v>3</v>
      </c>
      <c r="C44" s="189" t="s">
        <v>12</v>
      </c>
      <c r="D44" s="185">
        <v>0.40473807140473805</v>
      </c>
      <c r="E44" s="186">
        <v>11988</v>
      </c>
      <c r="F44" s="52"/>
    </row>
    <row r="45" spans="1:14" x14ac:dyDescent="0.25">
      <c r="A45" s="693"/>
      <c r="B45" s="697"/>
      <c r="C45" s="189" t="s">
        <v>13</v>
      </c>
      <c r="D45" s="185">
        <v>0.35261044176706829</v>
      </c>
      <c r="E45" s="186">
        <v>11205</v>
      </c>
      <c r="F45" s="52"/>
    </row>
    <row r="46" spans="1:14" x14ac:dyDescent="0.25">
      <c r="A46" s="693"/>
      <c r="B46" s="698"/>
      <c r="C46" s="189"/>
      <c r="D46" s="185"/>
      <c r="E46" s="186"/>
    </row>
    <row r="47" spans="1:14" x14ac:dyDescent="0.25">
      <c r="A47" s="693"/>
      <c r="B47" s="696" t="s">
        <v>5</v>
      </c>
      <c r="C47" s="189" t="s">
        <v>12</v>
      </c>
      <c r="D47" s="185">
        <v>0.35637240987794494</v>
      </c>
      <c r="E47" s="186">
        <v>14092</v>
      </c>
    </row>
    <row r="48" spans="1:14" x14ac:dyDescent="0.25">
      <c r="A48" s="693"/>
      <c r="B48" s="697"/>
      <c r="C48" s="189" t="s">
        <v>13</v>
      </c>
      <c r="D48" s="185">
        <v>0.31103934732727118</v>
      </c>
      <c r="E48" s="186">
        <v>11767</v>
      </c>
    </row>
    <row r="49" spans="1:5" x14ac:dyDescent="0.25">
      <c r="A49" s="693"/>
      <c r="B49" s="699"/>
      <c r="C49" s="189"/>
      <c r="D49" s="185"/>
      <c r="E49" s="186"/>
    </row>
    <row r="50" spans="1:5" ht="15" customHeight="1" x14ac:dyDescent="0.25">
      <c r="A50" s="693"/>
      <c r="B50" s="700" t="s">
        <v>4</v>
      </c>
      <c r="C50" s="190" t="s">
        <v>12</v>
      </c>
      <c r="D50" s="185">
        <v>0.21193287756370416</v>
      </c>
      <c r="E50" s="186">
        <v>4827</v>
      </c>
    </row>
    <row r="51" spans="1:5" ht="15" customHeight="1" x14ac:dyDescent="0.25">
      <c r="A51" s="693"/>
      <c r="B51" s="701"/>
      <c r="C51" s="191" t="s">
        <v>13</v>
      </c>
      <c r="D51" s="185">
        <v>0.17188219052001841</v>
      </c>
      <c r="E51" s="186">
        <v>4346</v>
      </c>
    </row>
    <row r="52" spans="1:5" x14ac:dyDescent="0.25">
      <c r="A52" s="693"/>
      <c r="B52" s="702"/>
      <c r="C52" s="58"/>
      <c r="D52" s="185"/>
      <c r="E52" s="186"/>
    </row>
    <row r="53" spans="1:5" x14ac:dyDescent="0.25">
      <c r="A53" s="693"/>
      <c r="B53" s="703" t="s">
        <v>16</v>
      </c>
      <c r="C53" s="58" t="s">
        <v>12</v>
      </c>
      <c r="D53" s="187">
        <v>0.41366102776891156</v>
      </c>
      <c r="E53" s="136">
        <v>3133</v>
      </c>
    </row>
    <row r="54" spans="1:5" x14ac:dyDescent="0.25">
      <c r="A54" s="694"/>
      <c r="B54" s="704"/>
      <c r="C54" s="58" t="s">
        <v>13</v>
      </c>
      <c r="D54" s="174">
        <v>0.34108040201005024</v>
      </c>
      <c r="E54" s="136">
        <v>3184</v>
      </c>
    </row>
    <row r="55" spans="1:5" x14ac:dyDescent="0.25">
      <c r="A55" s="692" t="s">
        <v>22</v>
      </c>
      <c r="B55" s="705" t="s">
        <v>3</v>
      </c>
      <c r="C55" s="192" t="s">
        <v>12</v>
      </c>
      <c r="D55" s="387">
        <v>0.41666666666666669</v>
      </c>
      <c r="E55" s="136">
        <v>492</v>
      </c>
    </row>
    <row r="56" spans="1:5" x14ac:dyDescent="0.25">
      <c r="A56" s="693"/>
      <c r="B56" s="697"/>
      <c r="C56" s="189" t="s">
        <v>13</v>
      </c>
      <c r="D56" s="387">
        <v>0.35952380952380952</v>
      </c>
      <c r="E56" s="136">
        <v>420</v>
      </c>
    </row>
    <row r="57" spans="1:5" x14ac:dyDescent="0.25">
      <c r="A57" s="693"/>
      <c r="B57" s="699"/>
      <c r="C57" s="189"/>
      <c r="D57" s="387"/>
      <c r="E57" s="136"/>
    </row>
    <row r="58" spans="1:5" x14ac:dyDescent="0.25">
      <c r="A58" s="693"/>
      <c r="B58" s="705" t="s">
        <v>5</v>
      </c>
      <c r="C58" s="189" t="s">
        <v>12</v>
      </c>
      <c r="D58" s="387">
        <v>0.39826839826839827</v>
      </c>
      <c r="E58" s="136">
        <v>231</v>
      </c>
    </row>
    <row r="59" spans="1:5" x14ac:dyDescent="0.25">
      <c r="A59" s="693"/>
      <c r="B59" s="697"/>
      <c r="C59" s="189" t="s">
        <v>13</v>
      </c>
      <c r="D59" s="387">
        <v>0.29953917050691242</v>
      </c>
      <c r="E59" s="136">
        <v>217</v>
      </c>
    </row>
    <row r="60" spans="1:5" x14ac:dyDescent="0.25">
      <c r="A60" s="693"/>
      <c r="B60" s="699"/>
      <c r="C60" s="189"/>
      <c r="D60" s="387"/>
      <c r="E60" s="136"/>
    </row>
    <row r="61" spans="1:5" ht="15" customHeight="1" x14ac:dyDescent="0.25">
      <c r="A61" s="693"/>
      <c r="B61" s="700" t="s">
        <v>4</v>
      </c>
      <c r="C61" s="191" t="s">
        <v>12</v>
      </c>
      <c r="D61" s="387">
        <v>0.41428571428571431</v>
      </c>
      <c r="E61" s="136">
        <v>70</v>
      </c>
    </row>
    <row r="62" spans="1:5" ht="15" customHeight="1" x14ac:dyDescent="0.25">
      <c r="A62" s="693"/>
      <c r="B62" s="701"/>
      <c r="C62" s="88" t="s">
        <v>13</v>
      </c>
      <c r="D62" s="387">
        <v>0.20661157024793389</v>
      </c>
      <c r="E62" s="136">
        <v>121</v>
      </c>
    </row>
    <row r="63" spans="1:5" x14ac:dyDescent="0.25">
      <c r="A63" s="693"/>
      <c r="B63" s="702"/>
      <c r="C63" s="115"/>
      <c r="D63" s="387"/>
      <c r="E63" s="136"/>
    </row>
    <row r="64" spans="1:5" x14ac:dyDescent="0.25">
      <c r="A64" s="693"/>
      <c r="B64" s="700" t="s">
        <v>16</v>
      </c>
      <c r="C64" s="58" t="s">
        <v>12</v>
      </c>
      <c r="D64" s="389">
        <v>0.33823529411764708</v>
      </c>
      <c r="E64" s="136">
        <v>68</v>
      </c>
    </row>
    <row r="65" spans="1:12" x14ac:dyDescent="0.25">
      <c r="A65" s="694"/>
      <c r="B65" s="706"/>
      <c r="C65" s="58" t="s">
        <v>13</v>
      </c>
      <c r="D65" s="390">
        <v>0.33663366336633666</v>
      </c>
      <c r="E65" s="136">
        <v>101</v>
      </c>
    </row>
    <row r="72" spans="1:12" x14ac:dyDescent="0.25">
      <c r="A72" s="12" t="s">
        <v>213</v>
      </c>
      <c r="L72" s="14" t="s">
        <v>31</v>
      </c>
    </row>
    <row r="73" spans="1:12" x14ac:dyDescent="0.25">
      <c r="A73" s="12" t="s">
        <v>248</v>
      </c>
    </row>
    <row r="74" spans="1:12" x14ac:dyDescent="0.25">
      <c r="A74" s="12" t="s">
        <v>247</v>
      </c>
    </row>
  </sheetData>
  <mergeCells count="27">
    <mergeCell ref="A55:A65"/>
    <mergeCell ref="B55:B57"/>
    <mergeCell ref="B58:B60"/>
    <mergeCell ref="B61:B63"/>
    <mergeCell ref="B64:B65"/>
    <mergeCell ref="A41:M41"/>
    <mergeCell ref="A44:A54"/>
    <mergeCell ref="B44:B46"/>
    <mergeCell ref="B47:B49"/>
    <mergeCell ref="B50:B52"/>
    <mergeCell ref="B53:B54"/>
    <mergeCell ref="A24:A34"/>
    <mergeCell ref="B24:B26"/>
    <mergeCell ref="B27:B29"/>
    <mergeCell ref="F29:F30"/>
    <mergeCell ref="B30:B32"/>
    <mergeCell ref="B33:B34"/>
    <mergeCell ref="A1:M1"/>
    <mergeCell ref="A2:M2"/>
    <mergeCell ref="A3:M3"/>
    <mergeCell ref="A4:M8"/>
    <mergeCell ref="A10:M10"/>
    <mergeCell ref="A13:A23"/>
    <mergeCell ref="B13:B15"/>
    <mergeCell ref="B16:B18"/>
    <mergeCell ref="B19:B21"/>
    <mergeCell ref="B22:B23"/>
  </mergeCells>
  <hyperlinks>
    <hyperlink ref="L72" location="Contents!A1" display="Back to Contents" xr:uid="{00000000-0004-0000-0700-000000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206"/>
  <sheetViews>
    <sheetView zoomScaleNormal="100" zoomScaleSheetLayoutView="100" workbookViewId="0">
      <selection activeCell="J71" sqref="J71"/>
    </sheetView>
  </sheetViews>
  <sheetFormatPr defaultColWidth="9.140625" defaultRowHeight="14.25" x14ac:dyDescent="0.2"/>
  <cols>
    <col min="1" max="1" width="14.42578125" style="12" customWidth="1"/>
    <col min="2" max="2" width="18.85546875" style="12" customWidth="1"/>
    <col min="3" max="3" width="16.42578125" style="12" customWidth="1"/>
    <col min="4" max="5" width="12.7109375" style="12" customWidth="1"/>
    <col min="6" max="6" width="13.28515625" style="12" customWidth="1"/>
    <col min="7" max="7" width="12.140625" style="12" customWidth="1"/>
    <col min="8" max="8" width="14.42578125" style="12" customWidth="1"/>
    <col min="9" max="9" width="12.7109375" style="12" customWidth="1"/>
    <col min="10" max="10" width="14" style="12" customWidth="1"/>
    <col min="11" max="11" width="12.7109375" style="12" customWidth="1"/>
    <col min="12" max="19" width="12.7109375" style="1" customWidth="1"/>
    <col min="20" max="24" width="9.140625" style="1"/>
    <col min="25" max="25" width="9.140625" style="1" customWidth="1"/>
    <col min="26" max="16384" width="9.140625" style="1"/>
  </cols>
  <sheetData>
    <row r="1" spans="1:14" ht="15" customHeight="1" x14ac:dyDescent="0.2">
      <c r="A1" s="562" t="s">
        <v>22</v>
      </c>
      <c r="B1" s="563"/>
      <c r="C1" s="563"/>
      <c r="D1" s="563"/>
      <c r="E1" s="563"/>
      <c r="F1" s="563"/>
      <c r="G1" s="563"/>
      <c r="H1" s="563"/>
      <c r="I1" s="563"/>
      <c r="J1" s="563"/>
      <c r="K1" s="564"/>
    </row>
    <row r="2" spans="1:14" ht="15" customHeight="1" x14ac:dyDescent="0.2">
      <c r="A2" s="726"/>
      <c r="B2" s="727"/>
      <c r="C2" s="727"/>
      <c r="D2" s="727"/>
      <c r="E2" s="727"/>
      <c r="F2" s="727"/>
      <c r="G2" s="727"/>
      <c r="H2" s="727"/>
      <c r="I2" s="727"/>
      <c r="J2" s="727"/>
      <c r="K2" s="728"/>
      <c r="L2" s="9"/>
      <c r="M2" s="9"/>
      <c r="N2" s="9"/>
    </row>
    <row r="3" spans="1:14" s="92" customFormat="1" ht="15" customHeight="1" x14ac:dyDescent="0.2">
      <c r="A3" s="562" t="s">
        <v>234</v>
      </c>
      <c r="B3" s="563"/>
      <c r="C3" s="563"/>
      <c r="D3" s="563"/>
      <c r="E3" s="563"/>
      <c r="F3" s="563"/>
      <c r="G3" s="563"/>
      <c r="H3" s="563"/>
      <c r="I3" s="563"/>
      <c r="J3" s="563"/>
      <c r="K3" s="564"/>
    </row>
    <row r="4" spans="1:14" s="92" customFormat="1" ht="15" customHeight="1" x14ac:dyDescent="0.2">
      <c r="A4" s="596" t="s">
        <v>340</v>
      </c>
      <c r="B4" s="597"/>
      <c r="C4" s="597"/>
      <c r="D4" s="597"/>
      <c r="E4" s="597"/>
      <c r="F4" s="597"/>
      <c r="G4" s="597"/>
      <c r="H4" s="597"/>
      <c r="I4" s="597"/>
      <c r="J4" s="597"/>
      <c r="K4" s="598"/>
    </row>
    <row r="5" spans="1:14" s="92" customFormat="1" ht="15" customHeight="1" x14ac:dyDescent="0.2">
      <c r="A5" s="599"/>
      <c r="B5" s="600"/>
      <c r="C5" s="600"/>
      <c r="D5" s="600"/>
      <c r="E5" s="600"/>
      <c r="F5" s="600"/>
      <c r="G5" s="600"/>
      <c r="H5" s="600"/>
      <c r="I5" s="600"/>
      <c r="J5" s="600"/>
      <c r="K5" s="601"/>
    </row>
    <row r="6" spans="1:14" s="92" customFormat="1" ht="15" customHeight="1" x14ac:dyDescent="0.2">
      <c r="A6" s="599"/>
      <c r="B6" s="600"/>
      <c r="C6" s="600"/>
      <c r="D6" s="600"/>
      <c r="E6" s="600"/>
      <c r="F6" s="600"/>
      <c r="G6" s="600"/>
      <c r="H6" s="600"/>
      <c r="I6" s="600"/>
      <c r="J6" s="600"/>
      <c r="K6" s="601"/>
    </row>
    <row r="7" spans="1:14" s="92" customFormat="1" ht="15" customHeight="1" x14ac:dyDescent="0.2">
      <c r="A7" s="599"/>
      <c r="B7" s="600"/>
      <c r="C7" s="600"/>
      <c r="D7" s="600"/>
      <c r="E7" s="600"/>
      <c r="F7" s="600"/>
      <c r="G7" s="600"/>
      <c r="H7" s="600"/>
      <c r="I7" s="600"/>
      <c r="J7" s="600"/>
      <c r="K7" s="601"/>
    </row>
    <row r="8" spans="1:14" s="92" customFormat="1" ht="15" customHeight="1" x14ac:dyDescent="0.2">
      <c r="A8" s="602"/>
      <c r="B8" s="603"/>
      <c r="C8" s="603"/>
      <c r="D8" s="603"/>
      <c r="E8" s="603"/>
      <c r="F8" s="603"/>
      <c r="G8" s="603"/>
      <c r="H8" s="603"/>
      <c r="I8" s="603"/>
      <c r="J8" s="603"/>
      <c r="K8" s="604"/>
    </row>
    <row r="9" spans="1:14" s="92" customFormat="1" ht="15" customHeight="1" thickBot="1" x14ac:dyDescent="0.25">
      <c r="A9" s="95"/>
      <c r="B9" s="95"/>
      <c r="C9" s="95"/>
      <c r="D9" s="95"/>
      <c r="E9" s="95"/>
      <c r="F9" s="95"/>
      <c r="G9" s="95"/>
      <c r="H9" s="95"/>
      <c r="I9" s="132"/>
      <c r="J9" s="132"/>
      <c r="K9" s="132"/>
    </row>
    <row r="10" spans="1:14" s="92" customFormat="1" ht="26.25" customHeight="1" x14ac:dyDescent="0.2">
      <c r="A10" s="730" t="s">
        <v>282</v>
      </c>
      <c r="B10" s="731"/>
      <c r="C10" s="731"/>
      <c r="D10" s="731"/>
      <c r="E10" s="732"/>
      <c r="F10" s="135"/>
      <c r="G10" s="96"/>
      <c r="H10" s="95"/>
      <c r="I10" s="132"/>
      <c r="J10" s="132"/>
      <c r="K10" s="132"/>
    </row>
    <row r="11" spans="1:14" s="92" customFormat="1" ht="15" customHeight="1" x14ac:dyDescent="0.2">
      <c r="A11" s="733" t="s">
        <v>214</v>
      </c>
      <c r="B11" s="734"/>
      <c r="C11" s="734"/>
      <c r="D11" s="734"/>
      <c r="E11" s="735"/>
      <c r="F11" s="135"/>
      <c r="G11" s="96"/>
      <c r="H11" s="95"/>
      <c r="I11" s="132"/>
      <c r="J11" s="132"/>
      <c r="K11" s="132"/>
    </row>
    <row r="12" spans="1:14" s="92" customFormat="1" ht="15" customHeight="1" thickBot="1" x14ac:dyDescent="0.25">
      <c r="A12" s="380"/>
      <c r="B12" s="455"/>
      <c r="C12" s="381"/>
      <c r="D12" s="381"/>
      <c r="E12" s="382"/>
      <c r="F12" s="178"/>
      <c r="G12" s="152"/>
      <c r="H12" s="95"/>
      <c r="I12" s="132"/>
      <c r="J12" s="132"/>
      <c r="K12" s="132"/>
    </row>
    <row r="13" spans="1:14" s="92" customFormat="1" ht="15" customHeight="1" thickTop="1" x14ac:dyDescent="0.2">
      <c r="A13" s="383"/>
      <c r="B13" s="451">
        <v>2015</v>
      </c>
      <c r="C13" s="451">
        <v>2016</v>
      </c>
      <c r="D13" s="513">
        <v>2017</v>
      </c>
      <c r="E13" s="518">
        <v>2020</v>
      </c>
      <c r="F13" s="452">
        <v>2025</v>
      </c>
      <c r="G13" s="322">
        <v>2030</v>
      </c>
      <c r="H13" s="178"/>
      <c r="I13" s="152"/>
      <c r="J13" s="95"/>
      <c r="K13" s="132"/>
      <c r="L13" s="132"/>
      <c r="M13" s="132"/>
    </row>
    <row r="14" spans="1:14" s="92" customFormat="1" ht="15" customHeight="1" x14ac:dyDescent="0.25">
      <c r="A14" s="384" t="s">
        <v>22</v>
      </c>
      <c r="B14" s="456">
        <v>0.51107765110776515</v>
      </c>
      <c r="C14" s="457">
        <f>C15/C16</f>
        <v>0.50747536527353043</v>
      </c>
      <c r="D14" s="514">
        <v>0.51104787412119179</v>
      </c>
      <c r="E14" s="519">
        <f>E15/E16</f>
        <v>0.56682636709069878</v>
      </c>
      <c r="F14" s="453">
        <f>F15/F16</f>
        <v>0.59625240230621401</v>
      </c>
      <c r="G14" s="414">
        <f>G15/G16</f>
        <v>0.63533950617283952</v>
      </c>
      <c r="H14" s="178"/>
      <c r="I14" s="152"/>
      <c r="J14" s="95"/>
      <c r="K14" s="132"/>
      <c r="L14" s="132"/>
      <c r="M14" s="132"/>
    </row>
    <row r="15" spans="1:14" s="92" customFormat="1" ht="15" customHeight="1" x14ac:dyDescent="0.2">
      <c r="A15" s="385" t="s">
        <v>291</v>
      </c>
      <c r="B15" s="458" t="s">
        <v>370</v>
      </c>
      <c r="C15" s="458" t="s">
        <v>293</v>
      </c>
      <c r="D15" s="515" t="s">
        <v>368</v>
      </c>
      <c r="E15" s="520" t="s">
        <v>296</v>
      </c>
      <c r="F15" s="454" t="s">
        <v>297</v>
      </c>
      <c r="G15" s="386" t="s">
        <v>299</v>
      </c>
      <c r="H15" s="178"/>
      <c r="I15" s="152"/>
      <c r="J15" s="95"/>
      <c r="K15" s="132"/>
      <c r="L15" s="132"/>
      <c r="M15" s="132"/>
    </row>
    <row r="16" spans="1:14" s="92" customFormat="1" x14ac:dyDescent="0.2">
      <c r="A16" s="385" t="s">
        <v>292</v>
      </c>
      <c r="B16" s="459" t="s">
        <v>371</v>
      </c>
      <c r="C16" s="459" t="s">
        <v>294</v>
      </c>
      <c r="D16" s="515" t="s">
        <v>369</v>
      </c>
      <c r="E16" s="520" t="s">
        <v>295</v>
      </c>
      <c r="F16" s="454" t="s">
        <v>298</v>
      </c>
      <c r="G16" s="386" t="s">
        <v>300</v>
      </c>
      <c r="H16" s="178"/>
      <c r="I16" s="152"/>
      <c r="J16" s="95"/>
      <c r="K16" s="132"/>
      <c r="L16" s="132"/>
      <c r="M16" s="132"/>
      <c r="N16" s="193"/>
    </row>
    <row r="17" spans="1:13" s="92" customFormat="1" ht="15" thickBot="1" x14ac:dyDescent="0.25">
      <c r="A17" s="507" t="s">
        <v>281</v>
      </c>
      <c r="B17" s="457">
        <v>0.52701371778538941</v>
      </c>
      <c r="C17" s="457">
        <v>0.51921667974588326</v>
      </c>
      <c r="D17" s="516">
        <v>0.52342531247434199</v>
      </c>
      <c r="E17" s="521">
        <v>0.57999999999999996</v>
      </c>
      <c r="F17" s="517">
        <v>0.61</v>
      </c>
      <c r="G17" s="323">
        <v>0.65</v>
      </c>
      <c r="H17" s="178"/>
      <c r="I17" s="152"/>
      <c r="J17" s="95"/>
      <c r="K17" s="132"/>
      <c r="L17" s="132"/>
      <c r="M17" s="132"/>
    </row>
    <row r="18" spans="1:13" ht="15" thickTop="1" x14ac:dyDescent="0.2">
      <c r="A18" s="132"/>
      <c r="B18" s="132"/>
      <c r="C18" s="132"/>
      <c r="D18" s="194"/>
      <c r="E18" s="132"/>
      <c r="F18" s="132"/>
      <c r="G18" s="132"/>
      <c r="H18" s="132"/>
      <c r="I18" s="132"/>
      <c r="J18" s="132"/>
      <c r="K18" s="132"/>
    </row>
    <row r="19" spans="1:13" s="270" customFormat="1" x14ac:dyDescent="0.2">
      <c r="A19" s="260" t="s">
        <v>373</v>
      </c>
      <c r="B19" s="265"/>
      <c r="C19" s="265"/>
      <c r="D19" s="265"/>
      <c r="E19" s="268"/>
      <c r="F19" s="265"/>
      <c r="G19" s="265"/>
      <c r="H19" s="269"/>
      <c r="I19" s="269"/>
      <c r="J19" s="265"/>
      <c r="K19" s="266"/>
      <c r="L19" s="193"/>
    </row>
    <row r="20" spans="1:13" ht="15" thickBot="1" x14ac:dyDescent="0.25">
      <c r="A20" s="127"/>
      <c r="B20" s="729" t="s">
        <v>227</v>
      </c>
      <c r="C20" s="729"/>
      <c r="D20" s="729"/>
      <c r="E20" s="729"/>
      <c r="F20" s="729"/>
      <c r="G20" s="729"/>
      <c r="H20" s="736" t="s">
        <v>276</v>
      </c>
      <c r="I20" s="736"/>
      <c r="J20" s="736"/>
      <c r="K20" s="736"/>
      <c r="L20" s="92"/>
    </row>
    <row r="21" spans="1:13" ht="38.25" x14ac:dyDescent="0.2">
      <c r="A21" s="271"/>
      <c r="B21" s="272" t="s">
        <v>183</v>
      </c>
      <c r="C21" s="273" t="s">
        <v>226</v>
      </c>
      <c r="D21" s="278" t="s">
        <v>260</v>
      </c>
      <c r="E21" s="279" t="s">
        <v>261</v>
      </c>
      <c r="F21" s="280" t="s">
        <v>262</v>
      </c>
      <c r="G21" s="281" t="s">
        <v>229</v>
      </c>
      <c r="H21" s="282" t="s">
        <v>301</v>
      </c>
      <c r="I21" s="283" t="s">
        <v>225</v>
      </c>
      <c r="J21" s="284" t="s">
        <v>228</v>
      </c>
      <c r="K21" s="285" t="s">
        <v>263</v>
      </c>
      <c r="L21" s="92"/>
    </row>
    <row r="22" spans="1:13" x14ac:dyDescent="0.2">
      <c r="A22" s="206" t="s">
        <v>22</v>
      </c>
      <c r="B22" s="274">
        <v>6090</v>
      </c>
      <c r="C22" s="275">
        <v>5974</v>
      </c>
      <c r="D22" s="289">
        <v>1260</v>
      </c>
      <c r="E22" s="209">
        <v>1293</v>
      </c>
      <c r="F22" s="290">
        <v>500</v>
      </c>
      <c r="G22" s="300">
        <f>SUM(D22:F22)</f>
        <v>3053</v>
      </c>
      <c r="H22" s="294">
        <f>D22/C22</f>
        <v>0.21091396049548042</v>
      </c>
      <c r="I22" s="295">
        <f>E22/C22</f>
        <v>0.21643789755607634</v>
      </c>
      <c r="J22" s="296">
        <f>F22/C22</f>
        <v>8.3696016069635087E-2</v>
      </c>
      <c r="K22" s="302">
        <f>G22/C22</f>
        <v>0.51104787412119179</v>
      </c>
    </row>
    <row r="23" spans="1:13" ht="15" thickBot="1" x14ac:dyDescent="0.25">
      <c r="A23" s="202" t="s">
        <v>11</v>
      </c>
      <c r="B23" s="276">
        <v>334424</v>
      </c>
      <c r="C23" s="277">
        <v>316666</v>
      </c>
      <c r="D23" s="291">
        <v>80352</v>
      </c>
      <c r="E23" s="292">
        <v>74338</v>
      </c>
      <c r="F23" s="293">
        <v>11137</v>
      </c>
      <c r="G23" s="301">
        <f>SUM(D23:F23)</f>
        <v>165827</v>
      </c>
      <c r="H23" s="297">
        <f>D23/C23</f>
        <v>0.25374369209198333</v>
      </c>
      <c r="I23" s="298">
        <f>E23/C23</f>
        <v>0.23475207316225929</v>
      </c>
      <c r="J23" s="299">
        <f>F23/C23</f>
        <v>3.5169547725363633E-2</v>
      </c>
      <c r="K23" s="303">
        <f>G23/C23</f>
        <v>0.52366531297960628</v>
      </c>
    </row>
    <row r="24" spans="1:13" x14ac:dyDescent="0.2">
      <c r="A24" s="176"/>
      <c r="B24" s="176"/>
      <c r="C24" s="176"/>
      <c r="D24" s="176"/>
      <c r="F24" s="195"/>
      <c r="G24" s="195"/>
      <c r="I24" s="132"/>
      <c r="J24" s="132"/>
    </row>
    <row r="25" spans="1:13" x14ac:dyDescent="0.2">
      <c r="A25" s="176"/>
      <c r="B25" s="176"/>
      <c r="C25" s="176"/>
      <c r="D25" s="176"/>
      <c r="F25" s="195"/>
      <c r="G25" s="195"/>
      <c r="I25" s="132"/>
      <c r="J25" s="132"/>
    </row>
    <row r="26" spans="1:13" x14ac:dyDescent="0.2">
      <c r="A26" s="176"/>
      <c r="B26" s="176"/>
      <c r="C26" s="176"/>
      <c r="D26" s="176"/>
      <c r="F26" s="195"/>
      <c r="G26" s="195"/>
      <c r="I26" s="132"/>
      <c r="J26" s="132"/>
    </row>
    <row r="27" spans="1:13" x14ac:dyDescent="0.2">
      <c r="A27" s="176"/>
      <c r="B27" s="176"/>
      <c r="C27" s="176"/>
      <c r="D27" s="176"/>
      <c r="F27" s="195"/>
      <c r="G27" s="195"/>
      <c r="I27" s="132"/>
      <c r="J27" s="132"/>
    </row>
    <row r="28" spans="1:13" x14ac:dyDescent="0.2">
      <c r="A28" s="176"/>
      <c r="B28" s="176"/>
      <c r="C28" s="176"/>
      <c r="D28" s="176"/>
      <c r="F28" s="195"/>
      <c r="G28" s="195"/>
      <c r="I28" s="132"/>
      <c r="J28" s="132"/>
    </row>
    <row r="29" spans="1:13" x14ac:dyDescent="0.2">
      <c r="A29" s="176"/>
      <c r="B29" s="176"/>
      <c r="C29" s="176"/>
      <c r="D29" s="176"/>
      <c r="F29" s="195"/>
      <c r="G29" s="195"/>
      <c r="I29" s="132"/>
      <c r="J29" s="132"/>
    </row>
    <row r="30" spans="1:13" x14ac:dyDescent="0.2">
      <c r="A30" s="176"/>
      <c r="B30" s="176"/>
      <c r="C30" s="176"/>
      <c r="D30" s="176"/>
      <c r="F30" s="195"/>
      <c r="G30" s="195"/>
      <c r="I30" s="132"/>
      <c r="J30" s="132"/>
    </row>
    <row r="31" spans="1:13" x14ac:dyDescent="0.2">
      <c r="A31" s="176"/>
      <c r="B31" s="176"/>
      <c r="C31" s="176"/>
      <c r="D31" s="176"/>
      <c r="F31" s="195"/>
      <c r="G31" s="195"/>
      <c r="I31" s="132"/>
      <c r="J31" s="132"/>
    </row>
    <row r="32" spans="1:13" x14ac:dyDescent="0.2">
      <c r="A32" s="176"/>
      <c r="B32" s="176"/>
      <c r="C32" s="176"/>
      <c r="D32" s="176"/>
      <c r="F32" s="195"/>
      <c r="G32" s="195"/>
      <c r="I32" s="132"/>
      <c r="J32" s="132"/>
    </row>
    <row r="33" spans="1:18" x14ac:dyDescent="0.2">
      <c r="A33" s="176"/>
      <c r="B33" s="176"/>
      <c r="C33" s="176"/>
      <c r="D33" s="176"/>
      <c r="F33" s="195"/>
      <c r="G33" s="195"/>
      <c r="I33" s="132"/>
      <c r="J33" s="132"/>
    </row>
    <row r="34" spans="1:18" x14ac:dyDescent="0.2">
      <c r="A34" s="176"/>
      <c r="B34" s="176"/>
      <c r="C34" s="176"/>
      <c r="D34" s="176"/>
      <c r="F34" s="195"/>
      <c r="G34" s="195"/>
      <c r="I34" s="132"/>
      <c r="J34" s="132"/>
    </row>
    <row r="35" spans="1:18" x14ac:dyDescent="0.2">
      <c r="A35" s="176"/>
      <c r="B35" s="176"/>
      <c r="C35" s="176"/>
      <c r="D35" s="176"/>
      <c r="F35" s="195"/>
      <c r="G35" s="195"/>
      <c r="I35" s="132"/>
      <c r="J35" s="132"/>
    </row>
    <row r="36" spans="1:18" x14ac:dyDescent="0.2">
      <c r="A36" s="176"/>
      <c r="B36" s="176"/>
      <c r="C36" s="176"/>
      <c r="D36" s="176"/>
      <c r="F36" s="195"/>
      <c r="G36" s="195"/>
      <c r="I36" s="132"/>
      <c r="J36" s="132"/>
    </row>
    <row r="37" spans="1:18" x14ac:dyDescent="0.2">
      <c r="A37" s="176"/>
      <c r="B37" s="176"/>
      <c r="C37" s="176"/>
      <c r="D37" s="176"/>
      <c r="F37" s="195"/>
      <c r="G37" s="195"/>
      <c r="I37" s="132"/>
      <c r="J37" s="132"/>
    </row>
    <row r="38" spans="1:18" x14ac:dyDescent="0.2">
      <c r="A38" s="176"/>
      <c r="B38" s="176"/>
      <c r="C38" s="176"/>
      <c r="D38" s="176"/>
      <c r="F38" s="195"/>
      <c r="G38" s="195"/>
      <c r="I38" s="132"/>
      <c r="J38" s="132"/>
      <c r="L38" s="92"/>
      <c r="M38" s="92"/>
      <c r="N38" s="193"/>
      <c r="O38" s="193"/>
      <c r="Q38" s="92"/>
      <c r="R38" s="92"/>
    </row>
    <row r="39" spans="1:18" x14ac:dyDescent="0.2">
      <c r="A39" s="176"/>
      <c r="B39" s="176"/>
      <c r="C39" s="176"/>
      <c r="D39" s="176"/>
      <c r="F39" s="195"/>
      <c r="G39" s="195"/>
      <c r="I39" s="132"/>
      <c r="J39" s="132"/>
      <c r="L39" s="92"/>
      <c r="M39" s="92"/>
      <c r="N39" s="193"/>
      <c r="O39" s="193"/>
      <c r="Q39" s="92"/>
      <c r="R39" s="92"/>
    </row>
    <row r="40" spans="1:18" x14ac:dyDescent="0.2">
      <c r="A40" s="135"/>
      <c r="B40" s="135"/>
      <c r="C40" s="176"/>
      <c r="D40" s="176"/>
      <c r="E40" s="176"/>
      <c r="I40" s="132"/>
      <c r="J40" s="132"/>
      <c r="K40" s="132"/>
      <c r="L40" s="92"/>
      <c r="M40" s="92"/>
      <c r="N40" s="193"/>
      <c r="O40" s="193"/>
      <c r="Q40" s="92"/>
      <c r="R40" s="92"/>
    </row>
    <row r="41" spans="1:18" x14ac:dyDescent="0.2">
      <c r="A41" s="260" t="s">
        <v>374</v>
      </c>
      <c r="B41" s="179"/>
      <c r="C41" s="180"/>
      <c r="D41" s="180"/>
      <c r="E41" s="180"/>
      <c r="F41" s="286"/>
      <c r="G41" s="287"/>
      <c r="I41" s="132"/>
      <c r="J41" s="132"/>
      <c r="K41" s="132"/>
      <c r="L41" s="92"/>
      <c r="M41" s="92"/>
      <c r="N41" s="193"/>
      <c r="O41" s="193"/>
      <c r="Q41" s="92"/>
      <c r="R41" s="92"/>
    </row>
    <row r="42" spans="1:18" ht="16.5" customHeight="1" x14ac:dyDescent="0.2">
      <c r="A42" s="288"/>
      <c r="B42" s="712" t="s">
        <v>190</v>
      </c>
      <c r="C42" s="713"/>
      <c r="D42" s="713"/>
      <c r="E42" s="713"/>
      <c r="F42" s="713"/>
      <c r="G42" s="714"/>
      <c r="I42" s="132"/>
      <c r="J42" s="132"/>
      <c r="K42" s="132"/>
      <c r="L42" s="92"/>
      <c r="M42" s="92"/>
      <c r="N42" s="193"/>
      <c r="O42" s="193"/>
      <c r="Q42" s="92"/>
      <c r="R42" s="92"/>
    </row>
    <row r="43" spans="1:18" ht="25.5" x14ac:dyDescent="0.2">
      <c r="A43" s="127"/>
      <c r="B43" s="254" t="s">
        <v>231</v>
      </c>
      <c r="C43" s="255" t="s">
        <v>3</v>
      </c>
      <c r="D43" s="255" t="s">
        <v>5</v>
      </c>
      <c r="E43" s="255" t="s">
        <v>4</v>
      </c>
      <c r="F43" s="255" t="s">
        <v>16</v>
      </c>
      <c r="G43" s="255" t="s">
        <v>65</v>
      </c>
      <c r="I43" s="132"/>
      <c r="J43" s="132"/>
      <c r="K43" s="132"/>
      <c r="N43" s="193"/>
      <c r="O43" s="193"/>
    </row>
    <row r="44" spans="1:18" ht="15" x14ac:dyDescent="0.25">
      <c r="A44" s="196" t="s">
        <v>22</v>
      </c>
      <c r="B44" s="391">
        <v>6090</v>
      </c>
      <c r="C44" s="136">
        <v>1958</v>
      </c>
      <c r="D44" s="136">
        <v>785</v>
      </c>
      <c r="E44" s="136">
        <v>139</v>
      </c>
      <c r="F44" s="136">
        <v>171</v>
      </c>
      <c r="G44" s="136">
        <f>SUM(C44:F44)</f>
        <v>3053</v>
      </c>
      <c r="I44" s="152"/>
      <c r="J44" s="152"/>
      <c r="K44" s="152"/>
      <c r="N44" s="193"/>
      <c r="O44" s="193"/>
    </row>
    <row r="45" spans="1:18" s="12" customFormat="1" ht="15" customHeight="1" x14ac:dyDescent="0.2">
      <c r="A45" s="198" t="s">
        <v>11</v>
      </c>
      <c r="B45" s="197">
        <v>334424</v>
      </c>
      <c r="C45" s="136">
        <v>55924</v>
      </c>
      <c r="D45" s="136">
        <v>75972</v>
      </c>
      <c r="E45" s="136">
        <v>19502</v>
      </c>
      <c r="F45" s="136">
        <v>14353</v>
      </c>
      <c r="G45" s="136">
        <f>SUM(C45:F45)</f>
        <v>165751</v>
      </c>
      <c r="I45" s="96"/>
      <c r="J45" s="96"/>
      <c r="K45" s="96"/>
    </row>
    <row r="46" spans="1:18" s="12" customFormat="1" ht="15" customHeight="1" x14ac:dyDescent="0.2">
      <c r="A46" s="135"/>
      <c r="B46" s="178"/>
      <c r="C46" s="135"/>
      <c r="D46" s="135"/>
      <c r="E46" s="135"/>
      <c r="F46" s="135"/>
      <c r="I46" s="96"/>
      <c r="J46" s="96"/>
      <c r="K46" s="199"/>
    </row>
    <row r="47" spans="1:18" ht="17.25" customHeight="1" x14ac:dyDescent="0.2">
      <c r="A47" s="716" t="s">
        <v>366</v>
      </c>
      <c r="B47" s="716"/>
      <c r="C47" s="716"/>
      <c r="D47" s="716"/>
      <c r="E47" s="716"/>
      <c r="F47" s="716"/>
      <c r="G47" s="716"/>
      <c r="H47" s="716"/>
    </row>
    <row r="48" spans="1:18" ht="17.25" customHeight="1" x14ac:dyDescent="0.2">
      <c r="A48" s="717" t="s">
        <v>325</v>
      </c>
      <c r="B48" s="718"/>
      <c r="C48" s="718"/>
      <c r="D48" s="718"/>
      <c r="E48" s="718"/>
      <c r="F48" s="718"/>
      <c r="G48" s="718"/>
      <c r="H48" s="719"/>
    </row>
    <row r="49" spans="1:11" ht="25.5" x14ac:dyDescent="0.2">
      <c r="A49" s="720" t="s">
        <v>67</v>
      </c>
      <c r="B49" s="720" t="s">
        <v>57</v>
      </c>
      <c r="C49" s="723" t="s">
        <v>230</v>
      </c>
      <c r="D49" s="723" t="s">
        <v>71</v>
      </c>
      <c r="E49" s="743" t="s">
        <v>72</v>
      </c>
      <c r="F49" s="744"/>
      <c r="G49" s="745"/>
      <c r="H49" s="26" t="s">
        <v>207</v>
      </c>
    </row>
    <row r="50" spans="1:11" x14ac:dyDescent="0.2">
      <c r="A50" s="721"/>
      <c r="B50" s="721"/>
      <c r="C50" s="724"/>
      <c r="D50" s="724"/>
      <c r="E50" s="720" t="s">
        <v>204</v>
      </c>
      <c r="F50" s="720" t="s">
        <v>39</v>
      </c>
      <c r="G50" s="720" t="s">
        <v>205</v>
      </c>
      <c r="H50" s="721" t="s">
        <v>206</v>
      </c>
    </row>
    <row r="51" spans="1:11" ht="27" customHeight="1" x14ac:dyDescent="0.2">
      <c r="A51" s="722"/>
      <c r="B51" s="722"/>
      <c r="C51" s="725"/>
      <c r="D51" s="725"/>
      <c r="E51" s="722"/>
      <c r="F51" s="722"/>
      <c r="G51" s="722"/>
      <c r="H51" s="722"/>
    </row>
    <row r="52" spans="1:11" ht="27" customHeight="1" x14ac:dyDescent="0.2">
      <c r="A52" s="393" t="s">
        <v>22</v>
      </c>
      <c r="B52" s="304" t="s">
        <v>58</v>
      </c>
      <c r="C52" s="20">
        <v>9561</v>
      </c>
      <c r="D52" s="20">
        <v>0</v>
      </c>
      <c r="E52" s="20">
        <v>105</v>
      </c>
      <c r="F52" s="20">
        <v>170</v>
      </c>
      <c r="G52" s="20">
        <v>79</v>
      </c>
      <c r="H52" s="392">
        <v>0.8</v>
      </c>
    </row>
    <row r="53" spans="1:11" ht="15" customHeight="1" x14ac:dyDescent="0.2">
      <c r="A53" s="555"/>
      <c r="B53" s="304" t="s">
        <v>59</v>
      </c>
      <c r="C53" s="20">
        <v>5460</v>
      </c>
      <c r="D53" s="20">
        <v>5460</v>
      </c>
      <c r="E53" s="20">
        <v>644</v>
      </c>
      <c r="F53" s="20">
        <v>447</v>
      </c>
      <c r="G53" s="20">
        <v>592</v>
      </c>
      <c r="H53" s="392">
        <v>10.8</v>
      </c>
    </row>
    <row r="54" spans="1:11" ht="15" customHeight="1" x14ac:dyDescent="0.2">
      <c r="A54" s="18"/>
      <c r="B54" s="304" t="s">
        <v>60</v>
      </c>
      <c r="C54" s="20">
        <v>5629</v>
      </c>
      <c r="D54" s="20">
        <v>5629</v>
      </c>
      <c r="E54" s="20">
        <v>164</v>
      </c>
      <c r="F54" s="20">
        <v>93</v>
      </c>
      <c r="G54" s="20">
        <v>3291</v>
      </c>
      <c r="H54" s="392">
        <v>58.5</v>
      </c>
    </row>
    <row r="55" spans="1:11" s="12" customFormat="1" ht="15" customHeight="1" x14ac:dyDescent="0.2">
      <c r="A55" s="19"/>
      <c r="B55" s="304" t="s">
        <v>61</v>
      </c>
      <c r="C55" s="20">
        <v>20650</v>
      </c>
      <c r="D55" s="20">
        <v>11089</v>
      </c>
      <c r="E55" s="20">
        <v>913</v>
      </c>
      <c r="F55" s="20">
        <v>710</v>
      </c>
      <c r="G55" s="20">
        <v>3962</v>
      </c>
      <c r="H55" s="392">
        <v>19.2</v>
      </c>
    </row>
    <row r="56" spans="1:11" s="12" customFormat="1" ht="16.5" customHeight="1" x14ac:dyDescent="0.2">
      <c r="J56" s="431" t="s">
        <v>339</v>
      </c>
    </row>
    <row r="57" spans="1:11" x14ac:dyDescent="0.2">
      <c r="A57" s="680"/>
      <c r="B57" s="681"/>
      <c r="C57" s="681"/>
      <c r="D57" s="681"/>
      <c r="E57" s="681"/>
      <c r="F57" s="681"/>
      <c r="G57" s="681"/>
      <c r="H57" s="681"/>
      <c r="I57" s="681"/>
      <c r="J57" s="681"/>
      <c r="K57" s="682"/>
    </row>
    <row r="58" spans="1:11" ht="38.25" customHeight="1" x14ac:dyDescent="0.2">
      <c r="A58" s="445" t="s">
        <v>365</v>
      </c>
      <c r="B58" s="78"/>
      <c r="C58" s="78"/>
      <c r="D58" s="78"/>
      <c r="E58" s="78"/>
      <c r="F58" s="78"/>
      <c r="G58" s="78"/>
      <c r="H58" s="78"/>
    </row>
    <row r="59" spans="1:11" x14ac:dyDescent="0.2">
      <c r="A59" s="715" t="s">
        <v>73</v>
      </c>
      <c r="B59" s="715"/>
      <c r="C59" s="715"/>
      <c r="D59" s="715"/>
      <c r="E59" s="715"/>
      <c r="F59" s="715"/>
      <c r="G59" s="715"/>
      <c r="H59" s="715"/>
    </row>
    <row r="60" spans="1:11" ht="51" x14ac:dyDescent="0.2">
      <c r="A60" s="27" t="s">
        <v>74</v>
      </c>
      <c r="B60" s="83" t="s">
        <v>75</v>
      </c>
      <c r="C60" s="81" t="s">
        <v>70</v>
      </c>
      <c r="D60" s="28" t="s">
        <v>72</v>
      </c>
      <c r="E60" s="29"/>
      <c r="F60" s="30"/>
      <c r="G60" s="740" t="s">
        <v>208</v>
      </c>
      <c r="H60" s="707" t="s">
        <v>326</v>
      </c>
    </row>
    <row r="61" spans="1:11" x14ac:dyDescent="0.2">
      <c r="A61" s="31"/>
      <c r="B61" s="84"/>
      <c r="C61" s="86"/>
      <c r="D61" s="707" t="s">
        <v>204</v>
      </c>
      <c r="E61" s="710" t="s">
        <v>39</v>
      </c>
      <c r="F61" s="707" t="s">
        <v>205</v>
      </c>
      <c r="G61" s="741"/>
      <c r="H61" s="708"/>
    </row>
    <row r="62" spans="1:11" x14ac:dyDescent="0.2">
      <c r="A62" s="31"/>
      <c r="B62" s="85"/>
      <c r="C62" s="82"/>
      <c r="D62" s="709"/>
      <c r="E62" s="711"/>
      <c r="F62" s="709"/>
      <c r="G62" s="742"/>
      <c r="H62" s="709"/>
    </row>
    <row r="63" spans="1:11" ht="15" thickBot="1" x14ac:dyDescent="0.25">
      <c r="A63" s="394" t="s">
        <v>22</v>
      </c>
      <c r="B63" s="35" t="s">
        <v>61</v>
      </c>
      <c r="C63" s="447">
        <v>20650</v>
      </c>
      <c r="D63" s="36">
        <f ca="1">SUM(D64:D197)</f>
        <v>913</v>
      </c>
      <c r="E63" s="36">
        <f t="shared" ref="E63:H63" ca="1" si="0">SUM(E64:E197)</f>
        <v>710</v>
      </c>
      <c r="F63" s="36">
        <f t="shared" ca="1" si="0"/>
        <v>3962</v>
      </c>
      <c r="G63" s="417">
        <f ca="1">F63/C63</f>
        <v>0.19186440677966102</v>
      </c>
      <c r="H63" s="36">
        <f t="shared" ca="1" si="0"/>
        <v>288</v>
      </c>
    </row>
    <row r="64" spans="1:11" ht="15" thickTop="1" x14ac:dyDescent="0.2">
      <c r="A64" s="556"/>
      <c r="B64" s="415" t="s">
        <v>76</v>
      </c>
      <c r="C64" s="416"/>
      <c r="D64" s="33">
        <v>0</v>
      </c>
      <c r="E64" s="33">
        <v>0</v>
      </c>
      <c r="F64" s="33">
        <v>246</v>
      </c>
      <c r="G64" s="32"/>
      <c r="H64" s="33">
        <v>2</v>
      </c>
    </row>
    <row r="65" spans="1:8" x14ac:dyDescent="0.2">
      <c r="A65" s="35"/>
      <c r="B65" s="415" t="s">
        <v>77</v>
      </c>
      <c r="C65" s="416"/>
      <c r="D65" s="33">
        <v>1</v>
      </c>
      <c r="E65" s="33">
        <v>0</v>
      </c>
      <c r="F65" s="33">
        <v>271</v>
      </c>
      <c r="G65" s="32"/>
      <c r="H65" s="33">
        <v>27</v>
      </c>
    </row>
    <row r="66" spans="1:8" x14ac:dyDescent="0.2">
      <c r="A66" s="200"/>
      <c r="B66" s="415" t="s">
        <v>78</v>
      </c>
      <c r="C66" s="416"/>
      <c r="D66" s="33">
        <v>0</v>
      </c>
      <c r="E66" s="33">
        <v>0</v>
      </c>
      <c r="F66" s="33">
        <v>6</v>
      </c>
      <c r="G66" s="32"/>
      <c r="H66" s="33">
        <v>0</v>
      </c>
    </row>
    <row r="67" spans="1:8" x14ac:dyDescent="0.2">
      <c r="A67" s="35"/>
      <c r="B67" s="415" t="s">
        <v>79</v>
      </c>
      <c r="C67" s="416"/>
      <c r="D67" s="33">
        <v>0</v>
      </c>
      <c r="E67" s="33">
        <v>0</v>
      </c>
      <c r="F67" s="33">
        <v>88</v>
      </c>
      <c r="G67" s="32"/>
      <c r="H67" s="33">
        <v>1</v>
      </c>
    </row>
    <row r="68" spans="1:8" x14ac:dyDescent="0.2">
      <c r="A68" s="35"/>
      <c r="B68" s="415" t="s">
        <v>80</v>
      </c>
      <c r="C68" s="416"/>
      <c r="D68" s="33">
        <v>0</v>
      </c>
      <c r="E68" s="33">
        <v>0</v>
      </c>
      <c r="F68" s="33">
        <v>4</v>
      </c>
      <c r="G68" s="32"/>
      <c r="H68" s="33">
        <v>0</v>
      </c>
    </row>
    <row r="69" spans="1:8" x14ac:dyDescent="0.2">
      <c r="A69" s="35"/>
      <c r="B69" s="415" t="s">
        <v>81</v>
      </c>
      <c r="C69" s="416"/>
      <c r="D69" s="33">
        <v>0</v>
      </c>
      <c r="E69" s="33">
        <v>0</v>
      </c>
      <c r="F69" s="33">
        <v>20</v>
      </c>
      <c r="G69" s="32"/>
      <c r="H69" s="33">
        <v>1</v>
      </c>
    </row>
    <row r="70" spans="1:8" x14ac:dyDescent="0.2">
      <c r="A70" s="35"/>
      <c r="B70" s="415" t="s">
        <v>82</v>
      </c>
      <c r="C70" s="416"/>
      <c r="D70" s="33">
        <v>0</v>
      </c>
      <c r="E70" s="33">
        <v>0</v>
      </c>
      <c r="F70" s="33">
        <v>1</v>
      </c>
      <c r="G70" s="32"/>
      <c r="H70" s="33">
        <v>0</v>
      </c>
    </row>
    <row r="71" spans="1:8" x14ac:dyDescent="0.2">
      <c r="A71" s="35"/>
      <c r="B71" s="415" t="s">
        <v>83</v>
      </c>
      <c r="C71" s="416"/>
      <c r="D71" s="33">
        <v>0</v>
      </c>
      <c r="E71" s="33">
        <v>0</v>
      </c>
      <c r="F71" s="33">
        <v>258</v>
      </c>
      <c r="G71" s="32"/>
      <c r="H71" s="33">
        <v>14</v>
      </c>
    </row>
    <row r="72" spans="1:8" x14ac:dyDescent="0.2">
      <c r="A72" s="35"/>
      <c r="B72" s="415" t="s">
        <v>360</v>
      </c>
      <c r="C72" s="416"/>
      <c r="D72" s="33">
        <v>0</v>
      </c>
      <c r="E72" s="33">
        <v>0</v>
      </c>
      <c r="F72" s="33">
        <v>1</v>
      </c>
      <c r="G72" s="32"/>
      <c r="H72" s="33">
        <v>0</v>
      </c>
    </row>
    <row r="73" spans="1:8" x14ac:dyDescent="0.2">
      <c r="A73" s="35"/>
      <c r="B73" s="415" t="s">
        <v>84</v>
      </c>
      <c r="C73" s="416"/>
      <c r="D73" s="33">
        <v>0</v>
      </c>
      <c r="E73" s="33">
        <v>0</v>
      </c>
      <c r="F73" s="33">
        <v>118</v>
      </c>
      <c r="G73" s="32"/>
      <c r="H73" s="33">
        <v>7</v>
      </c>
    </row>
    <row r="74" spans="1:8" x14ac:dyDescent="0.2">
      <c r="A74" s="35"/>
      <c r="B74" s="415" t="s">
        <v>85</v>
      </c>
      <c r="C74" s="416"/>
      <c r="D74" s="33">
        <v>0</v>
      </c>
      <c r="E74" s="33">
        <v>0</v>
      </c>
      <c r="F74" s="33">
        <v>4</v>
      </c>
      <c r="G74" s="32"/>
      <c r="H74" s="33">
        <v>0</v>
      </c>
    </row>
    <row r="75" spans="1:8" x14ac:dyDescent="0.2">
      <c r="A75" s="35"/>
      <c r="B75" s="415" t="s">
        <v>86</v>
      </c>
      <c r="C75" s="416"/>
      <c r="D75" s="33">
        <v>0</v>
      </c>
      <c r="E75" s="33">
        <v>0</v>
      </c>
      <c r="F75" s="33">
        <v>5</v>
      </c>
      <c r="G75" s="32"/>
      <c r="H75" s="33">
        <v>0</v>
      </c>
    </row>
    <row r="76" spans="1:8" x14ac:dyDescent="0.2">
      <c r="A76" s="35"/>
      <c r="B76" s="415" t="s">
        <v>87</v>
      </c>
      <c r="C76" s="416"/>
      <c r="D76" s="33">
        <v>0</v>
      </c>
      <c r="E76" s="33">
        <v>0</v>
      </c>
      <c r="F76" s="33">
        <v>30</v>
      </c>
      <c r="G76" s="32"/>
      <c r="H76" s="33">
        <v>1</v>
      </c>
    </row>
    <row r="77" spans="1:8" x14ac:dyDescent="0.2">
      <c r="A77" s="35"/>
      <c r="B77" s="415" t="s">
        <v>88</v>
      </c>
      <c r="C77" s="416"/>
      <c r="D77" s="33">
        <v>0</v>
      </c>
      <c r="E77" s="33">
        <v>0</v>
      </c>
      <c r="F77" s="33">
        <v>138</v>
      </c>
      <c r="G77" s="32"/>
      <c r="H77" s="33">
        <v>7</v>
      </c>
    </row>
    <row r="78" spans="1:8" x14ac:dyDescent="0.2">
      <c r="A78" s="35"/>
      <c r="B78" s="415" t="s">
        <v>89</v>
      </c>
      <c r="C78" s="416"/>
      <c r="D78" s="33">
        <v>15</v>
      </c>
      <c r="E78" s="33">
        <v>0</v>
      </c>
      <c r="F78" s="33">
        <v>593</v>
      </c>
      <c r="G78" s="32"/>
      <c r="H78" s="33">
        <v>39</v>
      </c>
    </row>
    <row r="79" spans="1:8" x14ac:dyDescent="0.2">
      <c r="A79" s="35"/>
      <c r="B79" s="415" t="s">
        <v>302</v>
      </c>
      <c r="C79" s="416"/>
      <c r="D79" s="33">
        <v>0</v>
      </c>
      <c r="E79" s="33">
        <v>0</v>
      </c>
      <c r="F79" s="33">
        <v>1</v>
      </c>
      <c r="G79" s="32"/>
      <c r="H79" s="33">
        <v>0</v>
      </c>
    </row>
    <row r="80" spans="1:8" x14ac:dyDescent="0.2">
      <c r="A80" s="35"/>
      <c r="B80" s="415" t="s">
        <v>90</v>
      </c>
      <c r="C80" s="416"/>
      <c r="D80" s="33">
        <v>0</v>
      </c>
      <c r="E80" s="33">
        <v>1</v>
      </c>
      <c r="F80" s="33">
        <v>1</v>
      </c>
      <c r="G80" s="32"/>
      <c r="H80" s="33">
        <v>0</v>
      </c>
    </row>
    <row r="81" spans="1:8" x14ac:dyDescent="0.2">
      <c r="A81" s="35"/>
      <c r="B81" s="415" t="s">
        <v>91</v>
      </c>
      <c r="C81" s="416"/>
      <c r="D81" s="33">
        <v>0</v>
      </c>
      <c r="E81" s="33">
        <v>0</v>
      </c>
      <c r="F81" s="33">
        <v>6</v>
      </c>
      <c r="G81" s="32"/>
      <c r="H81" s="33">
        <v>0</v>
      </c>
    </row>
    <row r="82" spans="1:8" x14ac:dyDescent="0.2">
      <c r="A82" s="35"/>
      <c r="B82" s="415" t="s">
        <v>92</v>
      </c>
      <c r="C82" s="416"/>
      <c r="D82" s="33">
        <v>0</v>
      </c>
      <c r="E82" s="33">
        <v>0</v>
      </c>
      <c r="F82" s="33">
        <v>6</v>
      </c>
      <c r="G82" s="32"/>
      <c r="H82" s="33">
        <v>0</v>
      </c>
    </row>
    <row r="83" spans="1:8" x14ac:dyDescent="0.2">
      <c r="A83" s="35"/>
      <c r="B83" s="415" t="s">
        <v>93</v>
      </c>
      <c r="C83" s="416"/>
      <c r="D83" s="33">
        <v>0</v>
      </c>
      <c r="E83" s="33">
        <v>0</v>
      </c>
      <c r="F83" s="33">
        <v>21</v>
      </c>
      <c r="G83" s="32"/>
      <c r="H83" s="33">
        <v>4</v>
      </c>
    </row>
    <row r="84" spans="1:8" x14ac:dyDescent="0.2">
      <c r="A84" s="35"/>
      <c r="B84" s="415" t="s">
        <v>53</v>
      </c>
      <c r="C84" s="416"/>
      <c r="D84" s="33">
        <v>0</v>
      </c>
      <c r="E84" s="33">
        <v>0</v>
      </c>
      <c r="F84" s="33">
        <v>7</v>
      </c>
      <c r="G84" s="32"/>
      <c r="H84" s="33">
        <v>0</v>
      </c>
    </row>
    <row r="85" spans="1:8" x14ac:dyDescent="0.2">
      <c r="A85" s="200"/>
      <c r="B85" s="415" t="s">
        <v>46</v>
      </c>
      <c r="C85" s="416"/>
      <c r="D85" s="33">
        <v>24</v>
      </c>
      <c r="E85" s="33">
        <v>10</v>
      </c>
      <c r="F85" s="33">
        <v>1</v>
      </c>
      <c r="G85" s="32"/>
      <c r="H85" s="33">
        <v>1</v>
      </c>
    </row>
    <row r="86" spans="1:8" x14ac:dyDescent="0.2">
      <c r="A86" s="35"/>
      <c r="B86" s="415" t="s">
        <v>94</v>
      </c>
      <c r="C86" s="416"/>
      <c r="D86" s="33">
        <v>0</v>
      </c>
      <c r="E86" s="33">
        <v>0</v>
      </c>
      <c r="F86" s="33">
        <v>13</v>
      </c>
      <c r="G86" s="32"/>
      <c r="H86" s="33">
        <v>0</v>
      </c>
    </row>
    <row r="87" spans="1:8" x14ac:dyDescent="0.2">
      <c r="A87" s="35"/>
      <c r="B87" s="415" t="s">
        <v>95</v>
      </c>
      <c r="C87" s="416"/>
      <c r="D87" s="33">
        <v>0</v>
      </c>
      <c r="E87" s="33">
        <v>0</v>
      </c>
      <c r="F87" s="33">
        <v>6</v>
      </c>
      <c r="G87" s="32"/>
      <c r="H87" s="33">
        <v>4</v>
      </c>
    </row>
    <row r="88" spans="1:8" x14ac:dyDescent="0.2">
      <c r="A88" s="35"/>
      <c r="B88" s="415" t="s">
        <v>96</v>
      </c>
      <c r="C88" s="416"/>
      <c r="D88" s="33">
        <v>0</v>
      </c>
      <c r="E88" s="33">
        <v>0</v>
      </c>
      <c r="F88" s="33">
        <v>3</v>
      </c>
      <c r="G88" s="32"/>
      <c r="H88" s="33">
        <v>0</v>
      </c>
    </row>
    <row r="89" spans="1:8" x14ac:dyDescent="0.2">
      <c r="A89" s="35"/>
      <c r="B89" s="415" t="s">
        <v>97</v>
      </c>
      <c r="C89" s="416"/>
      <c r="D89" s="33">
        <v>0</v>
      </c>
      <c r="E89" s="33">
        <v>0</v>
      </c>
      <c r="F89" s="33">
        <v>10</v>
      </c>
      <c r="G89" s="32"/>
      <c r="H89" s="33">
        <v>0</v>
      </c>
    </row>
    <row r="90" spans="1:8" x14ac:dyDescent="0.2">
      <c r="A90" s="35"/>
      <c r="B90" s="415" t="s">
        <v>54</v>
      </c>
      <c r="C90" s="416"/>
      <c r="D90" s="33">
        <v>0</v>
      </c>
      <c r="E90" s="33">
        <v>0</v>
      </c>
      <c r="F90" s="33">
        <v>1</v>
      </c>
      <c r="G90" s="32"/>
      <c r="H90" s="33">
        <v>0</v>
      </c>
    </row>
    <row r="91" spans="1:8" x14ac:dyDescent="0.2">
      <c r="A91" s="35"/>
      <c r="B91" s="415" t="s">
        <v>98</v>
      </c>
      <c r="C91" s="416"/>
      <c r="D91" s="33">
        <v>0</v>
      </c>
      <c r="E91" s="33">
        <v>0</v>
      </c>
      <c r="F91" s="33">
        <v>15</v>
      </c>
      <c r="G91" s="32"/>
      <c r="H91" s="33">
        <v>0</v>
      </c>
    </row>
    <row r="92" spans="1:8" x14ac:dyDescent="0.2">
      <c r="A92" s="35"/>
      <c r="B92" s="415" t="s">
        <v>99</v>
      </c>
      <c r="C92" s="416"/>
      <c r="D92" s="33">
        <v>0</v>
      </c>
      <c r="E92" s="33">
        <v>0</v>
      </c>
      <c r="F92" s="33">
        <v>5</v>
      </c>
      <c r="G92" s="32"/>
      <c r="H92" s="33">
        <v>0</v>
      </c>
    </row>
    <row r="93" spans="1:8" x14ac:dyDescent="0.2">
      <c r="A93" s="35"/>
      <c r="B93" s="415" t="s">
        <v>100</v>
      </c>
      <c r="C93" s="416"/>
      <c r="D93" s="33">
        <v>0</v>
      </c>
      <c r="E93" s="33">
        <v>0</v>
      </c>
      <c r="F93" s="33">
        <v>1</v>
      </c>
      <c r="G93" s="32"/>
      <c r="H93" s="33">
        <v>1</v>
      </c>
    </row>
    <row r="94" spans="1:8" x14ac:dyDescent="0.2">
      <c r="A94" s="35"/>
      <c r="B94" s="415" t="s">
        <v>101</v>
      </c>
      <c r="C94" s="416"/>
      <c r="D94" s="33">
        <v>0</v>
      </c>
      <c r="E94" s="33">
        <v>0</v>
      </c>
      <c r="F94" s="33">
        <v>316</v>
      </c>
      <c r="G94" s="32"/>
      <c r="H94" s="33">
        <v>36</v>
      </c>
    </row>
    <row r="95" spans="1:8" x14ac:dyDescent="0.2">
      <c r="A95" s="35"/>
      <c r="B95" s="415" t="s">
        <v>353</v>
      </c>
      <c r="C95" s="416"/>
      <c r="D95" s="33">
        <v>0</v>
      </c>
      <c r="E95" s="33">
        <v>0</v>
      </c>
      <c r="F95" s="33">
        <v>2</v>
      </c>
      <c r="G95" s="32"/>
      <c r="H95" s="33">
        <v>1</v>
      </c>
    </row>
    <row r="96" spans="1:8" x14ac:dyDescent="0.2">
      <c r="A96" s="35"/>
      <c r="B96" s="415" t="s">
        <v>102</v>
      </c>
      <c r="C96" s="416"/>
      <c r="D96" s="33">
        <v>0</v>
      </c>
      <c r="E96" s="33">
        <v>0</v>
      </c>
      <c r="F96" s="33">
        <v>7</v>
      </c>
      <c r="G96" s="32"/>
      <c r="H96" s="33">
        <v>1</v>
      </c>
    </row>
    <row r="97" spans="1:8" x14ac:dyDescent="0.2">
      <c r="A97" s="35"/>
      <c r="B97" s="446" t="s">
        <v>103</v>
      </c>
      <c r="C97" s="416"/>
      <c r="D97" s="33">
        <v>0</v>
      </c>
      <c r="E97" s="33">
        <v>0</v>
      </c>
      <c r="F97" s="33">
        <v>3</v>
      </c>
      <c r="G97" s="32"/>
      <c r="H97" s="33">
        <v>1</v>
      </c>
    </row>
    <row r="98" spans="1:8" x14ac:dyDescent="0.2">
      <c r="A98" s="35"/>
      <c r="B98" s="415" t="s">
        <v>49</v>
      </c>
      <c r="C98" s="416"/>
      <c r="D98" s="33">
        <v>0</v>
      </c>
      <c r="E98" s="33">
        <v>0</v>
      </c>
      <c r="F98" s="33">
        <v>12</v>
      </c>
      <c r="G98" s="32"/>
      <c r="H98" s="33">
        <v>2</v>
      </c>
    </row>
    <row r="99" spans="1:8" x14ac:dyDescent="0.2">
      <c r="A99" s="35"/>
      <c r="B99" s="415" t="s">
        <v>50</v>
      </c>
      <c r="C99" s="416"/>
      <c r="D99" s="33">
        <v>0</v>
      </c>
      <c r="E99" s="33">
        <v>0</v>
      </c>
      <c r="F99" s="33">
        <v>6</v>
      </c>
      <c r="G99" s="32"/>
      <c r="H99" s="33">
        <v>2</v>
      </c>
    </row>
    <row r="100" spans="1:8" x14ac:dyDescent="0.2">
      <c r="A100" s="35"/>
      <c r="B100" s="415" t="s">
        <v>352</v>
      </c>
      <c r="C100" s="416"/>
      <c r="D100" s="33">
        <v>0</v>
      </c>
      <c r="E100" s="33">
        <v>0</v>
      </c>
      <c r="F100" s="33">
        <v>1</v>
      </c>
      <c r="G100" s="32"/>
      <c r="H100" s="33">
        <v>1</v>
      </c>
    </row>
    <row r="101" spans="1:8" x14ac:dyDescent="0.2">
      <c r="A101" s="35"/>
      <c r="B101" s="415" t="s">
        <v>104</v>
      </c>
      <c r="C101" s="416"/>
      <c r="D101" s="33">
        <v>0</v>
      </c>
      <c r="E101" s="33">
        <v>0</v>
      </c>
      <c r="F101" s="33">
        <v>309</v>
      </c>
      <c r="G101" s="32"/>
      <c r="H101" s="33">
        <v>6</v>
      </c>
    </row>
    <row r="102" spans="1:8" x14ac:dyDescent="0.2">
      <c r="A102" s="35"/>
      <c r="B102" s="415" t="s">
        <v>105</v>
      </c>
      <c r="C102" s="416"/>
      <c r="D102" s="33">
        <v>0</v>
      </c>
      <c r="E102" s="33">
        <v>0</v>
      </c>
      <c r="F102" s="33">
        <v>6</v>
      </c>
      <c r="G102" s="32"/>
      <c r="H102" s="33">
        <v>2</v>
      </c>
    </row>
    <row r="103" spans="1:8" x14ac:dyDescent="0.2">
      <c r="A103" s="35"/>
      <c r="B103" s="415" t="s">
        <v>283</v>
      </c>
      <c r="C103" s="416"/>
      <c r="D103" s="33">
        <v>0</v>
      </c>
      <c r="E103" s="33">
        <v>0</v>
      </c>
      <c r="F103" s="33">
        <v>1</v>
      </c>
      <c r="G103" s="32"/>
      <c r="H103" s="33">
        <v>0</v>
      </c>
    </row>
    <row r="104" spans="1:8" x14ac:dyDescent="0.2">
      <c r="A104" s="35"/>
      <c r="B104" s="415" t="s">
        <v>106</v>
      </c>
      <c r="C104" s="416"/>
      <c r="D104" s="33">
        <v>0</v>
      </c>
      <c r="E104" s="33">
        <v>0</v>
      </c>
      <c r="F104" s="33">
        <v>48</v>
      </c>
      <c r="G104" s="32"/>
      <c r="H104" s="33">
        <v>0</v>
      </c>
    </row>
    <row r="105" spans="1:8" x14ac:dyDescent="0.2">
      <c r="A105" s="35"/>
      <c r="B105" s="415" t="s">
        <v>107</v>
      </c>
      <c r="C105" s="416"/>
      <c r="D105" s="33">
        <v>0</v>
      </c>
      <c r="E105" s="33">
        <v>0</v>
      </c>
      <c r="F105" s="33">
        <v>93</v>
      </c>
      <c r="G105" s="32"/>
      <c r="H105" s="33">
        <v>6</v>
      </c>
    </row>
    <row r="106" spans="1:8" x14ac:dyDescent="0.2">
      <c r="A106" s="35"/>
      <c r="B106" s="415" t="s">
        <v>108</v>
      </c>
      <c r="C106" s="416"/>
      <c r="D106" s="33">
        <v>0</v>
      </c>
      <c r="E106" s="33">
        <v>0</v>
      </c>
      <c r="F106" s="33">
        <v>67</v>
      </c>
      <c r="G106" s="32"/>
      <c r="H106" s="33">
        <v>10</v>
      </c>
    </row>
    <row r="107" spans="1:8" x14ac:dyDescent="0.2">
      <c r="A107" s="35"/>
      <c r="B107" s="415" t="s">
        <v>109</v>
      </c>
      <c r="C107" s="416"/>
      <c r="D107" s="33">
        <v>0</v>
      </c>
      <c r="E107" s="33">
        <v>0</v>
      </c>
      <c r="F107" s="33">
        <v>610</v>
      </c>
      <c r="G107" s="32"/>
      <c r="H107" s="33">
        <v>50</v>
      </c>
    </row>
    <row r="108" spans="1:8" x14ac:dyDescent="0.2">
      <c r="A108" s="35"/>
      <c r="B108" s="415" t="s">
        <v>110</v>
      </c>
      <c r="C108" s="416"/>
      <c r="D108" s="33">
        <v>0</v>
      </c>
      <c r="E108" s="33">
        <v>0</v>
      </c>
      <c r="F108" s="33">
        <v>5</v>
      </c>
      <c r="G108" s="32"/>
      <c r="H108" s="33">
        <v>3</v>
      </c>
    </row>
    <row r="109" spans="1:8" x14ac:dyDescent="0.2">
      <c r="A109" s="35"/>
      <c r="B109" s="446" t="s">
        <v>111</v>
      </c>
      <c r="C109" s="416"/>
      <c r="D109" s="33">
        <v>0</v>
      </c>
      <c r="E109" s="33">
        <v>0</v>
      </c>
      <c r="F109" s="33">
        <v>25</v>
      </c>
      <c r="G109" s="32"/>
      <c r="H109" s="33">
        <v>6</v>
      </c>
    </row>
    <row r="110" spans="1:8" x14ac:dyDescent="0.2">
      <c r="A110" s="35"/>
      <c r="B110" s="415" t="s">
        <v>55</v>
      </c>
      <c r="C110" s="416"/>
      <c r="D110" s="33">
        <v>0</v>
      </c>
      <c r="E110" s="33">
        <v>0</v>
      </c>
      <c r="F110" s="33">
        <v>6</v>
      </c>
      <c r="G110" s="32"/>
      <c r="H110" s="33">
        <v>0</v>
      </c>
    </row>
    <row r="111" spans="1:8" x14ac:dyDescent="0.2">
      <c r="A111" s="35"/>
      <c r="B111" s="415" t="s">
        <v>358</v>
      </c>
      <c r="C111" s="416"/>
      <c r="D111" s="33">
        <v>0</v>
      </c>
      <c r="E111" s="33">
        <v>0</v>
      </c>
      <c r="F111" s="33">
        <v>1</v>
      </c>
      <c r="G111" s="32"/>
      <c r="H111" s="33">
        <v>0</v>
      </c>
    </row>
    <row r="112" spans="1:8" x14ac:dyDescent="0.2">
      <c r="A112" s="200"/>
      <c r="B112" s="415" t="s">
        <v>357</v>
      </c>
      <c r="C112" s="416"/>
      <c r="D112" s="33">
        <v>0</v>
      </c>
      <c r="E112" s="33">
        <v>0</v>
      </c>
      <c r="F112" s="33">
        <v>1</v>
      </c>
      <c r="G112" s="32"/>
      <c r="H112" s="33">
        <v>1</v>
      </c>
    </row>
    <row r="113" spans="1:8" x14ac:dyDescent="0.2">
      <c r="A113" s="35"/>
      <c r="B113" s="415" t="s">
        <v>303</v>
      </c>
      <c r="C113" s="416"/>
      <c r="D113" s="33">
        <v>0</v>
      </c>
      <c r="E113" s="33">
        <v>0</v>
      </c>
      <c r="F113" s="33">
        <v>1</v>
      </c>
      <c r="G113" s="32"/>
      <c r="H113" s="33">
        <v>1</v>
      </c>
    </row>
    <row r="114" spans="1:8" x14ac:dyDescent="0.2">
      <c r="A114" s="35"/>
      <c r="B114" s="415" t="s">
        <v>112</v>
      </c>
      <c r="C114" s="416"/>
      <c r="D114" s="33">
        <v>0</v>
      </c>
      <c r="E114" s="33">
        <v>0</v>
      </c>
      <c r="F114" s="33">
        <v>52</v>
      </c>
      <c r="G114" s="32"/>
      <c r="H114" s="33">
        <v>4</v>
      </c>
    </row>
    <row r="115" spans="1:8" x14ac:dyDescent="0.2">
      <c r="A115" s="35"/>
      <c r="B115" s="415" t="s">
        <v>113</v>
      </c>
      <c r="C115" s="416"/>
      <c r="D115" s="33">
        <v>0</v>
      </c>
      <c r="E115" s="33">
        <v>0</v>
      </c>
      <c r="F115" s="33">
        <v>122</v>
      </c>
      <c r="G115" s="32"/>
      <c r="H115" s="33">
        <v>5</v>
      </c>
    </row>
    <row r="116" spans="1:8" x14ac:dyDescent="0.2">
      <c r="A116" s="35"/>
      <c r="B116" s="415" t="s">
        <v>51</v>
      </c>
      <c r="C116" s="416"/>
      <c r="D116" s="33">
        <v>0</v>
      </c>
      <c r="E116" s="33">
        <v>0</v>
      </c>
      <c r="F116" s="33">
        <v>2</v>
      </c>
      <c r="G116" s="32"/>
      <c r="H116" s="33">
        <v>1</v>
      </c>
    </row>
    <row r="117" spans="1:8" x14ac:dyDescent="0.2">
      <c r="A117" s="35"/>
      <c r="B117" s="415" t="s">
        <v>114</v>
      </c>
      <c r="C117" s="416"/>
      <c r="D117" s="33">
        <v>0</v>
      </c>
      <c r="E117" s="33">
        <v>0</v>
      </c>
      <c r="F117" s="33">
        <v>19</v>
      </c>
      <c r="G117" s="32"/>
      <c r="H117" s="33">
        <v>2</v>
      </c>
    </row>
    <row r="118" spans="1:8" x14ac:dyDescent="0.2">
      <c r="A118" s="35"/>
      <c r="B118" s="415" t="s">
        <v>115</v>
      </c>
      <c r="C118" s="416"/>
      <c r="D118" s="33">
        <v>0</v>
      </c>
      <c r="E118" s="33">
        <v>0</v>
      </c>
      <c r="F118" s="33">
        <v>4</v>
      </c>
      <c r="G118" s="32"/>
      <c r="H118" s="33">
        <v>2</v>
      </c>
    </row>
    <row r="119" spans="1:8" x14ac:dyDescent="0.2">
      <c r="A119" s="35"/>
      <c r="B119" s="415" t="s">
        <v>52</v>
      </c>
      <c r="C119" s="416"/>
      <c r="D119" s="33">
        <v>0</v>
      </c>
      <c r="E119" s="33">
        <v>0</v>
      </c>
      <c r="F119" s="33">
        <v>25</v>
      </c>
      <c r="G119" s="32"/>
      <c r="H119" s="33">
        <v>2</v>
      </c>
    </row>
    <row r="120" spans="1:8" x14ac:dyDescent="0.2">
      <c r="A120" s="35"/>
      <c r="B120" s="415" t="s">
        <v>116</v>
      </c>
      <c r="C120" s="416"/>
      <c r="D120" s="33">
        <v>0</v>
      </c>
      <c r="E120" s="33">
        <v>0</v>
      </c>
      <c r="F120" s="33">
        <v>9</v>
      </c>
      <c r="G120" s="32"/>
      <c r="H120" s="33">
        <v>2</v>
      </c>
    </row>
    <row r="121" spans="1:8" x14ac:dyDescent="0.2">
      <c r="A121" s="35"/>
      <c r="B121" s="415" t="s">
        <v>117</v>
      </c>
      <c r="C121" s="416"/>
      <c r="D121" s="33">
        <v>0</v>
      </c>
      <c r="E121" s="33">
        <v>0</v>
      </c>
      <c r="F121" s="33">
        <v>19</v>
      </c>
      <c r="G121" s="32"/>
      <c r="H121" s="33">
        <v>5</v>
      </c>
    </row>
    <row r="122" spans="1:8" x14ac:dyDescent="0.2">
      <c r="A122" s="35"/>
      <c r="B122" s="415" t="s">
        <v>159</v>
      </c>
      <c r="C122" s="416"/>
      <c r="D122" s="33">
        <v>0</v>
      </c>
      <c r="E122" s="33">
        <v>0</v>
      </c>
      <c r="F122" s="33">
        <v>17</v>
      </c>
      <c r="G122" s="32"/>
      <c r="H122" s="33">
        <v>3</v>
      </c>
    </row>
    <row r="123" spans="1:8" x14ac:dyDescent="0.2">
      <c r="A123" s="35"/>
      <c r="B123" s="415" t="s">
        <v>118</v>
      </c>
      <c r="C123" s="416"/>
      <c r="D123" s="33">
        <v>0</v>
      </c>
      <c r="E123" s="33">
        <v>0</v>
      </c>
      <c r="F123" s="33">
        <v>20</v>
      </c>
      <c r="G123" s="32"/>
      <c r="H123" s="33">
        <v>1</v>
      </c>
    </row>
    <row r="124" spans="1:8" x14ac:dyDescent="0.2">
      <c r="A124" s="35"/>
      <c r="B124" s="415" t="s">
        <v>56</v>
      </c>
      <c r="C124" s="416"/>
      <c r="D124" s="33">
        <v>0</v>
      </c>
      <c r="E124" s="33">
        <v>0</v>
      </c>
      <c r="F124" s="33">
        <v>1</v>
      </c>
      <c r="G124" s="32"/>
      <c r="H124" s="33">
        <v>0</v>
      </c>
    </row>
    <row r="125" spans="1:8" x14ac:dyDescent="0.2">
      <c r="A125" s="35"/>
      <c r="B125" s="415" t="s">
        <v>119</v>
      </c>
      <c r="C125" s="416"/>
      <c r="D125" s="33">
        <v>0</v>
      </c>
      <c r="E125" s="33">
        <v>0</v>
      </c>
      <c r="F125" s="33">
        <v>1</v>
      </c>
      <c r="G125" s="32"/>
      <c r="H125" s="33">
        <v>0</v>
      </c>
    </row>
    <row r="126" spans="1:8" x14ac:dyDescent="0.2">
      <c r="A126" s="35"/>
      <c r="B126" s="415" t="s">
        <v>120</v>
      </c>
      <c r="C126" s="416"/>
      <c r="D126" s="33">
        <v>0</v>
      </c>
      <c r="E126" s="33">
        <v>0</v>
      </c>
      <c r="F126" s="33">
        <v>8</v>
      </c>
      <c r="G126" s="32"/>
      <c r="H126" s="33">
        <v>0</v>
      </c>
    </row>
    <row r="127" spans="1:8" x14ac:dyDescent="0.2">
      <c r="A127" s="35"/>
      <c r="B127" s="415" t="s">
        <v>121</v>
      </c>
      <c r="C127" s="416"/>
      <c r="D127" s="33">
        <v>0</v>
      </c>
      <c r="E127" s="33">
        <v>0</v>
      </c>
      <c r="F127" s="33">
        <v>143</v>
      </c>
      <c r="G127" s="32"/>
      <c r="H127" s="33">
        <v>3</v>
      </c>
    </row>
    <row r="128" spans="1:8" x14ac:dyDescent="0.2">
      <c r="A128" s="35"/>
      <c r="B128" s="415" t="s">
        <v>304</v>
      </c>
      <c r="C128" s="416"/>
      <c r="D128" s="33">
        <v>0</v>
      </c>
      <c r="E128" s="33">
        <v>0</v>
      </c>
      <c r="F128" s="33">
        <v>1</v>
      </c>
      <c r="G128" s="32"/>
      <c r="H128" s="33">
        <v>1</v>
      </c>
    </row>
    <row r="129" spans="1:10" x14ac:dyDescent="0.2">
      <c r="A129" s="35"/>
      <c r="B129" s="415" t="s">
        <v>305</v>
      </c>
      <c r="C129" s="416"/>
      <c r="D129" s="33">
        <v>0</v>
      </c>
      <c r="E129" s="33">
        <v>0</v>
      </c>
      <c r="F129" s="33">
        <v>3</v>
      </c>
      <c r="G129" s="32"/>
      <c r="H129" s="33">
        <v>1</v>
      </c>
    </row>
    <row r="130" spans="1:10" x14ac:dyDescent="0.2">
      <c r="A130" s="35"/>
      <c r="B130" s="415" t="s">
        <v>306</v>
      </c>
      <c r="C130" s="416"/>
      <c r="D130" s="33">
        <v>0</v>
      </c>
      <c r="E130" s="33">
        <v>0</v>
      </c>
      <c r="F130" s="33">
        <v>1</v>
      </c>
      <c r="G130" s="32"/>
      <c r="H130" s="33">
        <v>0</v>
      </c>
    </row>
    <row r="131" spans="1:10" x14ac:dyDescent="0.2">
      <c r="A131" s="35"/>
      <c r="B131" s="415" t="s">
        <v>122</v>
      </c>
      <c r="C131" s="416"/>
      <c r="D131" s="33">
        <v>0</v>
      </c>
      <c r="E131" s="33">
        <v>0</v>
      </c>
      <c r="F131" s="33">
        <v>12</v>
      </c>
      <c r="G131" s="32"/>
      <c r="H131" s="33">
        <v>2</v>
      </c>
    </row>
    <row r="132" spans="1:10" x14ac:dyDescent="0.2">
      <c r="A132" s="35"/>
      <c r="B132" s="415" t="s">
        <v>124</v>
      </c>
      <c r="C132" s="416"/>
      <c r="D132" s="33">
        <f ca="1">IFERROR(INDEX(INDIRECT(#REF!),MATCH($B132,School2,0)),0)</f>
        <v>0</v>
      </c>
      <c r="E132" s="33">
        <f ca="1">IFERROR(INDEX(INDIRECT(#REF!),MATCH($B132,School2,0)),0)</f>
        <v>0</v>
      </c>
      <c r="F132" s="33">
        <f ca="1">IFERROR(INDEX(INDIRECT(#REF!),MATCH($B132,School2,0)),0)</f>
        <v>0</v>
      </c>
      <c r="G132" s="32"/>
      <c r="H132" s="33">
        <f ca="1">IFERROR(INDEX(INDIRECT(#REF!),MATCH($B132,School2,0)),0)</f>
        <v>0</v>
      </c>
      <c r="J132" s="431" t="s">
        <v>339</v>
      </c>
    </row>
    <row r="133" spans="1:10" ht="38.25" customHeight="1" x14ac:dyDescent="0.2">
      <c r="A133" s="445" t="s">
        <v>365</v>
      </c>
      <c r="B133" s="78"/>
      <c r="C133" s="78"/>
      <c r="D133" s="78"/>
      <c r="E133" s="78"/>
      <c r="F133" s="78"/>
      <c r="G133" s="78"/>
      <c r="H133" s="78"/>
    </row>
    <row r="134" spans="1:10" x14ac:dyDescent="0.2">
      <c r="A134" s="715" t="s">
        <v>73</v>
      </c>
      <c r="B134" s="715"/>
      <c r="C134" s="715"/>
      <c r="D134" s="715"/>
      <c r="E134" s="715"/>
      <c r="F134" s="715"/>
      <c r="G134" s="715"/>
      <c r="H134" s="715"/>
    </row>
    <row r="135" spans="1:10" ht="51" x14ac:dyDescent="0.2">
      <c r="A135" s="27" t="s">
        <v>74</v>
      </c>
      <c r="B135" s="428" t="s">
        <v>75</v>
      </c>
      <c r="C135" s="425" t="s">
        <v>70</v>
      </c>
      <c r="D135" s="28" t="s">
        <v>72</v>
      </c>
      <c r="E135" s="29"/>
      <c r="F135" s="30"/>
      <c r="G135" s="740" t="s">
        <v>208</v>
      </c>
      <c r="H135" s="707" t="s">
        <v>326</v>
      </c>
    </row>
    <row r="136" spans="1:10" x14ac:dyDescent="0.2">
      <c r="A136" s="31"/>
      <c r="B136" s="429"/>
      <c r="C136" s="426"/>
      <c r="D136" s="707" t="s">
        <v>204</v>
      </c>
      <c r="E136" s="710" t="s">
        <v>39</v>
      </c>
      <c r="F136" s="707" t="s">
        <v>205</v>
      </c>
      <c r="G136" s="741"/>
      <c r="H136" s="708"/>
    </row>
    <row r="137" spans="1:10" x14ac:dyDescent="0.2">
      <c r="A137" s="31"/>
      <c r="B137" s="430"/>
      <c r="C137" s="427"/>
      <c r="D137" s="709"/>
      <c r="E137" s="711"/>
      <c r="F137" s="709"/>
      <c r="G137" s="742"/>
      <c r="H137" s="709"/>
    </row>
    <row r="138" spans="1:10" x14ac:dyDescent="0.2">
      <c r="A138" s="35"/>
      <c r="B138" s="415" t="s">
        <v>123</v>
      </c>
      <c r="C138" s="416"/>
      <c r="D138" s="33">
        <v>0</v>
      </c>
      <c r="E138" s="33">
        <v>0</v>
      </c>
      <c r="F138" s="33">
        <v>103</v>
      </c>
      <c r="G138" s="32"/>
      <c r="H138" s="33">
        <v>16</v>
      </c>
    </row>
    <row r="139" spans="1:10" x14ac:dyDescent="0.2">
      <c r="A139" s="35"/>
      <c r="B139" s="415" t="s">
        <v>307</v>
      </c>
      <c r="C139" s="416"/>
      <c r="D139" s="33">
        <v>1</v>
      </c>
      <c r="E139" s="33">
        <v>0</v>
      </c>
      <c r="F139" s="33">
        <v>0</v>
      </c>
      <c r="G139" s="32"/>
      <c r="H139" s="33">
        <v>0</v>
      </c>
    </row>
    <row r="140" spans="1:10" x14ac:dyDescent="0.2">
      <c r="A140" s="35"/>
      <c r="B140" s="415" t="s">
        <v>44</v>
      </c>
      <c r="C140" s="416"/>
      <c r="D140" s="33">
        <v>1</v>
      </c>
      <c r="E140" s="33">
        <v>0</v>
      </c>
      <c r="F140" s="33">
        <v>0</v>
      </c>
      <c r="G140" s="32"/>
      <c r="H140" s="33">
        <v>0</v>
      </c>
    </row>
    <row r="141" spans="1:10" x14ac:dyDescent="0.2">
      <c r="A141" s="35"/>
      <c r="B141" s="415" t="s">
        <v>124</v>
      </c>
      <c r="C141" s="416"/>
      <c r="D141" s="33">
        <v>3</v>
      </c>
      <c r="E141" s="33">
        <v>0</v>
      </c>
      <c r="F141" s="33">
        <v>0</v>
      </c>
      <c r="G141" s="32"/>
      <c r="H141" s="33">
        <v>0</v>
      </c>
    </row>
    <row r="142" spans="1:10" x14ac:dyDescent="0.2">
      <c r="A142" s="35"/>
      <c r="B142" s="415" t="s">
        <v>315</v>
      </c>
      <c r="C142" s="416"/>
      <c r="D142" s="33">
        <v>1</v>
      </c>
      <c r="E142" s="33">
        <v>4</v>
      </c>
      <c r="F142" s="33">
        <v>0</v>
      </c>
      <c r="G142" s="32"/>
      <c r="H142" s="33">
        <v>0</v>
      </c>
      <c r="J142" s="450"/>
    </row>
    <row r="143" spans="1:10" x14ac:dyDescent="0.2">
      <c r="A143" s="35"/>
      <c r="B143" s="415" t="s">
        <v>125</v>
      </c>
      <c r="C143" s="416"/>
      <c r="D143" s="33">
        <v>8</v>
      </c>
      <c r="E143" s="33">
        <v>1</v>
      </c>
      <c r="F143" s="33">
        <v>0</v>
      </c>
      <c r="G143" s="32"/>
      <c r="H143" s="33">
        <v>0</v>
      </c>
      <c r="J143" s="450"/>
    </row>
    <row r="144" spans="1:10" x14ac:dyDescent="0.2">
      <c r="A144" s="35"/>
      <c r="B144" s="415" t="s">
        <v>127</v>
      </c>
      <c r="C144" s="416"/>
      <c r="D144" s="33">
        <v>10</v>
      </c>
      <c r="E144" s="33">
        <v>3</v>
      </c>
      <c r="F144" s="33">
        <v>0</v>
      </c>
      <c r="G144" s="32"/>
      <c r="H144" s="33">
        <v>0</v>
      </c>
      <c r="J144" s="450"/>
    </row>
    <row r="145" spans="1:10" x14ac:dyDescent="0.2">
      <c r="A145" s="35"/>
      <c r="B145" s="415" t="s">
        <v>355</v>
      </c>
      <c r="C145" s="416"/>
      <c r="D145" s="33">
        <v>5</v>
      </c>
      <c r="E145" s="33">
        <v>1</v>
      </c>
      <c r="F145" s="33">
        <v>0</v>
      </c>
      <c r="G145" s="32"/>
      <c r="H145" s="33">
        <v>0</v>
      </c>
      <c r="J145" s="450"/>
    </row>
    <row r="146" spans="1:10" x14ac:dyDescent="0.2">
      <c r="A146" s="35"/>
      <c r="B146" s="415" t="s">
        <v>308</v>
      </c>
      <c r="C146" s="416"/>
      <c r="D146" s="33">
        <v>1</v>
      </c>
      <c r="E146" s="33">
        <v>0</v>
      </c>
      <c r="F146" s="33">
        <v>0</v>
      </c>
      <c r="G146" s="32"/>
      <c r="H146" s="33">
        <v>0</v>
      </c>
      <c r="J146" s="450"/>
    </row>
    <row r="147" spans="1:10" x14ac:dyDescent="0.2">
      <c r="A147" s="35"/>
      <c r="B147" s="415" t="s">
        <v>128</v>
      </c>
      <c r="C147" s="416"/>
      <c r="D147" s="33">
        <v>6</v>
      </c>
      <c r="E147" s="33">
        <v>0</v>
      </c>
      <c r="F147" s="33">
        <v>0</v>
      </c>
      <c r="G147" s="32"/>
      <c r="H147" s="33">
        <v>0</v>
      </c>
      <c r="J147" s="450"/>
    </row>
    <row r="148" spans="1:10" x14ac:dyDescent="0.2">
      <c r="A148" s="35"/>
      <c r="B148" s="448" t="s">
        <v>129</v>
      </c>
      <c r="C148" s="416"/>
      <c r="D148" s="33">
        <v>198</v>
      </c>
      <c r="E148" s="33">
        <v>113</v>
      </c>
      <c r="F148" s="33">
        <v>0</v>
      </c>
      <c r="G148" s="32"/>
      <c r="H148" s="33">
        <v>0</v>
      </c>
      <c r="J148" s="450"/>
    </row>
    <row r="149" spans="1:10" x14ac:dyDescent="0.2">
      <c r="A149" s="35"/>
      <c r="B149" s="415" t="s">
        <v>130</v>
      </c>
      <c r="C149" s="416"/>
      <c r="D149" s="33">
        <v>7</v>
      </c>
      <c r="E149" s="33">
        <v>8</v>
      </c>
      <c r="F149" s="33">
        <v>0</v>
      </c>
      <c r="G149" s="32"/>
      <c r="H149" s="33">
        <v>0</v>
      </c>
      <c r="J149" s="449"/>
    </row>
    <row r="150" spans="1:10" x14ac:dyDescent="0.2">
      <c r="A150" s="35"/>
      <c r="B150" s="415" t="s">
        <v>45</v>
      </c>
      <c r="C150" s="416"/>
      <c r="D150" s="33">
        <v>1</v>
      </c>
      <c r="E150" s="33">
        <v>0</v>
      </c>
      <c r="F150" s="33">
        <v>0</v>
      </c>
      <c r="G150" s="32"/>
      <c r="H150" s="33">
        <v>0</v>
      </c>
      <c r="J150" s="449"/>
    </row>
    <row r="151" spans="1:10" x14ac:dyDescent="0.2">
      <c r="A151" s="35"/>
      <c r="B151" s="446" t="s">
        <v>131</v>
      </c>
      <c r="C151" s="416"/>
      <c r="D151" s="33">
        <v>3</v>
      </c>
      <c r="E151" s="33">
        <v>2</v>
      </c>
      <c r="F151" s="33">
        <v>0</v>
      </c>
      <c r="G151" s="32"/>
      <c r="H151" s="33">
        <v>0</v>
      </c>
      <c r="J151" s="449"/>
    </row>
    <row r="152" spans="1:10" x14ac:dyDescent="0.2">
      <c r="A152" s="35"/>
      <c r="B152" s="415" t="s">
        <v>309</v>
      </c>
      <c r="C152" s="416"/>
      <c r="D152" s="33">
        <v>3</v>
      </c>
      <c r="E152" s="33">
        <v>1</v>
      </c>
      <c r="F152" s="33">
        <v>0</v>
      </c>
      <c r="G152" s="32"/>
      <c r="H152" s="33">
        <v>0</v>
      </c>
    </row>
    <row r="153" spans="1:10" x14ac:dyDescent="0.2">
      <c r="A153" s="200"/>
      <c r="B153" s="446" t="s">
        <v>160</v>
      </c>
      <c r="C153" s="416"/>
      <c r="D153" s="33">
        <v>1</v>
      </c>
      <c r="E153" s="33">
        <v>1</v>
      </c>
      <c r="F153" s="33">
        <v>0</v>
      </c>
      <c r="G153" s="32"/>
      <c r="H153" s="33">
        <v>0</v>
      </c>
    </row>
    <row r="154" spans="1:10" x14ac:dyDescent="0.2">
      <c r="A154" s="200"/>
      <c r="B154" s="415" t="s">
        <v>132</v>
      </c>
      <c r="C154" s="416"/>
      <c r="D154" s="33">
        <v>1</v>
      </c>
      <c r="E154" s="33">
        <v>0</v>
      </c>
      <c r="F154" s="33">
        <v>0</v>
      </c>
      <c r="G154" s="32"/>
      <c r="H154" s="33">
        <v>0</v>
      </c>
    </row>
    <row r="155" spans="1:10" x14ac:dyDescent="0.2">
      <c r="A155" s="35"/>
      <c r="B155" s="415" t="s">
        <v>362</v>
      </c>
      <c r="C155" s="416"/>
      <c r="D155" s="33">
        <v>2</v>
      </c>
      <c r="E155" s="33">
        <v>0</v>
      </c>
      <c r="F155" s="33">
        <v>0</v>
      </c>
      <c r="G155" s="32"/>
      <c r="H155" s="33">
        <v>0</v>
      </c>
    </row>
    <row r="156" spans="1:10" x14ac:dyDescent="0.2">
      <c r="A156" s="35"/>
      <c r="B156" s="415" t="s">
        <v>133</v>
      </c>
      <c r="C156" s="416"/>
      <c r="D156" s="33">
        <v>2</v>
      </c>
      <c r="E156" s="33">
        <v>1</v>
      </c>
      <c r="F156" s="33">
        <v>0</v>
      </c>
      <c r="G156" s="32"/>
      <c r="H156" s="33">
        <v>0</v>
      </c>
    </row>
    <row r="157" spans="1:10" x14ac:dyDescent="0.2">
      <c r="A157" s="35"/>
      <c r="B157" s="446" t="s">
        <v>361</v>
      </c>
      <c r="C157" s="416"/>
      <c r="D157" s="33">
        <v>3</v>
      </c>
      <c r="E157" s="33">
        <v>0</v>
      </c>
      <c r="F157" s="33">
        <v>0</v>
      </c>
      <c r="G157" s="32"/>
      <c r="H157" s="33">
        <v>0</v>
      </c>
    </row>
    <row r="158" spans="1:10" x14ac:dyDescent="0.2">
      <c r="A158" s="35"/>
      <c r="B158" s="415" t="s">
        <v>134</v>
      </c>
      <c r="C158" s="416"/>
      <c r="D158" s="33">
        <v>4</v>
      </c>
      <c r="E158" s="33">
        <v>1</v>
      </c>
      <c r="F158" s="33">
        <v>0</v>
      </c>
      <c r="G158" s="32"/>
      <c r="H158" s="33">
        <v>0</v>
      </c>
    </row>
    <row r="159" spans="1:10" x14ac:dyDescent="0.2">
      <c r="A159" s="35"/>
      <c r="B159" s="415" t="s">
        <v>161</v>
      </c>
      <c r="C159" s="416"/>
      <c r="D159" s="33">
        <v>3</v>
      </c>
      <c r="E159" s="33">
        <v>1</v>
      </c>
      <c r="F159" s="33">
        <v>0</v>
      </c>
      <c r="G159" s="32"/>
      <c r="H159" s="33">
        <v>0</v>
      </c>
    </row>
    <row r="160" spans="1:10" x14ac:dyDescent="0.2">
      <c r="A160" s="35"/>
      <c r="B160" s="415" t="s">
        <v>135</v>
      </c>
      <c r="C160" s="416"/>
      <c r="D160" s="33">
        <v>4</v>
      </c>
      <c r="E160" s="33">
        <v>5</v>
      </c>
      <c r="F160" s="33">
        <v>0</v>
      </c>
      <c r="G160" s="32"/>
      <c r="H160" s="33">
        <v>0</v>
      </c>
    </row>
    <row r="161" spans="1:8" x14ac:dyDescent="0.2">
      <c r="A161" s="35"/>
      <c r="B161" s="446" t="s">
        <v>136</v>
      </c>
      <c r="C161" s="416"/>
      <c r="D161" s="33">
        <v>1</v>
      </c>
      <c r="E161" s="33">
        <v>1</v>
      </c>
      <c r="F161" s="33">
        <v>0</v>
      </c>
      <c r="G161" s="32"/>
      <c r="H161" s="33">
        <v>0</v>
      </c>
    </row>
    <row r="162" spans="1:8" x14ac:dyDescent="0.2">
      <c r="A162" s="35"/>
      <c r="B162" s="415" t="s">
        <v>137</v>
      </c>
      <c r="C162" s="416"/>
      <c r="D162" s="33">
        <v>31</v>
      </c>
      <c r="E162" s="33">
        <v>17</v>
      </c>
      <c r="F162" s="33">
        <v>0</v>
      </c>
      <c r="G162" s="32"/>
      <c r="H162" s="33">
        <v>0</v>
      </c>
    </row>
    <row r="163" spans="1:8" x14ac:dyDescent="0.2">
      <c r="A163" s="35"/>
      <c r="B163" s="415" t="s">
        <v>138</v>
      </c>
      <c r="C163" s="416"/>
      <c r="D163" s="33">
        <v>1</v>
      </c>
      <c r="E163" s="33">
        <v>5</v>
      </c>
      <c r="F163" s="33">
        <v>0</v>
      </c>
      <c r="G163" s="32"/>
      <c r="H163" s="33">
        <v>0</v>
      </c>
    </row>
    <row r="164" spans="1:8" x14ac:dyDescent="0.2">
      <c r="A164" s="35"/>
      <c r="B164" s="415" t="s">
        <v>310</v>
      </c>
      <c r="C164" s="416"/>
      <c r="D164" s="33">
        <v>3</v>
      </c>
      <c r="E164" s="33">
        <v>1</v>
      </c>
      <c r="F164" s="33">
        <v>0</v>
      </c>
      <c r="G164" s="32"/>
      <c r="H164" s="33">
        <v>0</v>
      </c>
    </row>
    <row r="165" spans="1:8" x14ac:dyDescent="0.2">
      <c r="A165" s="35"/>
      <c r="B165" s="415" t="s">
        <v>367</v>
      </c>
      <c r="C165" s="416"/>
      <c r="D165" s="33">
        <v>6</v>
      </c>
      <c r="E165" s="33">
        <v>4</v>
      </c>
      <c r="F165" s="33">
        <v>0</v>
      </c>
      <c r="G165" s="32"/>
      <c r="H165" s="33">
        <v>0</v>
      </c>
    </row>
    <row r="166" spans="1:8" x14ac:dyDescent="0.2">
      <c r="A166" s="200"/>
      <c r="B166" s="415" t="s">
        <v>311</v>
      </c>
      <c r="C166" s="416"/>
      <c r="D166" s="33">
        <v>2</v>
      </c>
      <c r="E166" s="33">
        <v>0</v>
      </c>
      <c r="F166" s="33">
        <v>0</v>
      </c>
      <c r="G166" s="32"/>
      <c r="H166" s="33">
        <v>0</v>
      </c>
    </row>
    <row r="167" spans="1:8" x14ac:dyDescent="0.2">
      <c r="A167" s="35"/>
      <c r="B167" s="415" t="s">
        <v>359</v>
      </c>
      <c r="C167" s="416"/>
      <c r="D167" s="33">
        <v>1</v>
      </c>
      <c r="E167" s="33">
        <v>0</v>
      </c>
      <c r="F167" s="33">
        <v>0</v>
      </c>
      <c r="G167" s="32"/>
      <c r="H167" s="33">
        <v>0</v>
      </c>
    </row>
    <row r="168" spans="1:8" x14ac:dyDescent="0.2">
      <c r="A168" s="35"/>
      <c r="B168" s="415" t="s">
        <v>139</v>
      </c>
      <c r="C168" s="416"/>
      <c r="D168" s="33">
        <v>9</v>
      </c>
      <c r="E168" s="33">
        <v>5</v>
      </c>
      <c r="F168" s="33">
        <v>0</v>
      </c>
      <c r="G168" s="32"/>
      <c r="H168" s="33">
        <v>0</v>
      </c>
    </row>
    <row r="169" spans="1:8" x14ac:dyDescent="0.2">
      <c r="A169" s="200"/>
      <c r="B169" s="415" t="s">
        <v>140</v>
      </c>
      <c r="C169" s="416"/>
      <c r="D169" s="33">
        <v>4</v>
      </c>
      <c r="E169" s="33">
        <v>10</v>
      </c>
      <c r="F169" s="33">
        <v>0</v>
      </c>
      <c r="G169" s="32"/>
      <c r="H169" s="33">
        <v>0</v>
      </c>
    </row>
    <row r="170" spans="1:8" x14ac:dyDescent="0.2">
      <c r="A170" s="35"/>
      <c r="B170" s="415" t="s">
        <v>141</v>
      </c>
      <c r="C170" s="416"/>
      <c r="D170" s="33">
        <v>6</v>
      </c>
      <c r="E170" s="33">
        <v>3</v>
      </c>
      <c r="F170" s="33">
        <v>0</v>
      </c>
      <c r="G170" s="32"/>
      <c r="H170" s="33">
        <v>0</v>
      </c>
    </row>
    <row r="171" spans="1:8" x14ac:dyDescent="0.2">
      <c r="A171" s="35"/>
      <c r="B171" s="415" t="s">
        <v>142</v>
      </c>
      <c r="C171" s="416"/>
      <c r="D171" s="33">
        <v>46</v>
      </c>
      <c r="E171" s="33">
        <v>23</v>
      </c>
      <c r="F171" s="33">
        <v>0</v>
      </c>
      <c r="G171" s="32"/>
      <c r="H171" s="33">
        <v>0</v>
      </c>
    </row>
    <row r="172" spans="1:8" x14ac:dyDescent="0.2">
      <c r="A172" s="35"/>
      <c r="B172" s="415" t="s">
        <v>143</v>
      </c>
      <c r="C172" s="416"/>
      <c r="D172" s="33">
        <v>3</v>
      </c>
      <c r="E172" s="33">
        <v>1</v>
      </c>
      <c r="F172" s="33">
        <v>0</v>
      </c>
      <c r="G172" s="32"/>
      <c r="H172" s="33">
        <v>0</v>
      </c>
    </row>
    <row r="173" spans="1:8" x14ac:dyDescent="0.2">
      <c r="A173" s="35"/>
      <c r="B173" s="415" t="s">
        <v>144</v>
      </c>
      <c r="C173" s="416"/>
      <c r="D173" s="33">
        <v>1</v>
      </c>
      <c r="E173" s="33">
        <v>1</v>
      </c>
      <c r="F173" s="33">
        <v>0</v>
      </c>
      <c r="G173" s="32"/>
      <c r="H173" s="33">
        <v>0</v>
      </c>
    </row>
    <row r="174" spans="1:8" x14ac:dyDescent="0.2">
      <c r="A174" s="35"/>
      <c r="B174" s="415" t="s">
        <v>145</v>
      </c>
      <c r="C174" s="416"/>
      <c r="D174" s="33">
        <v>28</v>
      </c>
      <c r="E174" s="33">
        <v>53</v>
      </c>
      <c r="F174" s="33">
        <v>0</v>
      </c>
      <c r="G174" s="32"/>
      <c r="H174" s="33">
        <v>0</v>
      </c>
    </row>
    <row r="175" spans="1:8" x14ac:dyDescent="0.2">
      <c r="A175" s="35"/>
      <c r="B175" s="415" t="s">
        <v>312</v>
      </c>
      <c r="C175" s="416"/>
      <c r="D175" s="33">
        <v>1</v>
      </c>
      <c r="E175" s="33">
        <v>1</v>
      </c>
      <c r="F175" s="33">
        <v>0</v>
      </c>
      <c r="G175" s="32"/>
      <c r="H175" s="33">
        <v>0</v>
      </c>
    </row>
    <row r="176" spans="1:8" x14ac:dyDescent="0.2">
      <c r="A176" s="35"/>
      <c r="B176" s="415" t="s">
        <v>146</v>
      </c>
      <c r="C176" s="416"/>
      <c r="D176" s="33">
        <v>28</v>
      </c>
      <c r="E176" s="33">
        <v>24</v>
      </c>
      <c r="F176" s="33">
        <v>0</v>
      </c>
      <c r="G176" s="32"/>
      <c r="H176" s="33">
        <v>0</v>
      </c>
    </row>
    <row r="177" spans="1:8" x14ac:dyDescent="0.2">
      <c r="A177" s="35"/>
      <c r="B177" s="415" t="s">
        <v>47</v>
      </c>
      <c r="C177" s="416"/>
      <c r="D177" s="33">
        <v>4</v>
      </c>
      <c r="E177" s="33">
        <v>1</v>
      </c>
      <c r="F177" s="33">
        <v>0</v>
      </c>
      <c r="G177" s="32"/>
      <c r="H177" s="33">
        <v>0</v>
      </c>
    </row>
    <row r="178" spans="1:8" x14ac:dyDescent="0.2">
      <c r="A178" s="35"/>
      <c r="B178" s="415" t="s">
        <v>166</v>
      </c>
      <c r="C178" s="416"/>
      <c r="D178" s="33">
        <v>1</v>
      </c>
      <c r="E178" s="33">
        <v>0</v>
      </c>
      <c r="F178" s="33">
        <v>0</v>
      </c>
      <c r="G178" s="32"/>
      <c r="H178" s="33">
        <v>0</v>
      </c>
    </row>
    <row r="179" spans="1:8" x14ac:dyDescent="0.2">
      <c r="A179" s="35"/>
      <c r="B179" s="415" t="s">
        <v>147</v>
      </c>
      <c r="C179" s="416"/>
      <c r="D179" s="33">
        <v>4</v>
      </c>
      <c r="E179" s="33">
        <v>2</v>
      </c>
      <c r="F179" s="33">
        <v>0</v>
      </c>
      <c r="G179" s="32"/>
      <c r="H179" s="33">
        <v>0</v>
      </c>
    </row>
    <row r="180" spans="1:8" x14ac:dyDescent="0.2">
      <c r="A180" s="35"/>
      <c r="B180" s="415" t="s">
        <v>148</v>
      </c>
      <c r="C180" s="416"/>
      <c r="D180" s="33">
        <v>7</v>
      </c>
      <c r="E180" s="33">
        <v>4</v>
      </c>
      <c r="F180" s="33">
        <v>0</v>
      </c>
      <c r="G180" s="32"/>
      <c r="H180" s="33">
        <v>0</v>
      </c>
    </row>
    <row r="181" spans="1:8" x14ac:dyDescent="0.2">
      <c r="A181" s="200"/>
      <c r="B181" s="415" t="s">
        <v>284</v>
      </c>
      <c r="C181" s="416"/>
      <c r="D181" s="33">
        <v>1</v>
      </c>
      <c r="E181" s="33">
        <v>0</v>
      </c>
      <c r="F181" s="33">
        <v>0</v>
      </c>
      <c r="G181" s="32"/>
      <c r="H181" s="33">
        <v>0</v>
      </c>
    </row>
    <row r="182" spans="1:8" x14ac:dyDescent="0.2">
      <c r="A182" s="35"/>
      <c r="B182" s="415" t="s">
        <v>150</v>
      </c>
      <c r="C182" s="416"/>
      <c r="D182" s="33">
        <v>3</v>
      </c>
      <c r="E182" s="33">
        <v>0</v>
      </c>
      <c r="F182" s="33">
        <v>0</v>
      </c>
      <c r="G182" s="32"/>
      <c r="H182" s="33">
        <v>0</v>
      </c>
    </row>
    <row r="183" spans="1:8" x14ac:dyDescent="0.2">
      <c r="A183" s="35"/>
      <c r="B183" s="415" t="s">
        <v>313</v>
      </c>
      <c r="C183" s="416"/>
      <c r="D183" s="33">
        <v>1</v>
      </c>
      <c r="E183" s="33">
        <v>0</v>
      </c>
      <c r="F183" s="33">
        <v>0</v>
      </c>
      <c r="G183" s="32"/>
      <c r="H183" s="33">
        <v>0</v>
      </c>
    </row>
    <row r="184" spans="1:8" x14ac:dyDescent="0.2">
      <c r="A184" s="35"/>
      <c r="B184" s="415" t="s">
        <v>48</v>
      </c>
      <c r="C184" s="416"/>
      <c r="D184" s="33">
        <v>2</v>
      </c>
      <c r="E184" s="33">
        <v>0</v>
      </c>
      <c r="F184" s="33">
        <v>0</v>
      </c>
      <c r="G184" s="32"/>
      <c r="H184" s="33">
        <v>0</v>
      </c>
    </row>
    <row r="185" spans="1:8" x14ac:dyDescent="0.2">
      <c r="A185" s="35"/>
      <c r="B185" s="415" t="s">
        <v>314</v>
      </c>
      <c r="C185" s="416"/>
      <c r="D185" s="33">
        <v>1</v>
      </c>
      <c r="E185" s="33">
        <v>1</v>
      </c>
      <c r="F185" s="33">
        <v>0</v>
      </c>
      <c r="G185" s="32"/>
      <c r="H185" s="33">
        <v>0</v>
      </c>
    </row>
    <row r="186" spans="1:8" x14ac:dyDescent="0.2">
      <c r="A186" s="200"/>
      <c r="B186" s="415" t="s">
        <v>151</v>
      </c>
      <c r="C186" s="416"/>
      <c r="D186" s="33">
        <v>16</v>
      </c>
      <c r="E186" s="33">
        <v>14</v>
      </c>
      <c r="F186" s="33">
        <v>0</v>
      </c>
      <c r="G186" s="32"/>
      <c r="H186" s="33">
        <v>0</v>
      </c>
    </row>
    <row r="187" spans="1:8" x14ac:dyDescent="0.2">
      <c r="A187" s="35"/>
      <c r="B187" s="415" t="s">
        <v>152</v>
      </c>
      <c r="C187" s="416"/>
      <c r="D187" s="33">
        <v>111</v>
      </c>
      <c r="E187" s="33">
        <v>85</v>
      </c>
      <c r="F187" s="33">
        <v>0</v>
      </c>
      <c r="G187" s="32"/>
      <c r="H187" s="33">
        <v>0</v>
      </c>
    </row>
    <row r="188" spans="1:8" x14ac:dyDescent="0.2">
      <c r="A188" s="200"/>
      <c r="B188" s="415" t="s">
        <v>154</v>
      </c>
      <c r="C188" s="416"/>
      <c r="D188" s="33">
        <v>5</v>
      </c>
      <c r="E188" s="33">
        <v>3</v>
      </c>
      <c r="F188" s="33">
        <v>0</v>
      </c>
      <c r="G188" s="32"/>
      <c r="H188" s="33">
        <v>0</v>
      </c>
    </row>
    <row r="189" spans="1:8" x14ac:dyDescent="0.2">
      <c r="A189" s="200"/>
      <c r="B189" s="446" t="s">
        <v>155</v>
      </c>
      <c r="C189" s="416"/>
      <c r="D189" s="33">
        <v>160</v>
      </c>
      <c r="E189" s="33">
        <v>212</v>
      </c>
      <c r="F189" s="33">
        <v>0</v>
      </c>
      <c r="G189" s="32"/>
      <c r="H189" s="33">
        <v>0</v>
      </c>
    </row>
    <row r="190" spans="1:8" x14ac:dyDescent="0.2">
      <c r="A190" s="200"/>
      <c r="B190" s="415" t="s">
        <v>156</v>
      </c>
      <c r="C190" s="416"/>
      <c r="D190" s="33">
        <v>28</v>
      </c>
      <c r="E190" s="33">
        <v>13</v>
      </c>
      <c r="F190" s="33">
        <v>0</v>
      </c>
      <c r="G190" s="32"/>
      <c r="H190" s="33">
        <v>0</v>
      </c>
    </row>
    <row r="191" spans="1:8" x14ac:dyDescent="0.2">
      <c r="A191" s="35"/>
      <c r="B191" s="415" t="s">
        <v>157</v>
      </c>
      <c r="C191" s="416"/>
      <c r="D191" s="33">
        <v>90</v>
      </c>
      <c r="E191" s="33">
        <v>67</v>
      </c>
      <c r="F191" s="33">
        <v>0</v>
      </c>
      <c r="G191" s="32"/>
      <c r="H191" s="33">
        <v>0</v>
      </c>
    </row>
    <row r="192" spans="1:8" x14ac:dyDescent="0.2">
      <c r="A192" s="35"/>
      <c r="B192" s="415" t="s">
        <v>126</v>
      </c>
      <c r="C192" s="416"/>
      <c r="D192" s="33">
        <v>0</v>
      </c>
      <c r="E192" s="33">
        <v>1</v>
      </c>
      <c r="F192" s="33">
        <v>0</v>
      </c>
      <c r="G192" s="32"/>
      <c r="H192" s="33">
        <v>0</v>
      </c>
    </row>
    <row r="193" spans="1:10" x14ac:dyDescent="0.2">
      <c r="A193" s="35"/>
      <c r="B193" s="415" t="s">
        <v>354</v>
      </c>
      <c r="C193" s="416"/>
      <c r="D193" s="33">
        <v>0</v>
      </c>
      <c r="E193" s="33">
        <v>1</v>
      </c>
      <c r="F193" s="33">
        <v>0</v>
      </c>
      <c r="G193" s="32"/>
      <c r="H193" s="33">
        <v>0</v>
      </c>
    </row>
    <row r="194" spans="1:10" x14ac:dyDescent="0.2">
      <c r="A194" s="35"/>
      <c r="B194" s="415" t="s">
        <v>316</v>
      </c>
      <c r="C194" s="416"/>
      <c r="D194" s="33">
        <v>0</v>
      </c>
      <c r="E194" s="33">
        <v>1</v>
      </c>
      <c r="F194" s="33">
        <v>0</v>
      </c>
      <c r="G194" s="32"/>
      <c r="H194" s="33">
        <v>0</v>
      </c>
    </row>
    <row r="195" spans="1:10" x14ac:dyDescent="0.2">
      <c r="A195" s="200"/>
      <c r="B195" s="415" t="s">
        <v>149</v>
      </c>
      <c r="C195" s="416"/>
      <c r="D195" s="33">
        <v>0</v>
      </c>
      <c r="E195" s="33">
        <v>1</v>
      </c>
      <c r="F195" s="33">
        <v>0</v>
      </c>
      <c r="G195" s="32"/>
      <c r="H195" s="33">
        <v>0</v>
      </c>
    </row>
    <row r="196" spans="1:10" x14ac:dyDescent="0.2">
      <c r="A196" s="35"/>
      <c r="B196" s="415" t="s">
        <v>153</v>
      </c>
      <c r="C196" s="416"/>
      <c r="D196" s="33">
        <v>0</v>
      </c>
      <c r="E196" s="33">
        <v>1</v>
      </c>
      <c r="F196" s="33">
        <v>0</v>
      </c>
      <c r="G196" s="32"/>
      <c r="H196" s="33">
        <v>0</v>
      </c>
    </row>
    <row r="197" spans="1:10" x14ac:dyDescent="0.2">
      <c r="A197" s="35"/>
      <c r="B197" s="415" t="s">
        <v>356</v>
      </c>
      <c r="C197" s="416"/>
      <c r="D197" s="33">
        <v>0</v>
      </c>
      <c r="E197" s="33">
        <v>1</v>
      </c>
      <c r="F197" s="33">
        <v>0</v>
      </c>
      <c r="G197" s="32"/>
      <c r="H197" s="33">
        <v>0</v>
      </c>
    </row>
    <row r="198" spans="1:10" x14ac:dyDescent="0.2">
      <c r="A198" s="35"/>
      <c r="B198" s="415"/>
      <c r="C198" s="416"/>
      <c r="D198" s="33"/>
      <c r="E198" s="33"/>
      <c r="F198" s="33"/>
      <c r="G198" s="32"/>
      <c r="H198" s="34"/>
    </row>
    <row r="199" spans="1:10" x14ac:dyDescent="0.2">
      <c r="A199" s="35"/>
      <c r="B199" s="415"/>
      <c r="C199" s="416"/>
      <c r="D199" s="33"/>
      <c r="E199" s="33"/>
      <c r="F199" s="33"/>
      <c r="G199" s="32"/>
      <c r="H199" s="34"/>
    </row>
    <row r="200" spans="1:10" x14ac:dyDescent="0.2">
      <c r="A200" s="35"/>
      <c r="B200" s="415"/>
      <c r="C200" s="416"/>
      <c r="D200" s="33"/>
      <c r="E200" s="33"/>
      <c r="F200" s="33"/>
      <c r="G200" s="32"/>
      <c r="H200" s="34"/>
    </row>
    <row r="202" spans="1:10" x14ac:dyDescent="0.2">
      <c r="A202" s="737" t="s">
        <v>323</v>
      </c>
      <c r="B202" s="737"/>
      <c r="C202" s="737"/>
      <c r="D202" s="737"/>
      <c r="E202" s="737"/>
      <c r="F202" s="737"/>
      <c r="G202" s="737"/>
      <c r="H202" s="737"/>
      <c r="I202" s="737"/>
    </row>
    <row r="203" spans="1:10" x14ac:dyDescent="0.2">
      <c r="A203" s="738" t="s">
        <v>341</v>
      </c>
      <c r="B203" s="738"/>
      <c r="C203" s="738"/>
      <c r="D203" s="738"/>
      <c r="E203" s="738"/>
      <c r="F203" s="738"/>
      <c r="G203" s="738"/>
      <c r="H203" s="738"/>
      <c r="I203" s="738"/>
    </row>
    <row r="204" spans="1:10" x14ac:dyDescent="0.2">
      <c r="A204" s="739" t="s">
        <v>375</v>
      </c>
      <c r="B204" s="739"/>
      <c r="C204" s="739"/>
      <c r="D204" s="739"/>
      <c r="E204" s="739"/>
      <c r="F204" s="739"/>
      <c r="G204" s="739"/>
      <c r="H204" s="739"/>
      <c r="I204" s="739"/>
    </row>
    <row r="205" spans="1:10" x14ac:dyDescent="0.2">
      <c r="A205" s="739" t="s">
        <v>324</v>
      </c>
      <c r="B205" s="739"/>
      <c r="C205" s="739"/>
      <c r="D205" s="739"/>
      <c r="E205" s="739"/>
      <c r="F205" s="739"/>
      <c r="G205" s="739"/>
      <c r="H205" s="739"/>
      <c r="I205" s="739"/>
    </row>
    <row r="206" spans="1:10" x14ac:dyDescent="0.2">
      <c r="A206" s="208" t="s">
        <v>158</v>
      </c>
      <c r="J206" s="14" t="s">
        <v>31</v>
      </c>
    </row>
  </sheetData>
  <mergeCells count="37">
    <mergeCell ref="A202:I202"/>
    <mergeCell ref="A203:I203"/>
    <mergeCell ref="A204:I204"/>
    <mergeCell ref="A205:I205"/>
    <mergeCell ref="E50:E51"/>
    <mergeCell ref="F50:F51"/>
    <mergeCell ref="G50:G51"/>
    <mergeCell ref="H50:H51"/>
    <mergeCell ref="D61:D62"/>
    <mergeCell ref="E61:E62"/>
    <mergeCell ref="F61:F62"/>
    <mergeCell ref="G60:G62"/>
    <mergeCell ref="D49:D51"/>
    <mergeCell ref="E49:G49"/>
    <mergeCell ref="A134:H134"/>
    <mergeCell ref="G135:G137"/>
    <mergeCell ref="A1:K1"/>
    <mergeCell ref="A2:K2"/>
    <mergeCell ref="A3:K3"/>
    <mergeCell ref="A4:K8"/>
    <mergeCell ref="B20:G20"/>
    <mergeCell ref="A10:E10"/>
    <mergeCell ref="A11:E11"/>
    <mergeCell ref="H20:K20"/>
    <mergeCell ref="H135:H137"/>
    <mergeCell ref="D136:D137"/>
    <mergeCell ref="E136:E137"/>
    <mergeCell ref="F136:F137"/>
    <mergeCell ref="B42:G42"/>
    <mergeCell ref="A57:K57"/>
    <mergeCell ref="H60:H62"/>
    <mergeCell ref="A59:H59"/>
    <mergeCell ref="A47:H47"/>
    <mergeCell ref="A48:H48"/>
    <mergeCell ref="A49:A51"/>
    <mergeCell ref="B49:B51"/>
    <mergeCell ref="C49:C51"/>
  </mergeCells>
  <conditionalFormatting sqref="B97">
    <cfRule type="duplicateValues" dxfId="6" priority="8"/>
  </conditionalFormatting>
  <conditionalFormatting sqref="B109">
    <cfRule type="duplicateValues" dxfId="5" priority="7"/>
  </conditionalFormatting>
  <conditionalFormatting sqref="B151">
    <cfRule type="duplicateValues" dxfId="4" priority="5"/>
  </conditionalFormatting>
  <conditionalFormatting sqref="B153">
    <cfRule type="duplicateValues" dxfId="3" priority="4"/>
  </conditionalFormatting>
  <conditionalFormatting sqref="J142:J151">
    <cfRule type="duplicateValues" dxfId="2" priority="12"/>
  </conditionalFormatting>
  <conditionalFormatting sqref="B189">
    <cfRule type="duplicateValues" dxfId="1" priority="2"/>
  </conditionalFormatting>
  <conditionalFormatting sqref="B148">
    <cfRule type="duplicateValues" dxfId="0" priority="1"/>
  </conditionalFormatting>
  <hyperlinks>
    <hyperlink ref="J206" location="Contents!A1" display="Back to Contents" xr:uid="{00000000-0004-0000-0800-000000000000}"/>
  </hyperlinks>
  <pageMargins left="0.25" right="0.25" top="0.75" bottom="0.75" header="0.3" footer="0.3"/>
  <pageSetup scale="65" fitToHeight="0" orientation="portrait" r:id="rId1"/>
  <rowBreaks count="1" manualBreakCount="1">
    <brk id="57" max="10" man="1"/>
  </rowBreaks>
  <ignoredErrors>
    <ignoredError sqref="G63" formula="1"/>
    <ignoredError sqref="B15:G1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vector>
  </TitlesOfParts>
  <Manager/>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Regional Context Data Workbook - Northwest</dc:title>
  <dc:subject>Regional Data</dc:subject>
  <dc:creator>Strategic Planning and Funding</dc:creator>
  <cp:keywords>regions, northwest</cp:keywords>
  <cp:lastModifiedBy>Martinez, Luis (Luis-Pablo)</cp:lastModifiedBy>
  <cp:lastPrinted>2018-11-20T16:29:07Z</cp:lastPrinted>
  <dcterms:created xsi:type="dcterms:W3CDTF">2006-09-16T00:00:00Z</dcterms:created>
  <dcterms:modified xsi:type="dcterms:W3CDTF">2019-06-19T14:28:39Z</dcterms:modified>
</cp:coreProperties>
</file>