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 sheetId="27" r:id="rId8"/>
    <sheet name="HS to Coll. " sheetId="23"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upr">#REF!</definedName>
    <definedName name="instregion10">'Enrollment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Reg-counts'!$A$1:$L$70</definedName>
    <definedName name="_xlnm.Print_Area" localSheetId="6">'Comp by Inst Reg-percent'!$A$1:$K$67</definedName>
    <definedName name="_xlnm.Print_Area" localSheetId="0">Contents!$A$1:$H$32</definedName>
    <definedName name="_xlnm.Print_Area" localSheetId="11">'Enrollment at Inst in Region'!$A$1:$M$46</definedName>
    <definedName name="_xlnm.Print_Area" localSheetId="12">'Enrollment In&amp;Out'!$A$1:$G$53</definedName>
    <definedName name="_xlnm.Print_Area" localSheetId="10">'Enrollment-Region of Residence'!$A$1:$M$35</definedName>
    <definedName name="_xlnm.Print_Area" localSheetId="9">'HS to Coll - College Readiness'!$A$1:$I$74</definedName>
    <definedName name="_xlnm.Print_Area" localSheetId="8">'HS to Coll. '!$A$1:$K$187</definedName>
    <definedName name="_xlnm.Print_Area" localSheetId="1">Map!$A$1:$H$44</definedName>
    <definedName name="_xlnm.Print_Area" localSheetId="2">'Occ. Growth'!$A$1:$G$25</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#REF!</definedName>
    <definedName name="total_pvt_upr">#REF!</definedName>
    <definedName name="total10">'Enrollment In&amp;Out'!$M$12:$M$20</definedName>
    <definedName name="total6">#REF!</definedName>
    <definedName name="total7">#REF!</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4" i="17" l="1"/>
  <c r="F22" i="9" l="1"/>
  <c r="C33" i="9" s="1"/>
  <c r="C34" i="9" l="1"/>
  <c r="D33" i="9"/>
  <c r="B20" i="9"/>
  <c r="B31" i="9" s="1"/>
  <c r="B15" i="9"/>
  <c r="B32" i="9" s="1"/>
  <c r="D32" i="9" s="1"/>
  <c r="B34" i="9" l="1"/>
  <c r="B26" i="9"/>
  <c r="D31" i="9"/>
  <c r="D34" i="9"/>
  <c r="C44" i="21"/>
  <c r="D44" i="21"/>
  <c r="D43" i="21"/>
  <c r="C43" i="21"/>
  <c r="C42" i="21"/>
  <c r="C41" i="21"/>
  <c r="C40" i="21"/>
  <c r="D42" i="21"/>
  <c r="D41" i="21"/>
  <c r="D40" i="21"/>
  <c r="D39" i="21"/>
  <c r="C39" i="21"/>
  <c r="C38" i="21"/>
  <c r="D38" i="21"/>
  <c r="D37" i="21"/>
  <c r="C37" i="21"/>
  <c r="D63" i="17" l="1"/>
  <c r="K44" i="4" l="1"/>
  <c r="F44" i="4" s="1"/>
  <c r="K43" i="4"/>
  <c r="J43" i="4" s="1"/>
  <c r="K42" i="4"/>
  <c r="J42" i="4" s="1"/>
  <c r="K41" i="4"/>
  <c r="J41" i="4" s="1"/>
  <c r="K39" i="4"/>
  <c r="J39" i="4" s="1"/>
  <c r="K38" i="4"/>
  <c r="H38" i="4" s="1"/>
  <c r="K37" i="4"/>
  <c r="D37" i="4" s="1"/>
  <c r="K36" i="4"/>
  <c r="H36" i="4" s="1"/>
  <c r="K34" i="4"/>
  <c r="J34" i="4" s="1"/>
  <c r="K33" i="4"/>
  <c r="J33" i="4" s="1"/>
  <c r="K32" i="4"/>
  <c r="J32" i="4" s="1"/>
  <c r="K31" i="4"/>
  <c r="J31" i="4" s="1"/>
  <c r="H39" i="4" l="1"/>
  <c r="H31" i="4"/>
  <c r="H32" i="4"/>
  <c r="H37" i="4"/>
  <c r="H41" i="4"/>
  <c r="D31" i="4"/>
  <c r="D32" i="4"/>
  <c r="H33" i="4"/>
  <c r="D41" i="4"/>
  <c r="H42" i="4"/>
  <c r="D43" i="4"/>
  <c r="D33" i="4"/>
  <c r="D39" i="4"/>
  <c r="D42" i="4"/>
  <c r="H43" i="4"/>
  <c r="J44" i="4"/>
  <c r="F36" i="4"/>
  <c r="J36" i="4"/>
  <c r="F37" i="4"/>
  <c r="J37" i="4"/>
  <c r="F38" i="4"/>
  <c r="J38" i="4"/>
  <c r="D34" i="4"/>
  <c r="H34" i="4"/>
  <c r="F39" i="4"/>
  <c r="D44" i="4"/>
  <c r="H44" i="4"/>
  <c r="F31" i="4"/>
  <c r="D36" i="4"/>
  <c r="F41" i="4"/>
  <c r="F34" i="4"/>
  <c r="F32" i="4"/>
  <c r="F42" i="4"/>
  <c r="F33" i="4"/>
  <c r="D38" i="4"/>
  <c r="F43" i="4"/>
  <c r="N35" i="17"/>
  <c r="M35" i="17"/>
  <c r="L35" i="17"/>
  <c r="N31" i="17"/>
  <c r="N25" i="17"/>
  <c r="M25" i="17"/>
  <c r="L25" i="17"/>
  <c r="N43" i="17" l="1"/>
  <c r="N44" i="17"/>
  <c r="L31" i="17"/>
  <c r="L44" i="17" s="1"/>
  <c r="M31" i="17"/>
  <c r="M43" i="17" s="1"/>
  <c r="L43" i="17" l="1"/>
  <c r="M44" i="17"/>
  <c r="B47" i="16" l="1"/>
  <c r="E47" i="16" s="1"/>
  <c r="B46" i="16"/>
  <c r="F46" i="16" s="1"/>
  <c r="B45" i="16"/>
  <c r="H45" i="16" s="1"/>
  <c r="B44" i="16"/>
  <c r="D44" i="16" s="1"/>
  <c r="J45" i="16" l="1"/>
  <c r="F47" i="16"/>
  <c r="E44" i="16"/>
  <c r="D45" i="16"/>
  <c r="C46" i="16"/>
  <c r="F44" i="16"/>
  <c r="E45" i="16"/>
  <c r="D46" i="16"/>
  <c r="C47" i="16"/>
  <c r="G47" i="16"/>
  <c r="H47" i="16"/>
  <c r="C44" i="16"/>
  <c r="G44" i="16"/>
  <c r="F45" i="16"/>
  <c r="E46" i="16"/>
  <c r="D47" i="16"/>
  <c r="H44" i="16"/>
  <c r="J44" i="16"/>
  <c r="J46" i="16"/>
  <c r="G46" i="16"/>
  <c r="H46" i="16"/>
  <c r="C45" i="16"/>
  <c r="G45" i="16"/>
  <c r="E63" i="17"/>
  <c r="J56" i="17"/>
  <c r="D65" i="17" s="1"/>
  <c r="E65" i="17" s="1"/>
  <c r="C56" i="17"/>
  <c r="D56" i="17"/>
  <c r="E56" i="17"/>
  <c r="F56" i="17"/>
  <c r="G56" i="17"/>
  <c r="H56" i="17"/>
  <c r="B56" i="17"/>
  <c r="B14" i="17" s="1"/>
  <c r="J31" i="17"/>
  <c r="J25" i="17"/>
  <c r="B25" i="16" l="1"/>
  <c r="E25" i="16" s="1"/>
  <c r="B20" i="16"/>
  <c r="F20" i="16" s="1"/>
  <c r="B19" i="16"/>
  <c r="D19" i="16" s="1"/>
  <c r="B13" i="16"/>
  <c r="D31" i="17"/>
  <c r="H31" i="17"/>
  <c r="E31" i="17"/>
  <c r="F31" i="17"/>
  <c r="C31" i="17"/>
  <c r="G31" i="17"/>
  <c r="B31" i="17"/>
  <c r="B22" i="16" s="1"/>
  <c r="J22" i="16" s="1"/>
  <c r="J35" i="17"/>
  <c r="J43" i="17" s="1"/>
  <c r="E35" i="17"/>
  <c r="F35" i="17"/>
  <c r="C35" i="17"/>
  <c r="G35" i="17"/>
  <c r="D35" i="17"/>
  <c r="H35" i="17"/>
  <c r="B35" i="17"/>
  <c r="B27" i="16" s="1"/>
  <c r="F25" i="17"/>
  <c r="E25" i="17"/>
  <c r="H25" i="17"/>
  <c r="D25" i="17"/>
  <c r="G25" i="17"/>
  <c r="C25" i="17"/>
  <c r="B25" i="17"/>
  <c r="B15" i="16" s="1"/>
  <c r="H63" i="23"/>
  <c r="F63" i="23"/>
  <c r="G63" i="23" s="1"/>
  <c r="E63" i="23"/>
  <c r="D63" i="23"/>
  <c r="G14" i="23"/>
  <c r="F14" i="23"/>
  <c r="E14" i="23"/>
  <c r="B36" i="16" l="1"/>
  <c r="H25" i="16"/>
  <c r="D25" i="16"/>
  <c r="G27" i="16"/>
  <c r="G25" i="16"/>
  <c r="J15" i="16"/>
  <c r="B35" i="16"/>
  <c r="J35" i="16" s="1"/>
  <c r="C25" i="16"/>
  <c r="H27" i="16"/>
  <c r="F27" i="16"/>
  <c r="C27" i="16"/>
  <c r="D27" i="16"/>
  <c r="E27" i="16"/>
  <c r="F25" i="16"/>
  <c r="C22" i="16"/>
  <c r="D22" i="16"/>
  <c r="F22" i="16"/>
  <c r="E22" i="16"/>
  <c r="G22" i="16"/>
  <c r="H22" i="16"/>
  <c r="H20" i="16"/>
  <c r="G20" i="16"/>
  <c r="E19" i="16"/>
  <c r="D20" i="16"/>
  <c r="C20" i="16"/>
  <c r="E20" i="16"/>
  <c r="G19" i="16"/>
  <c r="F19" i="16"/>
  <c r="H19" i="16"/>
  <c r="C19" i="16"/>
  <c r="D15" i="16"/>
  <c r="C13" i="16"/>
  <c r="J13" i="16"/>
  <c r="H15" i="16"/>
  <c r="C15" i="16"/>
  <c r="E15" i="16"/>
  <c r="G15" i="16"/>
  <c r="F15" i="16"/>
  <c r="D13" i="16"/>
  <c r="H13" i="16"/>
  <c r="E13" i="16"/>
  <c r="G13" i="16"/>
  <c r="F13" i="16"/>
  <c r="J44" i="17"/>
  <c r="G43" i="17"/>
  <c r="G44" i="17"/>
  <c r="D43" i="17"/>
  <c r="D44" i="17"/>
  <c r="F44" i="17"/>
  <c r="F43" i="17"/>
  <c r="H44" i="17"/>
  <c r="H43" i="17"/>
  <c r="C43" i="17"/>
  <c r="C44" i="17"/>
  <c r="E44" i="17"/>
  <c r="E43" i="17"/>
  <c r="B43" i="17"/>
  <c r="B44" i="17"/>
  <c r="F35" i="16" l="1"/>
  <c r="D36" i="16"/>
  <c r="E36" i="16"/>
  <c r="C36" i="16"/>
  <c r="H36" i="16"/>
  <c r="F36" i="16"/>
  <c r="G36" i="16"/>
  <c r="J36" i="16"/>
  <c r="C35" i="16"/>
  <c r="G35" i="16"/>
  <c r="E35" i="16"/>
  <c r="H35" i="16"/>
  <c r="D35" i="16"/>
  <c r="C15" i="3"/>
  <c r="K15" i="3" s="1"/>
  <c r="J15" i="3" l="1"/>
  <c r="H15" i="3"/>
  <c r="I15" i="3"/>
  <c r="A25" i="16" l="1"/>
  <c r="A19" i="16"/>
  <c r="A20" i="16"/>
  <c r="C14" i="3" l="1"/>
  <c r="C13" i="3"/>
  <c r="C12" i="3"/>
  <c r="H12" i="3" s="1"/>
  <c r="J14" i="3" l="1"/>
  <c r="H14" i="3"/>
  <c r="I14" i="3"/>
  <c r="K14" i="3"/>
  <c r="K12" i="3"/>
  <c r="J12" i="3"/>
  <c r="I12" i="3"/>
  <c r="J13" i="3"/>
  <c r="K13" i="3"/>
  <c r="H13" i="3"/>
  <c r="I13" i="3"/>
  <c r="A30" i="16" l="1"/>
  <c r="A13" i="16"/>
</calcChain>
</file>

<file path=xl/sharedStrings.xml><?xml version="1.0" encoding="utf-8"?>
<sst xmlns="http://schemas.openxmlformats.org/spreadsheetml/2006/main" count="705" uniqueCount="371">
  <si>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</si>
  <si>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</si>
  <si>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</si>
  <si>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</si>
  <si>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</si>
  <si>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</si>
  <si>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</si>
  <si>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</si>
  <si>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</si>
  <si>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</si>
  <si>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</si>
  <si>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</si>
  <si>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</si>
  <si>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</si>
  <si>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</si>
  <si>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</si>
  <si>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</si>
  <si>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</si>
  <si>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</si>
  <si>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</si>
  <si>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</si>
  <si>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</si>
  <si>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</si>
  <si>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</si>
  <si>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</si>
  <si>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</si>
  <si>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</si>
  <si>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</si>
  <si>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</si>
  <si>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</si>
  <si>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</si>
  <si>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</si>
  <si>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</si>
  <si>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</si>
  <si>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</si>
  <si>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</si>
  <si>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</si>
  <si>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</si>
  <si>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</si>
  <si>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</si>
  <si>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</si>
  <si>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</si>
  <si>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</si>
  <si>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</si>
  <si>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Total, All Occupations</t>
  </si>
  <si>
    <t>4-Yr Insts</t>
  </si>
  <si>
    <t>2-Yr Insts</t>
  </si>
  <si>
    <t xml:space="preserve">Total </t>
  </si>
  <si>
    <t>Total In Region Enrollment</t>
  </si>
  <si>
    <t>Enrolled In Region</t>
  </si>
  <si>
    <t>Enrolled Out of Region</t>
  </si>
  <si>
    <t>SUL ROSS STATE UNIVERSITY</t>
  </si>
  <si>
    <t>U. OF TEXAS AT EL PASO</t>
  </si>
  <si>
    <t>Enrollment</t>
  </si>
  <si>
    <t>Upper 
Rio Grande</t>
  </si>
  <si>
    <t>Region 10</t>
  </si>
  <si>
    <t>Certificate or higher attainment</t>
  </si>
  <si>
    <t>Population age 25-34 (PUMS 1-year estimate, ACS)</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</si>
  <si>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</si>
  <si>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</si>
  <si>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</si>
  <si>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</si>
  <si>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</si>
  <si>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</si>
  <si>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</si>
  <si>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</si>
  <si>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</si>
  <si>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</si>
  <si>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</si>
  <si>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</si>
  <si>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</si>
  <si>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</si>
  <si>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</si>
  <si>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Independent</t>
  </si>
  <si>
    <t>Total Two-Year Public</t>
  </si>
  <si>
    <t>Total Four-Year Public</t>
  </si>
  <si>
    <t>Total Independent</t>
  </si>
  <si>
    <t>In Region</t>
  </si>
  <si>
    <t>Out of Region</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</si>
  <si>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</si>
  <si>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</si>
  <si>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</si>
  <si>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</si>
  <si>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</si>
  <si>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</si>
  <si>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</si>
  <si>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</si>
  <si>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</si>
  <si>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</si>
  <si>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</si>
  <si>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</si>
  <si>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Public 2-yr</t>
  </si>
  <si>
    <t>Public 4-yr</t>
  </si>
  <si>
    <t>% of Enrollment</t>
  </si>
  <si>
    <t>Source: American Community Survey, US Census Bureau and THECB.</t>
  </si>
  <si>
    <t>Source:  THECB</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</si>
  <si>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</si>
  <si>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</si>
  <si>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</si>
  <si>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</si>
  <si>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</si>
  <si>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</si>
  <si>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</si>
  <si>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</si>
  <si>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</si>
  <si>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</si>
  <si>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</si>
  <si>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Number</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</si>
  <si>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</si>
  <si>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</si>
  <si>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</si>
  <si>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</si>
  <si>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</si>
  <si>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</si>
  <si>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</si>
  <si>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</si>
  <si>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</si>
  <si>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</si>
  <si>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</si>
  <si>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</si>
  <si>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</si>
  <si>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</si>
  <si>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</si>
  <si>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</si>
  <si>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</si>
  <si>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</si>
  <si>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</si>
  <si>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</si>
  <si>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</si>
  <si>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</si>
  <si>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</si>
  <si>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</si>
  <si>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</si>
  <si>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</si>
  <si>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</si>
  <si>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</si>
  <si>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</si>
  <si>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</si>
  <si>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</si>
  <si>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</si>
  <si>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</si>
  <si>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</si>
  <si>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</si>
  <si>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</si>
  <si>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</si>
  <si>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</si>
  <si>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</si>
  <si>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Enrollment in Institutions of Higher Education</t>
  </si>
  <si>
    <t>Enrollment in Institutions of Higher Education In Region</t>
  </si>
  <si>
    <t>`</t>
  </si>
  <si>
    <t>Region - Total Completions</t>
  </si>
  <si>
    <t>Central</t>
  </si>
  <si>
    <t>West</t>
  </si>
  <si>
    <t>Students from Region's High Schools</t>
  </si>
  <si>
    <t>EL PASO COMMUNITY COLLEGE DIST</t>
  </si>
  <si>
    <t>TX TECH HSC-EL PASO</t>
  </si>
  <si>
    <t>Upper Rio Grande Totals</t>
  </si>
  <si>
    <t>Upper Rio Grande To:</t>
  </si>
  <si>
    <t>Content</t>
  </si>
  <si>
    <t>Regional Context - Upper Rio Grande Region</t>
  </si>
  <si>
    <t>Population Projection</t>
  </si>
  <si>
    <t>Enrollment at Institution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</si>
  <si>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</si>
  <si>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</si>
  <si>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</si>
  <si>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</si>
  <si>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</si>
  <si>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 xml:space="preserve">This page provides data on enrollment at institutions of higher education in your region. The graph highlights the disparity in enrollment among male and female students. Data are presented by race/ethnicity and sector for your region.  </t>
  </si>
  <si>
    <t>Enrollment in Upper Rio Grande Institutions and at Institutions Out of Region</t>
  </si>
  <si>
    <t>% of HS Graduates in Higher Ed Meeting TSI Standards</t>
  </si>
  <si>
    <t>Projected educational attainment (% cert or higher postsecondary degree)</t>
  </si>
  <si>
    <t>Projections for 2020, 2025, 2030 to Reach 60x30 Targets</t>
  </si>
  <si>
    <t>HS Grads in HE*</t>
  </si>
  <si>
    <t>HS Grads**</t>
  </si>
  <si>
    <t xml:space="preserve">Statewide </t>
  </si>
  <si>
    <t>Percentage of HS Grads Enrolled in Higher Education</t>
  </si>
  <si>
    <t>HS Graduates</t>
  </si>
  <si>
    <t>Trackable HS Grads</t>
  </si>
  <si>
    <t>Enroll in Public 2-year</t>
  </si>
  <si>
    <t>Enroll in Public Univ</t>
  </si>
  <si>
    <t>Enroll in Independent</t>
  </si>
  <si>
    <t>Total Enrolled in Higher Ed</t>
  </si>
  <si>
    <t>% Public     2- yr</t>
  </si>
  <si>
    <t>% Public Univ</t>
  </si>
  <si>
    <t>% Independent</t>
  </si>
  <si>
    <t>% Total Enrolled in Higher Ed</t>
  </si>
  <si>
    <t>Number of HS Grads Enrolling in HE</t>
  </si>
  <si>
    <t>Total HS Graduates</t>
  </si>
  <si>
    <t>Who Earned a Degree or Certificate Within Six Years of HS Graduation **</t>
  </si>
  <si>
    <t xml:space="preserve">THECB Region </t>
  </si>
  <si>
    <t>College Enrollment Status</t>
  </si>
  <si>
    <t>Total High School Grads</t>
  </si>
  <si>
    <t>Enrolled Immediately</t>
  </si>
  <si>
    <t>Based on Highest Degree Earned</t>
  </si>
  <si>
    <t xml:space="preserve">Percentage Earned </t>
  </si>
  <si>
    <t>Associate Degree</t>
  </si>
  <si>
    <t>Bachelor's or Higher</t>
  </si>
  <si>
    <t>Bachelor's or Higher Degree</t>
  </si>
  <si>
    <t>1.Did not attend immediately</t>
  </si>
  <si>
    <t>2.Started at two-year</t>
  </si>
  <si>
    <t>3.Started at four-year</t>
  </si>
  <si>
    <t>Region Total</t>
  </si>
  <si>
    <t>continued on the next page</t>
  </si>
  <si>
    <t>Awards from 4-year and 2-year public and independent institutions</t>
  </si>
  <si>
    <t>THECB Region</t>
  </si>
  <si>
    <t>College Graduation Status and Highest Degree Granting Institution</t>
  </si>
  <si>
    <t>High School Grads</t>
  </si>
  <si>
    <t>% Bachelor's or Higher</t>
  </si>
  <si>
    <t xml:space="preserve">Earned Both Bachelor's or Higher &amp; Associate****  </t>
  </si>
  <si>
    <t>ABILENE CHRISTIAN UNIVERSITY</t>
  </si>
  <si>
    <t>ANGELO STATE UNIVERSITY</t>
  </si>
  <si>
    <t>AUSTIN COLLEGE</t>
  </si>
  <si>
    <t>BAYLOR UNIVERSITY</t>
  </si>
  <si>
    <t>CONCORDIA UNIVERSITY TEXAS</t>
  </si>
  <si>
    <t>DALLAS BAPTIST UNIVERSITY</t>
  </si>
  <si>
    <t>HARDIN-SIMMONS UNIVERSITY</t>
  </si>
  <si>
    <t>HOWARD PAYNE UNIVERSITY</t>
  </si>
  <si>
    <t>HUSTON-TILLOTSON UNIVERSITY</t>
  </si>
  <si>
    <t>LETOURNEAU UNIVERSITY</t>
  </si>
  <si>
    <t>LUBBOCK CHRISTIAN UNIVERSITY</t>
  </si>
  <si>
    <t>MCMURRY UNIVERSITY</t>
  </si>
  <si>
    <t>MIDWESTERN STATE UNIVERSITY</t>
  </si>
  <si>
    <t>OUR LADY OF THE LAKE UNIV/SA</t>
  </si>
  <si>
    <t>PRAIRIE VIEW A&amp;M UNIVERSITY</t>
  </si>
  <si>
    <t>RICE UNIVERSITY</t>
  </si>
  <si>
    <t>SAM HOUSTON STATE UNIVERSITY</t>
  </si>
  <si>
    <t>SCHREINER UNIVERSITY</t>
  </si>
  <si>
    <t>SOUTHERN METHODIST UNIVERSITY</t>
  </si>
  <si>
    <t>SOUTHWESTERN ADVENTIST UNIV</t>
  </si>
  <si>
    <t>SOUTHWESTERN ASSEM OF GOD UNIV</t>
  </si>
  <si>
    <t>SOUTHWESTERN UNIVERSITY</t>
  </si>
  <si>
    <t>ST. EDWARD'S UNIVERSITY</t>
  </si>
  <si>
    <t>ST. MARY'S UNIVERSITY</t>
  </si>
  <si>
    <t>STEPHEN F. AUSTIN STATE UNIV</t>
  </si>
  <si>
    <t>TARLETON STATE UNIVERSITY</t>
  </si>
  <si>
    <t>TEXAS A&amp;M INTERNATIONAL UNIV</t>
  </si>
  <si>
    <t>TEXAS A&amp;M UNIV AT GALVESTON</t>
  </si>
  <si>
    <t>TEXAS A&amp;M UNIV-CENTRAL TEXAS</t>
  </si>
  <si>
    <t>TEXAS A&amp;M UNIV-CORPUS CHRISTI</t>
  </si>
  <si>
    <t>TEXAS A&amp;M UNIV-KINGSVILLE</t>
  </si>
  <si>
    <t>TEXAS A&amp;M UNIV-SAN ANTONIO</t>
  </si>
  <si>
    <t>TEXAS A&amp;M UNIVERSITY</t>
  </si>
  <si>
    <t>TEXAS A&amp;M UNIVERSITY-COMMERCE</t>
  </si>
  <si>
    <t>TEXAS CHRISTIAN UNIVERSITY</t>
  </si>
  <si>
    <t>TEXAS LUTHERAN UNIVERSITY</t>
  </si>
  <si>
    <t>TEXAS SOUTHERN UNIVERSITY</t>
  </si>
  <si>
    <t>TEXAS STATE UNIVERSITY</t>
  </si>
  <si>
    <t>TEXAS TECH UNIV HLTH SCI CTR</t>
  </si>
  <si>
    <t>TEXAS TECH UNIVERSITY</t>
  </si>
  <si>
    <t>TEXAS WESLEYAN UNIVERSITY</t>
  </si>
  <si>
    <t>TEXAS WOMAN'S UNIVERSITY</t>
  </si>
  <si>
    <t>TRINITY UNIVERSITY</t>
  </si>
  <si>
    <t>U. OF HOUSTON-VICTORIA</t>
  </si>
  <si>
    <t>U. OF TEXAS AT ARLINGTON</t>
  </si>
  <si>
    <t>U. OF TEXAS AT AUSTIN</t>
  </si>
  <si>
    <t>U. OF TEXAS AT BROWNSVILLE</t>
  </si>
  <si>
    <t>U. OF TEXAS AT DALLAS</t>
  </si>
  <si>
    <t>U. OF TEXAS AT SAN ANTONIO</t>
  </si>
  <si>
    <t>U. OF TEXAS AT TYLER</t>
  </si>
  <si>
    <t>U. OF TEXAS-RIO GRANDE VALLEY</t>
  </si>
  <si>
    <t>UNIV OF MARY HARDIN-BAYLOR</t>
  </si>
  <si>
    <t>UNIV OF THE INCARNATE WORD</t>
  </si>
  <si>
    <t>UNIVERSITY OF DALLAS</t>
  </si>
  <si>
    <t>UNIVERSITY OF HOUSTON</t>
  </si>
  <si>
    <t>UNIVERSITY OF NORTH TEXAS</t>
  </si>
  <si>
    <t>UNIVERSITY OF ST THOMAS</t>
  </si>
  <si>
    <t>UT HEALTH SCIENCE CTR/SA</t>
  </si>
  <si>
    <t>WAYLAND BAPTIST UNIVERSITY</t>
  </si>
  <si>
    <t>WEST TEXAS A&amp;M UNIVERSITY</t>
  </si>
  <si>
    <t>ALAMO CCD NW VISTA COLLEGE</t>
  </si>
  <si>
    <t>ALAMO CCD SAN ANTONIO COLLEGE</t>
  </si>
  <si>
    <t>ALAMO CCD ST. PHILIPS COLLEGE</t>
  </si>
  <si>
    <t>AMARILLO COLLEGE</t>
  </si>
  <si>
    <t>AUSTIN COMMUNITY COLLEGE</t>
  </si>
  <si>
    <t>CENTRAL TEXAS COLLEGE</t>
  </si>
  <si>
    <t>CLARENDON COLLEGE</t>
  </si>
  <si>
    <t>COLLIN CO COMM COLL DISTRICT</t>
  </si>
  <si>
    <t>DCCCD BROOKHAVEN COLLEGE</t>
  </si>
  <si>
    <t>DCCCD CEDAR VALLEY COLLEGE</t>
  </si>
  <si>
    <t>DCCCD MOUNTAIN VIEW COLLEGE</t>
  </si>
  <si>
    <t>HOWARD COLLEGE</t>
  </si>
  <si>
    <t>LAMAR STATE COLL-PORT ARTHUR</t>
  </si>
  <si>
    <t>LONE STAR COLLEGE - N. HARRIS</t>
  </si>
  <si>
    <t>MIDLAND COLLEGE</t>
  </si>
  <si>
    <t>NORTH CENTRAL TEXAS COLLEGE</t>
  </si>
  <si>
    <t>ODESSA COLLEGE</t>
  </si>
  <si>
    <t>SOUTH PLAINS COLLEGE</t>
  </si>
  <si>
    <t>TARRANT CO NORTHEAST CAMPUS</t>
  </si>
  <si>
    <t>TEXARKANA COLLEGE</t>
  </si>
  <si>
    <t>TEXAS STATE T. C. WEST TEXAS</t>
  </si>
  <si>
    <t>VERNON COLLEGE</t>
  </si>
  <si>
    <t>WESTERN TEXAS COLLEGE</t>
  </si>
  <si>
    <t>DCCCD EL CENTRO COLLEGE</t>
  </si>
  <si>
    <t>* Public high school students who graduate in the school year prior to entering public or independent higher education in the fall semester</t>
  </si>
  <si>
    <t>**** Associates degree could be earned at any institution.</t>
  </si>
  <si>
    <t>Source: TEA, THECB</t>
  </si>
  <si>
    <t>UNIV. OF NORTH TEXAS AT DALLAS</t>
  </si>
  <si>
    <t>HOUSTON COMMUNITY COLLEGE</t>
  </si>
  <si>
    <t>SAN JACINTO COLLEGE N CAMPUS</t>
  </si>
  <si>
    <t>U. OF HOUSTON-DOWNTOWN</t>
  </si>
  <si>
    <t>UT M.D. ANDERSON CANCER CENTER</t>
  </si>
  <si>
    <t>SOUTHWEST TEXAS JUNIOR COLLEGE</t>
  </si>
  <si>
    <t>SOUTHWEST COLLEGIATE INSTITUTE</t>
  </si>
  <si>
    <t>LAREDO COLLEGE</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</si>
  <si>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</si>
  <si>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</si>
  <si>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</si>
  <si>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</si>
  <si>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</si>
  <si>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</si>
  <si>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</si>
  <si>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</si>
  <si>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</si>
  <si>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</si>
  <si>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Doctoral</t>
  </si>
  <si>
    <t>Source: TWC, THECB</t>
  </si>
  <si>
    <t>Enrollment - Region of Residence</t>
  </si>
  <si>
    <t>Completion Targets Submitted to the THECB August 2018</t>
  </si>
  <si>
    <t>https://www.census.gov/acs/www/data/data-tables-and-tools/data-profiles/2017/</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</si>
  <si>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</si>
  <si>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</si>
  <si>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Upper Rio Grande</t>
  </si>
  <si>
    <t>*Occupations with 500 or more jobs in 2016.</t>
  </si>
  <si>
    <t>Elementary School Teachers, Except Special Ed.</t>
  </si>
  <si>
    <t>Secondary School Teachers, Except Special and Career/Technical Education</t>
  </si>
  <si>
    <t>General and Operations Managers</t>
  </si>
  <si>
    <t>Middle School Teachers, Except Special and Career/Technical Education</t>
  </si>
  <si>
    <t>Training and Development Specialists</t>
  </si>
  <si>
    <t>Coaches and Scouts</t>
  </si>
  <si>
    <t>Public Relations Specialists</t>
  </si>
  <si>
    <t>Medical and Health Services Managers</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</si>
  <si>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</si>
  <si>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</si>
  <si>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</si>
  <si>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</si>
  <si>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</si>
  <si>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High School Graduates (2017-2018) Enrolling in Higher Education (Fall 2018) by Race/Ethnicity</t>
  </si>
  <si>
    <t>2018 Regional Residents' Enrollments in Higher Education</t>
  </si>
  <si>
    <t xml:space="preserve">8th Grade Cohort </t>
  </si>
  <si>
    <t>High School Graduate in FY11-13</t>
  </si>
  <si>
    <t>Enrolled in HE</t>
  </si>
  <si>
    <t>HE Degree or Certificate in Texas</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</si>
  <si>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</si>
  <si>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</si>
  <si>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</si>
  <si>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</si>
  <si>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EAST TEXAS BAPTIST UNIVERSITY</t>
  </si>
  <si>
    <t>HOUSTON BAPTIST UNIVERSITY</t>
  </si>
  <si>
    <t>JARVIS CHRISTIAN COLLEGE</t>
  </si>
  <si>
    <t>TAMU SYSTEM HLTH SCI CTR</t>
  </si>
  <si>
    <t>U. OF TEXAS PERMIAN BASIN</t>
  </si>
  <si>
    <t>UT MEDICAL BRANCH GALVESTON</t>
  </si>
  <si>
    <t>DEL MAR COLLEGE</t>
  </si>
  <si>
    <t>FRANK PHILLIPS COLLEGE</t>
  </si>
  <si>
    <t>RANGER COLLEGE</t>
  </si>
  <si>
    <t>SOUTHWESTERN CHRISTIAN COLLEGE</t>
  </si>
  <si>
    <t>TARRANT CO SOUTHEAST CAMPUS</t>
  </si>
  <si>
    <t>FY 2010, 2011, &amp; 2012 Public HS Graduates who Earned a Degree or Certificate within Six Years of HS Graduation</t>
  </si>
  <si>
    <t>2010, 2011, &amp; 2012 High School Graduates by Region</t>
  </si>
  <si>
    <t>** Includes high school graduates minus non-trackable students. Non-trackable graduates have non-standard ID numbers that will not find a match at Texas higher education institutions.</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</si>
  <si>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</si>
  <si>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</si>
  <si>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FY 2010, 2011, &amp; 2012 Public HS Graduates from the Upper Rio Grande Region who Earned a Degree or Certificate within Six Years of HS Graduation</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</si>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</sst>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00"/>
    <numFmt numFmtId="167" formatCode="0.0"/>
    <numFmt numFmtId="168" formatCode="_(&quot;$&quot;* #,##0_);_(&quot;$&quot;* \(#,##0\);_(&quot;$&quot;* &quot;-&quot;??_);_(@_)"/>
  </numFmts>
  <fonts count="65"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DB823"/>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rgb="FF005F84"/>
      </left>
      <right style="thin">
        <color indexed="64"/>
      </right>
      <top style="thin">
        <color indexed="6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right style="medium">
        <color indexed="64"/>
      </right>
      <top/>
      <bottom style="thin">
        <color rgb="FF000000"/>
      </bottom>
      <diagonal/>
    </border>
    <border>
      <left/>
      <right/>
      <top style="medium">
        <color indexed="64"/>
      </top>
      <bottom style="thin">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medium">
        <color indexed="6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ck">
        <color rgb="FF005F84"/>
      </right>
      <top style="medium">
        <color indexed="64"/>
      </top>
      <bottom style="thin">
        <color indexed="64"/>
      </bottom>
      <diagonal/>
    </border>
    <border>
      <left style="thin">
        <color indexed="64"/>
      </left>
      <right style="thick">
        <color rgb="FF005F84"/>
      </right>
      <top style="thin">
        <color indexed="64"/>
      </top>
      <bottom/>
      <diagonal/>
    </border>
    <border>
      <left style="thin">
        <color indexed="64"/>
      </left>
      <right style="thick">
        <color rgb="FF005F84"/>
      </right>
      <top style="thin">
        <color indexed="64"/>
      </top>
      <bottom style="medium">
        <color indexed="6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61">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7" fillId="0" borderId="1" xfId="0"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5" xfId="0" applyNumberFormat="1" applyFont="1" applyFill="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8" xfId="67" applyNumberFormat="1" applyFont="1" applyBorder="1" applyAlignment="1">
      <alignment horizontal="right" vertical="top" wrapText="1"/>
    </xf>
    <xf numFmtId="165" fontId="52" fillId="0" borderId="58" xfId="67" applyNumberFormat="1" applyFont="1" applyBorder="1" applyAlignment="1">
      <alignment horizontal="right" vertical="center" wrapText="1"/>
    </xf>
    <xf numFmtId="164" fontId="52" fillId="0" borderId="57" xfId="132" applyNumberFormat="1" applyFont="1" applyBorder="1" applyAlignment="1">
      <alignment horizontal="right" vertical="top" wrapText="1"/>
    </xf>
    <xf numFmtId="165" fontId="52" fillId="0" borderId="61" xfId="67" applyNumberFormat="1" applyFont="1" applyBorder="1" applyAlignment="1">
      <alignment horizontal="right" vertical="top" wrapText="1"/>
    </xf>
    <xf numFmtId="165" fontId="52" fillId="0" borderId="59"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0" xfId="67" applyNumberFormat="1" applyFont="1" applyBorder="1"/>
    <xf numFmtId="165" fontId="52" fillId="0" borderId="1" xfId="67" applyNumberFormat="1" applyFont="1" applyBorder="1"/>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61"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4" fontId="52" fillId="0" borderId="14" xfId="132" applyNumberFormat="1" applyFont="1" applyBorder="1"/>
    <xf numFmtId="164" fontId="52" fillId="0" borderId="12" xfId="132" applyNumberFormat="1" applyFont="1" applyBorder="1"/>
    <xf numFmtId="0" fontId="52" fillId="0" borderId="15" xfId="0" applyFont="1" applyBorder="1"/>
    <xf numFmtId="0" fontId="52" fillId="0" borderId="13" xfId="0" applyFont="1" applyFill="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52" fillId="0" borderId="0" xfId="0" applyFont="1" applyFill="1" applyAlignment="1">
      <alignment wrapText="1"/>
    </xf>
    <xf numFmtId="165" fontId="52" fillId="0" borderId="1" xfId="67" applyNumberFormat="1" applyFont="1" applyFill="1" applyBorder="1"/>
    <xf numFmtId="0" fontId="7" fillId="0" borderId="11" xfId="0" applyFont="1" applyBorder="1"/>
    <xf numFmtId="0" fontId="7" fillId="0" borderId="8" xfId="0" applyFont="1" applyFill="1" applyBorder="1" applyAlignment="1">
      <alignment vertical="center"/>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0" fillId="0" borderId="0" xfId="0"/>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8" xfId="67" applyNumberFormat="1" applyFont="1" applyFill="1" applyBorder="1" applyAlignment="1">
      <alignment horizontal="right" vertical="center" wrapText="1"/>
    </xf>
    <xf numFmtId="164" fontId="52" fillId="35" borderId="57" xfId="132" applyNumberFormat="1" applyFont="1" applyFill="1" applyBorder="1" applyAlignment="1">
      <alignment horizontal="right" vertical="top" wrapText="1"/>
    </xf>
    <xf numFmtId="165" fontId="52" fillId="35" borderId="58"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165" fontId="52" fillId="35" borderId="60" xfId="67" applyNumberFormat="1" applyFont="1" applyFill="1" applyBorder="1" applyAlignment="1">
      <alignment horizontal="right" vertical="center" wrapText="1"/>
    </xf>
    <xf numFmtId="164" fontId="52" fillId="35" borderId="68" xfId="132" applyNumberFormat="1" applyFont="1" applyFill="1" applyBorder="1" applyAlignment="1">
      <alignment horizontal="right" vertical="top" wrapText="1"/>
    </xf>
    <xf numFmtId="165" fontId="52" fillId="35" borderId="60"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165" fontId="52" fillId="0" borderId="51" xfId="67" applyNumberFormat="1" applyFont="1" applyFill="1" applyBorder="1"/>
    <xf numFmtId="165" fontId="52" fillId="35" borderId="51" xfId="67" applyNumberFormat="1" applyFont="1" applyFill="1" applyBorder="1"/>
    <xf numFmtId="165" fontId="52" fillId="35" borderId="53" xfId="67" applyNumberFormat="1" applyFont="1" applyFill="1" applyBorder="1"/>
    <xf numFmtId="165" fontId="52" fillId="35" borderId="73" xfId="67" applyNumberFormat="1" applyFont="1" applyFill="1" applyBorder="1"/>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0" fontId="51" fillId="36" borderId="76"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3" xfId="100" applyNumberFormat="1" applyFont="1" applyBorder="1" applyAlignment="1">
      <alignment horizontal="center" wrapText="1"/>
    </xf>
    <xf numFmtId="165" fontId="52" fillId="0" borderId="51"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2" xfId="67" applyNumberFormat="1" applyFont="1" applyBorder="1" applyAlignment="1">
      <alignment horizontal="center"/>
    </xf>
    <xf numFmtId="165" fontId="51" fillId="0" borderId="74" xfId="67" applyNumberFormat="1" applyFont="1" applyBorder="1" applyAlignment="1">
      <alignment horizontal="center"/>
    </xf>
    <xf numFmtId="165" fontId="51" fillId="0" borderId="75"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73"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2" xfId="111" applyFont="1" applyFill="1" applyBorder="1" applyAlignment="1">
      <alignment horizontal="right" vertical="center"/>
    </xf>
    <xf numFmtId="0" fontId="6" fillId="0" borderId="75"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66" xfId="67" applyNumberFormat="1" applyFont="1" applyFill="1" applyBorder="1" applyAlignment="1">
      <alignment horizontal="right" vertical="center" wrapText="1"/>
    </xf>
    <xf numFmtId="164" fontId="52" fillId="0" borderId="67" xfId="132" applyNumberFormat="1" applyFont="1" applyFill="1" applyBorder="1" applyAlignment="1">
      <alignment horizontal="right" vertical="top" wrapText="1"/>
    </xf>
    <xf numFmtId="165" fontId="52" fillId="0" borderId="66" xfId="67" applyNumberFormat="1" applyFont="1" applyFill="1" applyBorder="1" applyAlignment="1">
      <alignment horizontal="right" vertical="top" wrapText="1"/>
    </xf>
    <xf numFmtId="164" fontId="52" fillId="0" borderId="80" xfId="132" applyNumberFormat="1" applyFont="1" applyFill="1" applyBorder="1" applyAlignment="1">
      <alignment horizontal="right" vertical="top" wrapText="1"/>
    </xf>
    <xf numFmtId="165" fontId="52" fillId="0" borderId="64" xfId="67" applyNumberFormat="1" applyFont="1" applyFill="1" applyBorder="1" applyAlignment="1">
      <alignment horizontal="right" vertical="top" wrapText="1"/>
    </xf>
    <xf numFmtId="0" fontId="7" fillId="0" borderId="8" xfId="0" applyFont="1" applyBorder="1"/>
    <xf numFmtId="165" fontId="52" fillId="35" borderId="81" xfId="67" applyNumberFormat="1" applyFont="1" applyFill="1" applyBorder="1" applyAlignment="1">
      <alignment horizontal="right" vertical="top" wrapText="1"/>
    </xf>
    <xf numFmtId="164" fontId="52" fillId="0" borderId="5" xfId="132"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166" fontId="52" fillId="0" borderId="0" xfId="0" applyNumberFormat="1" applyFont="1"/>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9" fontId="52" fillId="0" borderId="0" xfId="0" applyNumberFormat="1" applyFont="1"/>
    <xf numFmtId="0" fontId="51" fillId="0" borderId="1" xfId="0" applyFont="1" applyBorder="1" applyAlignment="1">
      <alignment horizontal="center"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0" fontId="56" fillId="0" borderId="1" xfId="0" applyFont="1" applyBorder="1" applyAlignment="1">
      <alignment horizontal="center" vertical="top" wrapText="1"/>
    </xf>
    <xf numFmtId="9" fontId="52" fillId="0" borderId="0" xfId="132" applyFont="1" applyFill="1" applyBorder="1" applyAlignment="1">
      <alignment vertical="top" wrapText="1"/>
    </xf>
    <xf numFmtId="9" fontId="63" fillId="0" borderId="0" xfId="132" applyFont="1" applyFill="1" applyBorder="1" applyAlignment="1">
      <alignment vertical="center"/>
    </xf>
    <xf numFmtId="0" fontId="51" fillId="0" borderId="11" xfId="0" applyFont="1" applyBorder="1" applyAlignment="1"/>
    <xf numFmtId="0" fontId="51" fillId="0" borderId="10" xfId="0" applyFont="1" applyBorder="1" applyAlignment="1"/>
    <xf numFmtId="0" fontId="58" fillId="34" borderId="8" xfId="0" applyFont="1" applyFill="1" applyBorder="1" applyAlignment="1">
      <alignment vertical="top"/>
    </xf>
    <xf numFmtId="0" fontId="58" fillId="34" borderId="13" xfId="0" applyFont="1" applyFill="1" applyBorder="1" applyAlignment="1">
      <alignment horizontal="center" vertical="top"/>
    </xf>
    <xf numFmtId="3" fontId="52" fillId="0" borderId="5" xfId="0" applyNumberFormat="1" applyFont="1" applyBorder="1" applyAlignment="1">
      <alignment horizontal="left"/>
    </xf>
    <xf numFmtId="3" fontId="52" fillId="36" borderId="83" xfId="0" applyNumberFormat="1" applyFont="1" applyFill="1" applyBorder="1" applyAlignment="1">
      <alignment horizontal="left"/>
    </xf>
    <xf numFmtId="3" fontId="52" fillId="36" borderId="83" xfId="0" applyNumberFormat="1" applyFont="1" applyFill="1" applyBorder="1"/>
    <xf numFmtId="3" fontId="52" fillId="36" borderId="84" xfId="0" applyNumberFormat="1" applyFont="1" applyFill="1" applyBorder="1"/>
    <xf numFmtId="3" fontId="52" fillId="36" borderId="86" xfId="0" applyNumberFormat="1" applyFont="1" applyFill="1" applyBorder="1"/>
    <xf numFmtId="164" fontId="52" fillId="36" borderId="86" xfId="0" applyNumberFormat="1" applyFont="1" applyFill="1" applyBorder="1"/>
    <xf numFmtId="0" fontId="52" fillId="36" borderId="91" xfId="0" applyFont="1" applyFill="1" applyBorder="1"/>
    <xf numFmtId="164" fontId="52" fillId="36" borderId="92" xfId="0" applyNumberFormat="1" applyFont="1" applyFill="1" applyBorder="1"/>
    <xf numFmtId="164" fontId="52" fillId="36" borderId="93" xfId="0" applyNumberFormat="1" applyFont="1" applyFill="1" applyBorder="1"/>
    <xf numFmtId="165" fontId="52" fillId="0" borderId="7" xfId="67" applyNumberFormat="1" applyFont="1" applyBorder="1" applyAlignment="1">
      <alignment horizontal="center"/>
    </xf>
    <xf numFmtId="165" fontId="52" fillId="0" borderId="94" xfId="67" applyNumberFormat="1" applyFont="1" applyBorder="1" applyAlignment="1">
      <alignment horizontal="center"/>
    </xf>
    <xf numFmtId="165" fontId="52" fillId="0" borderId="0" xfId="67" applyNumberFormat="1" applyFont="1" applyFill="1" applyBorder="1"/>
    <xf numFmtId="1" fontId="51" fillId="36" borderId="76"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164" fontId="52" fillId="0" borderId="11" xfId="132" applyNumberFormat="1" applyFont="1" applyFill="1" applyBorder="1" applyAlignment="1">
      <alignment horizontal="center"/>
    </xf>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4" fillId="0" borderId="95" xfId="0" applyFont="1" applyFill="1" applyBorder="1" applyAlignment="1">
      <alignment horizontal="left"/>
    </xf>
    <xf numFmtId="0" fontId="49" fillId="0" borderId="0" xfId="0" applyFont="1" applyFill="1" applyAlignment="1">
      <alignment wrapText="1"/>
    </xf>
    <xf numFmtId="0" fontId="7" fillId="0" borderId="53" xfId="0" applyFont="1" applyFill="1" applyBorder="1" applyAlignment="1">
      <alignment horizontal="center"/>
    </xf>
    <xf numFmtId="164" fontId="52" fillId="0" borderId="77" xfId="132" applyNumberFormat="1" applyFont="1" applyFill="1" applyBorder="1" applyAlignment="1">
      <alignment horizontal="center"/>
    </xf>
    <xf numFmtId="9" fontId="52" fillId="36" borderId="41" xfId="132"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0" fontId="64" fillId="0" borderId="0" xfId="0" applyFont="1" applyFill="1" applyAlignment="1">
      <alignment horizontal="center" vertical="center" wrapTex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2" xfId="0" applyFont="1" applyBorder="1" applyAlignment="1">
      <alignment horizontal="center" vertical="center" wrapText="1"/>
    </xf>
    <xf numFmtId="0" fontId="51" fillId="0" borderId="96" xfId="0" applyFont="1" applyBorder="1" applyAlignment="1">
      <alignment horizontal="center" vertical="center" wrapText="1"/>
    </xf>
    <xf numFmtId="0" fontId="51" fillId="35" borderId="97" xfId="0" applyFont="1" applyFill="1" applyBorder="1" applyAlignment="1">
      <alignment horizontal="center" vertical="center" wrapText="1"/>
    </xf>
    <xf numFmtId="0" fontId="51" fillId="35" borderId="98" xfId="0" applyFont="1" applyFill="1" applyBorder="1" applyAlignment="1">
      <alignment horizontal="center" vertical="center" wrapText="1"/>
    </xf>
    <xf numFmtId="0" fontId="51" fillId="35" borderId="96" xfId="0" applyFont="1" applyFill="1" applyBorder="1" applyAlignment="1">
      <alignment horizontal="center" vertical="center" wrapText="1"/>
    </xf>
    <xf numFmtId="0" fontId="51" fillId="37" borderId="99" xfId="0" applyFont="1" applyFill="1" applyBorder="1" applyAlignment="1">
      <alignment horizontal="center" vertical="center" wrapText="1"/>
    </xf>
    <xf numFmtId="0" fontId="51" fillId="35" borderId="72" xfId="0" applyFont="1" applyFill="1" applyBorder="1" applyAlignment="1">
      <alignment horizontal="center" vertical="center" wrapText="1"/>
    </xf>
    <xf numFmtId="0" fontId="51" fillId="35" borderId="74" xfId="0" applyFont="1" applyFill="1" applyBorder="1" applyAlignment="1">
      <alignment horizontal="center" vertical="center" wrapText="1"/>
    </xf>
    <xf numFmtId="0" fontId="51" fillId="35" borderId="75" xfId="0" applyFont="1" applyFill="1" applyBorder="1" applyAlignment="1">
      <alignment horizontal="center" vertical="center" wrapText="1"/>
    </xf>
    <xf numFmtId="0" fontId="51" fillId="37" borderId="69" xfId="0" applyFont="1" applyFill="1" applyBorder="1" applyAlignment="1">
      <alignment horizontal="center" vertical="center" wrapText="1"/>
    </xf>
    <xf numFmtId="0" fontId="51" fillId="0" borderId="11" xfId="0" applyFont="1" applyBorder="1" applyAlignment="1">
      <alignment horizontal="right"/>
    </xf>
    <xf numFmtId="165" fontId="52" fillId="0" borderId="52" xfId="67" applyNumberFormat="1" applyFont="1" applyBorder="1"/>
    <xf numFmtId="165" fontId="52" fillId="35" borderId="52" xfId="67" applyNumberFormat="1" applyFont="1" applyFill="1" applyBorder="1"/>
    <xf numFmtId="165" fontId="52" fillId="37" borderId="70" xfId="0" applyNumberFormat="1" applyFont="1" applyFill="1" applyBorder="1" applyAlignment="1">
      <alignment wrapText="1"/>
    </xf>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7" borderId="70" xfId="132" applyNumberFormat="1" applyFont="1" applyFill="1" applyBorder="1"/>
    <xf numFmtId="165" fontId="51" fillId="0" borderId="11" xfId="67" applyNumberFormat="1" applyFont="1" applyBorder="1" applyAlignment="1">
      <alignment horizontal="right"/>
    </xf>
    <xf numFmtId="165" fontId="52" fillId="0" borderId="53" xfId="67" applyNumberFormat="1" applyFont="1" applyFill="1" applyBorder="1"/>
    <xf numFmtId="165" fontId="52" fillId="0" borderId="54" xfId="67" applyNumberFormat="1" applyFont="1" applyFill="1" applyBorder="1"/>
    <xf numFmtId="165" fontId="52" fillId="35" borderId="54" xfId="67" applyNumberFormat="1" applyFont="1" applyFill="1" applyBorder="1"/>
    <xf numFmtId="165" fontId="52" fillId="37" borderId="100" xfId="0" applyNumberFormat="1" applyFont="1" applyFill="1" applyBorder="1" applyAlignment="1">
      <alignment wrapText="1"/>
    </xf>
    <xf numFmtId="164" fontId="52" fillId="35" borderId="53" xfId="132" applyNumberFormat="1" applyFont="1" applyFill="1" applyBorder="1" applyAlignment="1"/>
    <xf numFmtId="164" fontId="52" fillId="35" borderId="73" xfId="132" applyNumberFormat="1" applyFont="1" applyFill="1" applyBorder="1" applyAlignment="1">
      <alignment wrapText="1"/>
    </xf>
    <xf numFmtId="164" fontId="52" fillId="35" borderId="54" xfId="132" applyNumberFormat="1" applyFont="1" applyFill="1" applyBorder="1" applyAlignment="1"/>
    <xf numFmtId="164" fontId="52" fillId="37" borderId="100" xfId="132" applyNumberFormat="1" applyFont="1" applyFill="1" applyBorder="1"/>
    <xf numFmtId="165" fontId="52" fillId="0" borderId="7" xfId="67" applyNumberFormat="1" applyFont="1" applyBorder="1"/>
    <xf numFmtId="164" fontId="52" fillId="0" borderId="7" xfId="132" applyNumberFormat="1" applyFont="1" applyBorder="1"/>
    <xf numFmtId="0" fontId="52" fillId="0" borderId="7" xfId="0" applyFont="1" applyBorder="1"/>
    <xf numFmtId="0" fontId="52" fillId="0" borderId="6" xfId="0" applyFont="1" applyBorder="1"/>
    <xf numFmtId="165" fontId="52" fillId="0" borderId="9" xfId="67" applyNumberFormat="1" applyFont="1" applyBorder="1"/>
    <xf numFmtId="0" fontId="51" fillId="0" borderId="1" xfId="0" applyFont="1" applyBorder="1" applyAlignment="1">
      <alignment horizontal="right" wrapText="1"/>
    </xf>
    <xf numFmtId="0" fontId="51" fillId="0" borderId="3" xfId="0" applyFont="1" applyBorder="1" applyAlignment="1">
      <alignment horizontal="center" wrapText="1"/>
    </xf>
    <xf numFmtId="0" fontId="51" fillId="0" borderId="1" xfId="0" applyFont="1" applyBorder="1" applyAlignment="1">
      <alignment horizontal="right"/>
    </xf>
    <xf numFmtId="165" fontId="51" fillId="0" borderId="1" xfId="67" applyNumberFormat="1" applyFont="1" applyBorder="1" applyAlignment="1">
      <alignment horizontal="right"/>
    </xf>
    <xf numFmtId="43" fontId="52" fillId="0" borderId="0" xfId="67" applyFont="1" applyBorder="1"/>
    <xf numFmtId="0" fontId="4" fillId="0" borderId="6" xfId="112" applyFont="1" applyBorder="1" applyAlignment="1">
      <alignment horizontal="center" wrapText="1"/>
    </xf>
    <xf numFmtId="0" fontId="7" fillId="0" borderId="3" xfId="112" applyFont="1" applyBorder="1"/>
    <xf numFmtId="0" fontId="4" fillId="0" borderId="1" xfId="112" applyFont="1" applyBorder="1" applyAlignment="1">
      <alignment wrapText="1"/>
    </xf>
    <xf numFmtId="3" fontId="4" fillId="0" borderId="1" xfId="112" applyNumberFormat="1" applyFont="1" applyBorder="1"/>
    <xf numFmtId="167" fontId="4" fillId="0" borderId="1" xfId="112" applyNumberFormat="1" applyFont="1" applyBorder="1"/>
    <xf numFmtId="0" fontId="4" fillId="0" borderId="4" xfId="112" applyFont="1" applyBorder="1"/>
    <xf numFmtId="0" fontId="4" fillId="0" borderId="5" xfId="112" applyFont="1" applyBorder="1"/>
    <xf numFmtId="0" fontId="60" fillId="0" borderId="0" xfId="0" applyFont="1"/>
    <xf numFmtId="0" fontId="51" fillId="0" borderId="0" xfId="0" applyFont="1" applyAlignment="1">
      <alignment horizontal="left"/>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7" fillId="0" borderId="101" xfId="112" applyFont="1" applyBorder="1"/>
    <xf numFmtId="165" fontId="7" fillId="0" borderId="1" xfId="67" applyNumberFormat="1" applyFont="1" applyBorder="1"/>
    <xf numFmtId="164" fontId="7" fillId="0" borderId="1" xfId="132" applyNumberFormat="1" applyFont="1" applyBorder="1"/>
    <xf numFmtId="9" fontId="52" fillId="0" borderId="0" xfId="132" applyFont="1"/>
    <xf numFmtId="0" fontId="4" fillId="0" borderId="11" xfId="0" applyFont="1" applyBorder="1" applyAlignment="1"/>
    <xf numFmtId="0" fontId="4" fillId="0" borderId="10" xfId="0" applyFont="1" applyBorder="1" applyAlignment="1"/>
    <xf numFmtId="165" fontId="4" fillId="0" borderId="1" xfId="67" applyNumberFormat="1" applyFont="1" applyBorder="1"/>
    <xf numFmtId="0" fontId="4" fillId="0" borderId="1" xfId="0" applyFont="1" applyBorder="1"/>
    <xf numFmtId="165" fontId="4" fillId="0" borderId="1" xfId="67" applyNumberFormat="1" applyFont="1" applyBorder="1" applyAlignment="1">
      <alignment horizontal="center"/>
    </xf>
    <xf numFmtId="165" fontId="4" fillId="0" borderId="10" xfId="67" applyNumberFormat="1" applyFont="1" applyBorder="1"/>
    <xf numFmtId="0" fontId="4" fillId="0" borderId="0" xfId="112" applyFont="1"/>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3" fontId="52" fillId="0" borderId="11" xfId="67" applyNumberFormat="1" applyFont="1" applyBorder="1"/>
    <xf numFmtId="164" fontId="52" fillId="0" borderId="0" xfId="132" applyNumberFormat="1" applyFont="1" applyFill="1" applyBorder="1"/>
    <xf numFmtId="3" fontId="52" fillId="0" borderId="1" xfId="67" applyNumberFormat="1" applyFont="1" applyBorder="1" applyAlignment="1">
      <alignment horizontal="right" vertical="center"/>
    </xf>
    <xf numFmtId="3" fontId="52" fillId="0" borderId="1" xfId="67" applyNumberFormat="1" applyFont="1" applyFill="1" applyBorder="1" applyAlignment="1">
      <alignment horizontal="right"/>
    </xf>
    <xf numFmtId="164" fontId="52" fillId="0" borderId="3" xfId="132" applyNumberFormat="1" applyFont="1" applyBorder="1" applyAlignment="1">
      <alignment horizontal="right" vertical="center"/>
    </xf>
    <xf numFmtId="164" fontId="52" fillId="0" borderId="1" xfId="132" applyNumberFormat="1" applyFont="1" applyBorder="1" applyAlignment="1">
      <alignment horizontal="right" vertical="center"/>
    </xf>
    <xf numFmtId="0" fontId="52" fillId="0" borderId="5" xfId="0" applyFont="1" applyFill="1" applyBorder="1" applyAlignment="1">
      <alignment horizontal="right"/>
    </xf>
    <xf numFmtId="0" fontId="52" fillId="0" borderId="1" xfId="0" applyFont="1" applyFill="1" applyBorder="1" applyAlignment="1">
      <alignment horizontal="right"/>
    </xf>
    <xf numFmtId="9" fontId="4" fillId="0" borderId="10" xfId="132" applyFont="1" applyBorder="1" applyAlignment="1">
      <alignment horizontal="right"/>
    </xf>
    <xf numFmtId="9" fontId="4" fillId="35" borderId="103" xfId="132" applyFont="1" applyFill="1" applyBorder="1" applyAlignment="1">
      <alignment horizontal="right"/>
    </xf>
    <xf numFmtId="3" fontId="4" fillId="35" borderId="95" xfId="0" applyNumberFormat="1" applyFont="1" applyFill="1" applyBorder="1" applyAlignment="1">
      <alignment horizontal="right"/>
    </xf>
    <xf numFmtId="3" fontId="4" fillId="35" borderId="62" xfId="0" applyNumberFormat="1" applyFont="1" applyFill="1" applyBorder="1" applyAlignment="1">
      <alignment horizontal="right"/>
    </xf>
    <xf numFmtId="3" fontId="52" fillId="0" borderId="94" xfId="0" applyNumberFormat="1" applyFont="1" applyBorder="1"/>
    <xf numFmtId="165" fontId="4" fillId="0" borderId="70" xfId="67" applyNumberFormat="1" applyFont="1" applyFill="1" applyBorder="1" applyAlignment="1">
      <alignment horizontal="right" wrapText="1"/>
    </xf>
    <xf numFmtId="3" fontId="4" fillId="35" borderId="100" xfId="0" applyNumberFormat="1" applyFont="1" applyFill="1" applyBorder="1" applyAlignment="1">
      <alignment horizontal="right"/>
    </xf>
    <xf numFmtId="3" fontId="52" fillId="35" borderId="104" xfId="0" applyNumberFormat="1" applyFont="1" applyFill="1" applyBorder="1"/>
    <xf numFmtId="3" fontId="52" fillId="0" borderId="95" xfId="0" applyNumberFormat="1" applyFont="1" applyBorder="1"/>
    <xf numFmtId="3" fontId="52" fillId="35" borderId="53" xfId="0" applyNumberFormat="1" applyFont="1" applyFill="1" applyBorder="1"/>
    <xf numFmtId="3" fontId="52" fillId="35" borderId="95" xfId="0" applyNumberFormat="1" applyFont="1" applyFill="1" applyBorder="1"/>
    <xf numFmtId="3" fontId="52" fillId="0" borderId="105" xfId="0" applyNumberFormat="1" applyFont="1" applyBorder="1"/>
    <xf numFmtId="3" fontId="52" fillId="35" borderId="51" xfId="0" applyNumberFormat="1" applyFont="1" applyFill="1" applyBorder="1"/>
    <xf numFmtId="3" fontId="4" fillId="0" borderId="52" xfId="67" applyNumberFormat="1" applyFont="1" applyBorder="1" applyAlignment="1">
      <alignment horizontal="right"/>
    </xf>
    <xf numFmtId="3" fontId="4" fillId="0" borderId="51" xfId="67" applyNumberFormat="1" applyFont="1" applyBorder="1" applyAlignment="1">
      <alignment horizontal="right"/>
    </xf>
    <xf numFmtId="3" fontId="4" fillId="35" borderId="51" xfId="67" applyNumberFormat="1" applyFont="1" applyFill="1" applyBorder="1" applyAlignment="1">
      <alignment horizontal="right" wrapText="1"/>
    </xf>
    <xf numFmtId="3" fontId="4" fillId="35" borderId="52" xfId="67" applyNumberFormat="1" applyFont="1" applyFill="1" applyBorder="1" applyAlignment="1">
      <alignment horizontal="right" wrapText="1"/>
    </xf>
    <xf numFmtId="3" fontId="4" fillId="35" borderId="52" xfId="67" applyNumberFormat="1" applyFont="1" applyFill="1" applyBorder="1" applyAlignment="1">
      <alignment horizontal="right"/>
    </xf>
    <xf numFmtId="3" fontId="4" fillId="35" borderId="51" xfId="67" applyNumberFormat="1" applyFont="1" applyFill="1" applyBorder="1" applyAlignment="1">
      <alignment horizontal="right"/>
    </xf>
    <xf numFmtId="3" fontId="4" fillId="35" borderId="95" xfId="67" applyNumberFormat="1" applyFont="1" applyFill="1" applyBorder="1" applyAlignment="1">
      <alignment horizontal="right" wrapText="1"/>
    </xf>
    <xf numFmtId="3" fontId="4" fillId="35" borderId="62" xfId="67" applyNumberFormat="1" applyFont="1" applyFill="1" applyBorder="1" applyAlignment="1">
      <alignment horizontal="right" wrapText="1"/>
    </xf>
    <xf numFmtId="3" fontId="4" fillId="35" borderId="62" xfId="67" applyNumberFormat="1" applyFont="1" applyFill="1" applyBorder="1" applyAlignment="1">
      <alignment horizontal="right"/>
    </xf>
    <xf numFmtId="3" fontId="4" fillId="35" borderId="95" xfId="67" applyNumberFormat="1" applyFont="1" applyFill="1" applyBorder="1" applyAlignment="1">
      <alignment horizontal="right"/>
    </xf>
    <xf numFmtId="3" fontId="7" fillId="35" borderId="3" xfId="0" applyNumberFormat="1" applyFont="1" applyFill="1" applyBorder="1" applyAlignment="1">
      <alignment horizontal="center" wrapText="1"/>
    </xf>
    <xf numFmtId="3" fontId="7" fillId="35" borderId="1" xfId="0" applyNumberFormat="1" applyFont="1" applyFill="1" applyBorder="1" applyAlignment="1">
      <alignment horizontal="center" wrapText="1"/>
    </xf>
    <xf numFmtId="3" fontId="52" fillId="0" borderId="1" xfId="67" applyNumberFormat="1" applyFont="1" applyBorder="1" applyAlignment="1">
      <alignment horizontal="right"/>
    </xf>
    <xf numFmtId="3" fontId="52" fillId="0" borderId="1" xfId="0" applyNumberFormat="1" applyFont="1" applyFill="1" applyBorder="1" applyAlignment="1">
      <alignment vertical="center"/>
    </xf>
    <xf numFmtId="3" fontId="4" fillId="0" borderId="4" xfId="0" applyNumberFormat="1" applyFont="1" applyBorder="1" applyAlignment="1">
      <alignment horizontal="right"/>
    </xf>
    <xf numFmtId="165" fontId="52" fillId="0" borderId="9" xfId="67" applyNumberFormat="1" applyFont="1" applyFill="1" applyBorder="1" applyAlignment="1">
      <alignment horizontal="right"/>
    </xf>
    <xf numFmtId="3" fontId="52" fillId="0" borderId="1" xfId="67" applyNumberFormat="1" applyFont="1" applyFill="1" applyBorder="1" applyAlignment="1">
      <alignment horizontal="right" vertic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6" xfId="0" applyFont="1" applyFill="1" applyBorder="1" applyAlignment="1">
      <alignment horizontal="center" vertical="center"/>
    </xf>
    <xf numFmtId="0" fontId="7" fillId="38" borderId="44" xfId="0" applyFont="1" applyFill="1" applyBorder="1" applyAlignment="1">
      <alignment horizontal="center" vertical="center" wrapText="1"/>
    </xf>
    <xf numFmtId="0" fontId="55" fillId="38" borderId="4" xfId="0" applyFont="1" applyFill="1" applyBorder="1" applyAlignment="1">
      <alignment vertical="center"/>
    </xf>
    <xf numFmtId="0" fontId="10" fillId="38" borderId="102" xfId="0" applyFont="1" applyFill="1" applyBorder="1" applyAlignment="1">
      <alignment vertical="center"/>
    </xf>
    <xf numFmtId="0" fontId="7" fillId="38" borderId="11" xfId="92" applyFont="1" applyFill="1" applyBorder="1" applyAlignment="1">
      <alignment horizontal="left" vertical="center"/>
    </xf>
    <xf numFmtId="0" fontId="55" fillId="38" borderId="10" xfId="92" applyFont="1" applyFill="1" applyBorder="1" applyAlignment="1">
      <alignment horizontal="center" vertical="center"/>
    </xf>
    <xf numFmtId="0" fontId="7" fillId="38" borderId="8" xfId="105" applyFont="1" applyFill="1" applyBorder="1" applyAlignment="1">
      <alignment horizontal="left"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164" fontId="52" fillId="0" borderId="114" xfId="132" applyNumberFormat="1" applyFont="1" applyBorder="1" applyAlignment="1">
      <alignment horizontal="right" vertical="top" wrapText="1"/>
    </xf>
    <xf numFmtId="0" fontId="6" fillId="0" borderId="103" xfId="107" applyFont="1" applyFill="1" applyBorder="1" applyAlignment="1">
      <alignment horizontal="center" vertical="center"/>
    </xf>
    <xf numFmtId="165" fontId="52" fillId="0" borderId="116" xfId="67" applyNumberFormat="1" applyFont="1" applyFill="1" applyBorder="1" applyAlignment="1">
      <alignment horizontal="right" vertical="top" wrapText="1"/>
    </xf>
    <xf numFmtId="165" fontId="52" fillId="35" borderId="117" xfId="67" applyNumberFormat="1" applyFont="1" applyFill="1" applyBorder="1" applyAlignment="1">
      <alignment horizontal="right" vertical="top" wrapText="1"/>
    </xf>
    <xf numFmtId="165" fontId="52" fillId="0" borderId="117" xfId="67" applyNumberFormat="1" applyFont="1" applyBorder="1" applyAlignment="1">
      <alignment horizontal="right" vertical="top" wrapText="1"/>
    </xf>
    <xf numFmtId="165" fontId="52" fillId="0" borderId="118" xfId="67" applyNumberFormat="1" applyFont="1" applyBorder="1" applyAlignment="1">
      <alignment horizontal="right" vertical="top" wrapText="1"/>
    </xf>
    <xf numFmtId="165" fontId="52" fillId="35" borderId="119" xfId="67" applyNumberFormat="1" applyFont="1" applyFill="1" applyBorder="1" applyAlignment="1">
      <alignment horizontal="right" vertical="top" wrapText="1"/>
    </xf>
    <xf numFmtId="165" fontId="52" fillId="35" borderId="120" xfId="67" applyNumberFormat="1" applyFont="1" applyFill="1" applyBorder="1" applyAlignment="1">
      <alignment horizontal="right" vertical="top" wrapText="1"/>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7" xfId="0" applyNumberFormat="1" applyFont="1" applyBorder="1"/>
    <xf numFmtId="0" fontId="7" fillId="0" borderId="128" xfId="0" applyFont="1" applyFill="1" applyBorder="1" applyAlignment="1">
      <alignment horizontal="center"/>
    </xf>
    <xf numFmtId="165" fontId="52" fillId="0" borderId="7" xfId="67" applyNumberFormat="1" applyFont="1" applyFill="1" applyBorder="1" applyAlignment="1">
      <alignment horizontal="center"/>
    </xf>
    <xf numFmtId="0" fontId="7" fillId="0" borderId="72" xfId="0" applyFont="1" applyFill="1" applyBorder="1" applyAlignment="1">
      <alignment horizontal="center"/>
    </xf>
    <xf numFmtId="0" fontId="7" fillId="0" borderId="115" xfId="0" applyFont="1" applyFill="1" applyBorder="1" applyAlignment="1">
      <alignment horizontal="center"/>
    </xf>
    <xf numFmtId="0" fontId="7" fillId="0" borderId="129" xfId="0" applyFont="1" applyFill="1" applyBorder="1" applyAlignment="1">
      <alignment horizontal="center"/>
    </xf>
    <xf numFmtId="0" fontId="7" fillId="0" borderId="130" xfId="0" applyFont="1" applyFill="1" applyBorder="1" applyAlignment="1">
      <alignment horizontal="center"/>
    </xf>
    <xf numFmtId="164" fontId="52" fillId="0" borderId="39" xfId="132" applyNumberFormat="1" applyFont="1" applyFill="1" applyBorder="1" applyAlignment="1">
      <alignment horizontal="center"/>
    </xf>
    <xf numFmtId="3" fontId="52" fillId="0" borderId="131" xfId="67" applyNumberFormat="1" applyFont="1" applyFill="1" applyBorder="1" applyAlignment="1">
      <alignment horizontal="center"/>
    </xf>
    <xf numFmtId="3" fontId="52" fillId="0" borderId="131" xfId="132" applyNumberFormat="1" applyFont="1" applyFill="1" applyBorder="1" applyAlignment="1">
      <alignment horizontal="center"/>
    </xf>
    <xf numFmtId="164" fontId="52" fillId="0" borderId="132" xfId="132" applyNumberFormat="1" applyFont="1" applyFill="1" applyBorder="1" applyAlignment="1">
      <alignment horizontal="center"/>
    </xf>
    <xf numFmtId="0" fontId="52" fillId="0" borderId="109" xfId="0" applyFont="1" applyBorder="1"/>
    <xf numFmtId="0" fontId="51" fillId="0" borderId="109" xfId="0" applyFont="1" applyBorder="1" applyAlignment="1">
      <alignment wrapText="1"/>
    </xf>
    <xf numFmtId="168" fontId="51" fillId="0" borderId="1" xfId="133" applyNumberFormat="1" applyFont="1" applyBorder="1" applyAlignment="1">
      <alignment horizontal="center" wrapText="1"/>
    </xf>
    <xf numFmtId="0" fontId="51" fillId="0" borderId="109" xfId="0" applyFont="1" applyBorder="1"/>
    <xf numFmtId="168" fontId="52" fillId="0" borderId="1" xfId="133" applyNumberFormat="1" applyFont="1" applyBorder="1" applyAlignment="1">
      <alignment horizontal="center"/>
    </xf>
    <xf numFmtId="165" fontId="52" fillId="0" borderId="1" xfId="67" applyNumberFormat="1" applyFont="1" applyBorder="1" applyAlignment="1">
      <alignment horizontal="center"/>
    </xf>
    <xf numFmtId="9" fontId="52" fillId="0" borderId="110" xfId="132" applyFont="1" applyBorder="1" applyAlignment="1">
      <alignment horizontal="center"/>
    </xf>
    <xf numFmtId="0" fontId="51" fillId="0" borderId="111" xfId="0" applyFont="1" applyBorder="1"/>
    <xf numFmtId="168" fontId="52" fillId="0" borderId="112" xfId="133" applyNumberFormat="1" applyFont="1" applyBorder="1" applyAlignment="1">
      <alignment horizontal="center"/>
    </xf>
    <xf numFmtId="165" fontId="52" fillId="0" borderId="112" xfId="67" applyNumberFormat="1" applyFont="1" applyBorder="1" applyAlignment="1">
      <alignment horizontal="center"/>
    </xf>
    <xf numFmtId="9" fontId="52" fillId="0" borderId="113" xfId="132" applyFont="1" applyBorder="1" applyAlignment="1">
      <alignment horizontal="center"/>
    </xf>
    <xf numFmtId="0" fontId="0" fillId="0" borderId="0" xfId="0"/>
    <xf numFmtId="0" fontId="0" fillId="0" borderId="0" xfId="0" applyNumberFormat="1"/>
    <xf numFmtId="49" fontId="0" fillId="0" borderId="0" xfId="0" applyNumberFormat="1"/>
    <xf numFmtId="3" fontId="52" fillId="0" borderId="10" xfId="0" applyNumberFormat="1" applyFont="1" applyBorder="1"/>
    <xf numFmtId="3" fontId="52" fillId="0" borderId="11" xfId="67" applyNumberFormat="1" applyFont="1" applyBorder="1" applyAlignment="1"/>
    <xf numFmtId="3" fontId="52" fillId="0" borderId="15" xfId="67" applyNumberFormat="1" applyFont="1" applyBorder="1" applyAlignment="1"/>
    <xf numFmtId="3" fontId="52" fillId="0" borderId="10" xfId="67" applyNumberFormat="1" applyFont="1" applyBorder="1" applyAlignment="1"/>
    <xf numFmtId="0" fontId="7" fillId="0" borderId="0" xfId="112" applyFont="1" applyAlignment="1">
      <alignment horizontal="left"/>
    </xf>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1" xfId="0" applyFont="1" applyBorder="1" applyAlignment="1">
      <alignment horizontal="center"/>
    </xf>
    <xf numFmtId="0" fontId="51" fillId="0" borderId="1" xfId="0" applyFont="1" applyBorder="1" applyAlignment="1">
      <alignment horizontal="center" wrapText="1"/>
    </xf>
    <xf numFmtId="0" fontId="52" fillId="0" borderId="0" xfId="0" applyFont="1" applyFill="1" applyBorder="1" applyAlignment="1">
      <alignment horizontal="left" vertical="top"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1" xfId="100" applyNumberFormat="1" applyFont="1" applyBorder="1" applyAlignment="1">
      <alignment horizontal="center" vertical="center" wrapText="1"/>
    </xf>
    <xf numFmtId="0" fontId="7" fillId="0" borderId="3" xfId="116" applyFont="1" applyBorder="1" applyAlignment="1">
      <alignment horizontal="center" vertical="center"/>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165" fontId="52" fillId="0" borderId="10" xfId="67" applyNumberFormat="1" applyFont="1" applyBorder="1" applyAlignment="1">
      <alignment horizontal="right" vertical="top" wrapText="1"/>
    </xf>
    <xf numFmtId="0" fontId="52" fillId="0" borderId="25" xfId="0" applyFont="1" applyBorder="1" applyAlignment="1">
      <alignment vertical="top" wrapText="1"/>
    </xf>
    <xf numFmtId="0" fontId="52" fillId="0" borderId="8" xfId="0" applyFont="1" applyBorder="1"/>
    <xf numFmtId="165" fontId="52" fillId="0" borderId="8" xfId="67" applyNumberFormat="1" applyFont="1" applyBorder="1"/>
    <xf numFmtId="165" fontId="52" fillId="0" borderId="6" xfId="67" applyNumberFormat="1" applyFont="1" applyBorder="1"/>
    <xf numFmtId="3" fontId="52" fillId="0" borderId="3" xfId="67" applyNumberFormat="1" applyFont="1" applyBorder="1" applyAlignment="1">
      <alignment horizontal="right"/>
    </xf>
    <xf numFmtId="165" fontId="52" fillId="0" borderId="6" xfId="67" applyNumberFormat="1" applyFont="1" applyBorder="1" applyAlignment="1">
      <alignment horizontal="right"/>
    </xf>
    <xf numFmtId="165" fontId="52" fillId="0" borderId="8" xfId="67" applyNumberFormat="1" applyFont="1" applyBorder="1" applyAlignment="1"/>
    <xf numFmtId="165" fontId="52" fillId="0" borderId="7" xfId="67" applyNumberFormat="1" applyFont="1" applyBorder="1" applyAlignment="1"/>
    <xf numFmtId="165" fontId="52" fillId="0" borderId="6" xfId="67" applyNumberFormat="1" applyFont="1" applyBorder="1" applyAlignment="1"/>
    <xf numFmtId="3" fontId="52" fillId="0" borderId="3" xfId="67" applyNumberFormat="1" applyFont="1" applyBorder="1"/>
    <xf numFmtId="3" fontId="52" fillId="0" borderId="1" xfId="0" applyNumberFormat="1" applyFont="1" applyBorder="1" applyAlignment="1">
      <alignment horizontal="right"/>
    </xf>
    <xf numFmtId="164" fontId="52" fillId="0" borderId="6" xfId="132" applyNumberFormat="1" applyFont="1" applyBorder="1"/>
    <xf numFmtId="164" fontId="52" fillId="0" borderId="3" xfId="132" applyNumberFormat="1" applyFont="1" applyBorder="1"/>
    <xf numFmtId="164" fontId="63" fillId="0" borderId="0" xfId="0" applyNumberFormat="1" applyFont="1" applyFill="1" applyBorder="1" applyAlignment="1">
      <alignment vertical="center"/>
    </xf>
    <xf numFmtId="0" fontId="52" fillId="0" borderId="13" xfId="0" applyFont="1" applyBorder="1"/>
    <xf numFmtId="164" fontId="52" fillId="0" borderId="15" xfId="132" applyNumberFormat="1" applyFont="1" applyBorder="1"/>
    <xf numFmtId="164" fontId="52" fillId="0" borderId="10" xfId="132" applyNumberFormat="1" applyFont="1" applyBorder="1"/>
    <xf numFmtId="0" fontId="52" fillId="0" borderId="3" xfId="0" applyFont="1" applyBorder="1"/>
    <xf numFmtId="0" fontId="52" fillId="0" borderId="4" xfId="0" applyFont="1" applyBorder="1"/>
    <xf numFmtId="164" fontId="52" fillId="0" borderId="4" xfId="132" applyNumberFormat="1" applyFont="1" applyBorder="1"/>
    <xf numFmtId="0" fontId="52" fillId="0" borderId="5" xfId="0" applyFont="1" applyBorder="1"/>
    <xf numFmtId="164" fontId="52" fillId="0" borderId="2" xfId="132" applyNumberFormat="1" applyFont="1" applyBorder="1"/>
    <xf numFmtId="0" fontId="52" fillId="0" borderId="12" xfId="0" applyFont="1" applyBorder="1"/>
    <xf numFmtId="0" fontId="51" fillId="0" borderId="1" xfId="0" applyFont="1" applyFill="1" applyBorder="1" applyAlignment="1">
      <alignment horizontal="center" wrapText="1"/>
    </xf>
    <xf numFmtId="0" fontId="51" fillId="0" borderId="1" xfId="0" applyFont="1" applyFill="1" applyBorder="1" applyAlignment="1">
      <alignment horizontal="center"/>
    </xf>
    <xf numFmtId="0" fontId="51" fillId="0" borderId="7" xfId="0" applyFont="1" applyFill="1" applyBorder="1" applyAlignment="1">
      <alignment horizontal="center"/>
    </xf>
    <xf numFmtId="167" fontId="52" fillId="0" borderId="0" xfId="0" applyNumberFormat="1" applyFont="1"/>
    <xf numFmtId="165" fontId="51" fillId="0" borderId="5" xfId="67" applyNumberFormat="1" applyFont="1" applyBorder="1" applyAlignment="1">
      <alignment horizontal="center" wrapText="1"/>
    </xf>
    <xf numFmtId="165" fontId="51" fillId="0" borderId="74" xfId="67" applyNumberFormat="1" applyFont="1" applyBorder="1" applyAlignment="1">
      <alignment horizontal="center" wrapText="1"/>
    </xf>
    <xf numFmtId="3" fontId="52" fillId="0" borderId="52" xfId="0" applyNumberFormat="1" applyFont="1" applyBorder="1"/>
    <xf numFmtId="3" fontId="52" fillId="35" borderId="1" xfId="0" applyNumberFormat="1" applyFont="1" applyFill="1" applyBorder="1"/>
    <xf numFmtId="3" fontId="52" fillId="35" borderId="52" xfId="0" applyNumberFormat="1" applyFont="1" applyFill="1" applyBorder="1"/>
    <xf numFmtId="3" fontId="52" fillId="35" borderId="73" xfId="0" applyNumberFormat="1" applyFont="1" applyFill="1" applyBorder="1"/>
    <xf numFmtId="3" fontId="52" fillId="35" borderId="54" xfId="0" applyNumberFormat="1" applyFont="1" applyFill="1" applyBorder="1"/>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06" xfId="0" applyFont="1" applyBorder="1" applyAlignment="1">
      <alignment horizontal="center"/>
    </xf>
    <xf numFmtId="0" fontId="51" fillId="0" borderId="107" xfId="0" applyFont="1" applyBorder="1" applyAlignment="1">
      <alignment horizontal="center"/>
    </xf>
    <xf numFmtId="0" fontId="51" fillId="0" borderId="108"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0"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6" fillId="0" borderId="97" xfId="107" applyFont="1" applyFill="1" applyBorder="1" applyAlignment="1">
      <alignment horizontal="center" vertical="center"/>
    </xf>
    <xf numFmtId="0" fontId="6" fillId="0" borderId="105" xfId="107" applyFont="1" applyFill="1" applyBorder="1" applyAlignment="1">
      <alignment horizontal="center" vertical="center"/>
    </xf>
    <xf numFmtId="0" fontId="6" fillId="0" borderId="96" xfId="107" applyFont="1" applyFill="1" applyBorder="1" applyAlignment="1">
      <alignment horizontal="center" vertical="center"/>
    </xf>
    <xf numFmtId="0" fontId="6" fillId="0" borderId="79" xfId="107" applyFont="1" applyFill="1" applyBorder="1" applyAlignment="1">
      <alignment horizontal="center" vertical="center"/>
    </xf>
    <xf numFmtId="0" fontId="51" fillId="0" borderId="121" xfId="0" applyFont="1" applyBorder="1" applyAlignment="1">
      <alignment horizontal="left"/>
    </xf>
    <xf numFmtId="0" fontId="51" fillId="0" borderId="122" xfId="0" applyFont="1" applyBorder="1" applyAlignment="1">
      <alignment horizontal="left"/>
    </xf>
    <xf numFmtId="0" fontId="51" fillId="0" borderId="123" xfId="0" applyFont="1" applyBorder="1" applyAlignment="1">
      <alignment horizontal="left"/>
    </xf>
    <xf numFmtId="0" fontId="55" fillId="38" borderId="124" xfId="0" applyFont="1" applyFill="1" applyBorder="1" applyAlignment="1">
      <alignment horizontal="center" vertical="center"/>
    </xf>
    <xf numFmtId="0" fontId="55" fillId="38" borderId="55" xfId="0" applyFont="1" applyFill="1" applyBorder="1" applyAlignment="1">
      <alignment horizontal="center" vertical="center"/>
    </xf>
    <xf numFmtId="0" fontId="55" fillId="38" borderId="125"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6" xfId="0" applyFont="1" applyBorder="1" applyAlignment="1">
      <alignment horizontal="left" vertical="top" wrapText="1"/>
    </xf>
    <xf numFmtId="0" fontId="52" fillId="0" borderId="56" xfId="0" applyFont="1" applyBorder="1" applyAlignment="1">
      <alignment horizontal="left" vertical="top" wrapText="1"/>
    </xf>
    <xf numFmtId="0" fontId="52" fillId="0" borderId="127" xfId="0" applyFont="1" applyBorder="1" applyAlignment="1">
      <alignment horizontal="left" vertical="top" wrapText="1"/>
    </xf>
    <xf numFmtId="0" fontId="6" fillId="0" borderId="99" xfId="107" applyFont="1" applyFill="1" applyBorder="1" applyAlignment="1">
      <alignment horizontal="center" vertical="center"/>
    </xf>
    <xf numFmtId="0" fontId="6" fillId="0" borderId="65" xfId="107" applyFont="1" applyFill="1" applyBorder="1" applyAlignment="1">
      <alignment horizontal="center" vertical="center"/>
    </xf>
    <xf numFmtId="0" fontId="6" fillId="0" borderId="49" xfId="107" applyFont="1" applyFill="1" applyBorder="1" applyAlignment="1">
      <alignment horizontal="center" vertical="center"/>
    </xf>
    <xf numFmtId="0" fontId="6" fillId="0" borderId="50" xfId="107" applyFont="1" applyFill="1" applyBorder="1" applyAlignment="1">
      <alignment horizontal="center" vertical="center"/>
    </xf>
    <xf numFmtId="0" fontId="6" fillId="0" borderId="115" xfId="107" applyFont="1" applyFill="1" applyBorder="1" applyAlignment="1">
      <alignment horizontal="center" vertical="center"/>
    </xf>
    <xf numFmtId="0" fontId="51" fillId="0" borderId="4" xfId="0" applyFont="1" applyBorder="1" applyAlignment="1">
      <alignment horizontal="center" vertical="center"/>
    </xf>
    <xf numFmtId="0" fontId="51" fillId="36" borderId="82" xfId="0" applyFont="1" applyFill="1" applyBorder="1" applyAlignment="1">
      <alignment horizontal="center" vertical="center"/>
    </xf>
    <xf numFmtId="0" fontId="51" fillId="36" borderId="85" xfId="0" applyFont="1" applyFill="1" applyBorder="1" applyAlignment="1">
      <alignment horizontal="center" vertical="center"/>
    </xf>
    <xf numFmtId="0" fontId="51" fillId="36" borderId="87" xfId="0" applyFont="1" applyFill="1" applyBorder="1" applyAlignment="1">
      <alignment horizontal="center" vertical="center"/>
    </xf>
    <xf numFmtId="0" fontId="51" fillId="36" borderId="88" xfId="0" applyFont="1" applyFill="1" applyBorder="1" applyAlignment="1">
      <alignment horizontal="center" vertical="center"/>
    </xf>
    <xf numFmtId="0" fontId="51" fillId="36" borderId="89" xfId="0" applyFont="1" applyFill="1" applyBorder="1" applyAlignment="1">
      <alignment horizontal="center" vertical="center"/>
    </xf>
    <xf numFmtId="0" fontId="51" fillId="36" borderId="90"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5"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1" xfId="0" applyFont="1" applyFill="1" applyBorder="1" applyAlignment="1">
      <alignment horizontal="center" vertical="center" wrapText="1"/>
    </xf>
    <xf numFmtId="0" fontId="52" fillId="0" borderId="0" xfId="0" applyFont="1" applyAlignment="1">
      <alignment wrapText="1"/>
    </xf>
    <xf numFmtId="0" fontId="4" fillId="0" borderId="0" xfId="112" applyFont="1" applyAlignment="1">
      <alignment horizontal="left"/>
    </xf>
    <xf numFmtId="0" fontId="4" fillId="0" borderId="11" xfId="0" applyFont="1" applyBorder="1" applyAlignment="1">
      <alignment horizontal="left"/>
    </xf>
    <xf numFmtId="0" fontId="4" fillId="0" borderId="10" xfId="0" applyFont="1" applyBorder="1" applyAlignment="1">
      <alignment horizontal="left"/>
    </xf>
    <xf numFmtId="0" fontId="52" fillId="0" borderId="0" xfId="0" applyFont="1" applyBorder="1" applyAlignment="1">
      <alignment horizontal="left"/>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14" xfId="112" applyFont="1" applyBorder="1" applyAlignment="1">
      <alignment horizontal="center"/>
    </xf>
    <xf numFmtId="0" fontId="51" fillId="0" borderId="3" xfId="0" applyFont="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7" fillId="0" borderId="72" xfId="0" applyFont="1" applyFill="1" applyBorder="1" applyAlignment="1">
      <alignment horizontal="center" wrapText="1"/>
    </xf>
    <xf numFmtId="0" fontId="7" fillId="0" borderId="74" xfId="0" applyFont="1" applyFill="1" applyBorder="1" applyAlignment="1">
      <alignment horizontal="center" wrapText="1"/>
    </xf>
    <xf numFmtId="0" fontId="7" fillId="0" borderId="75" xfId="0" applyFont="1" applyFill="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78" xfId="0" applyNumberFormat="1"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3" xfId="100" applyNumberFormat="1" applyFont="1" applyBorder="1" applyAlignment="1">
      <alignment horizontal="center" vertical="center"/>
    </xf>
    <xf numFmtId="0" fontId="7" fillId="0" borderId="5" xfId="100"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69" xfId="100" applyNumberFormat="1" applyFont="1" applyBorder="1" applyAlignment="1">
      <alignment horizontal="center" vertical="center" wrapText="1"/>
    </xf>
    <xf numFmtId="0" fontId="7" fillId="0" borderId="70" xfId="100" applyNumberFormat="1" applyFont="1" applyBorder="1" applyAlignment="1">
      <alignment horizontal="center" vertical="center" wrapText="1"/>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3" xfId="100" quotePrefix="1" applyNumberFormat="1" applyFont="1" applyBorder="1" applyAlignment="1">
      <alignment horizontal="center" vertical="center"/>
    </xf>
    <xf numFmtId="0" fontId="7" fillId="0" borderId="5" xfId="100" quotePrefix="1" applyNumberFormat="1" applyFont="1" applyBorder="1" applyAlignment="1">
      <alignment horizontal="center" vertical="center"/>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DB823"/>
      <color rgb="FFFFCC00"/>
      <color rgb="FF005F84"/>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8420401927371022"/>
          <c:y val="8.341627816311258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8076562071532098"/>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24942.77</c:v>
              </c:pt>
              <c:pt idx="1">
                <c:v>27569.814077548501</c:v>
              </c:pt>
              <c:pt idx="2">
                <c:v>34961.6091320204</c:v>
              </c:pt>
              <c:pt idx="3">
                <c:v>52183.639256637201</c:v>
              </c:pt>
              <c:pt idx="4">
                <c:v>82949.130196078404</c:v>
              </c:pt>
            </c:numLit>
          </c:val>
          <c:extLst xmlns:c16r2="http://schemas.microsoft.com/office/drawing/2015/06/chart">
            <c:ext xmlns:c16="http://schemas.microsoft.com/office/drawing/2014/chart" uri="{C3380CC4-5D6E-409C-BE32-E72D297353CC}">
              <c16:uniqueId val="{00000000-8C63-4600-B44E-123950C7A494}"/>
            </c:ext>
          </c:extLst>
        </c:ser>
        <c:ser>
          <c:idx val="1"/>
          <c:order val="1"/>
          <c:tx>
            <c:v>2012 (5 years)</c:v>
          </c:tx>
          <c:spPr>
            <a:solidFill>
              <a:srgbClr val="F6B11A"/>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32622.564801864799</c:v>
              </c:pt>
              <c:pt idx="1">
                <c:v>34625.338362919101</c:v>
              </c:pt>
              <c:pt idx="2">
                <c:v>45172.0378714209</c:v>
              </c:pt>
              <c:pt idx="3">
                <c:v>59312.468204134297</c:v>
              </c:pt>
              <c:pt idx="4">
                <c:v>107200.73955555601</c:v>
              </c:pt>
            </c:numLit>
          </c:val>
          <c:extLst xmlns:c16r2="http://schemas.microsoft.com/office/drawing/2015/06/chart">
            <c:ext xmlns:c16="http://schemas.microsoft.com/office/drawing/2014/chart" uri="{C3380CC4-5D6E-409C-BE32-E72D297353CC}">
              <c16:uniqueId val="{00000001-8C63-4600-B44E-123950C7A494}"/>
            </c:ext>
          </c:extLst>
        </c:ser>
        <c:ser>
          <c:idx val="2"/>
          <c:order val="2"/>
          <c:tx>
            <c:v>2017 (10 years)</c:v>
          </c:tx>
          <c:spPr>
            <a:solidFill>
              <a:srgbClr val="4BACC6"/>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45615.092977099201</c:v>
              </c:pt>
              <c:pt idx="1">
                <c:v>43361.649750915698</c:v>
              </c:pt>
              <c:pt idx="2">
                <c:v>59169.733278261003</c:v>
              </c:pt>
              <c:pt idx="3">
                <c:v>67623.848049932596</c:v>
              </c:pt>
              <c:pt idx="4">
                <c:v>137939.15466666699</c:v>
              </c:pt>
            </c:numLit>
          </c:val>
          <c:extLst xmlns:c16r2="http://schemas.microsoft.com/office/drawing/2015/06/chart">
            <c:ext xmlns:c16="http://schemas.microsoft.com/office/drawing/2014/chart" uri="{C3380CC4-5D6E-409C-BE32-E72D297353CC}">
              <c16:uniqueId val="{00000002-8C63-4600-B44E-123950C7A494}"/>
            </c:ext>
          </c:extLst>
        </c:ser>
        <c:dLbls>
          <c:showLegendKey val="0"/>
          <c:showVal val="0"/>
          <c:showCatName val="0"/>
          <c:showSerName val="0"/>
          <c:showPercent val="0"/>
          <c:showBubbleSize val="0"/>
        </c:dLbls>
        <c:gapWidth val="50"/>
        <c:axId val="162316432"/>
        <c:axId val="162318112"/>
      </c:barChart>
      <c:catAx>
        <c:axId val="162316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2318112"/>
        <c:crosses val="autoZero"/>
        <c:auto val="1"/>
        <c:lblAlgn val="ctr"/>
        <c:lblOffset val="100"/>
        <c:noMultiLvlLbl val="0"/>
      </c:catAx>
      <c:valAx>
        <c:axId val="1623181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2316432"/>
        <c:crosses val="autoZero"/>
        <c:crossBetween val="between"/>
      </c:valAx>
      <c:spPr>
        <a:noFill/>
        <a:ln>
          <a:noFill/>
        </a:ln>
        <a:effectLst/>
      </c:spPr>
    </c:plotArea>
    <c:legend>
      <c:legendPos val="r"/>
      <c:layout>
        <c:manualLayout>
          <c:xMode val="edge"/>
          <c:yMode val="edge"/>
          <c:x val="0.81866353273005055"/>
          <c:y val="0.38938908498506652"/>
          <c:w val="0.14913135111842366"/>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4393518518518519"/>
          <c:w val="0.87232174103237092"/>
          <c:h val="0.61645049577136191"/>
        </c:manualLayout>
      </c:layout>
      <c:barChart>
        <c:barDir val="col"/>
        <c:grouping val="clustered"/>
        <c:varyColors val="0"/>
        <c:ser>
          <c:idx val="0"/>
          <c:order val="0"/>
          <c:tx>
            <c:strRef>
              <c:f>'HS to Coll. '!$A$22</c:f>
              <c:strCache>
                <c:ptCount val="1"/>
                <c:pt idx="0">
                  <c:v>Upper Rio Grande</c:v>
                </c:pt>
              </c:strCache>
            </c:strRef>
          </c:tx>
          <c:spPr>
            <a:solidFill>
              <a:srgbClr val="FDB823"/>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8A4-4198-81F5-8E6DDC9EB821}"/>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8A4-4198-81F5-8E6DDC9EB821}"/>
                </c:ext>
                <c:ext xmlns:c15="http://schemas.microsoft.com/office/drawing/2012/chart" uri="{CE6537A1-D6FC-4f65-9D91-7224C49458BB}"/>
              </c:extLst>
            </c:dLbl>
            <c:dLbl>
              <c:idx val="3"/>
              <c:layout>
                <c:manualLayout>
                  <c:x val="-4.1666666666666664E-2"/>
                  <c:y val="5.09259259259259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8A4-4198-81F5-8E6DDC9EB821}"/>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0.2648692152917505</c:v>
                </c:pt>
                <c:pt idx="1">
                  <c:v>0.26857142857142857</c:v>
                </c:pt>
                <c:pt idx="2">
                  <c:v>1.3682092555331992E-2</c:v>
                </c:pt>
                <c:pt idx="3">
                  <c:v>0.54712273641851117</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8A4-4198-81F5-8E6DDC9EB821}"/>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8A4-4198-81F5-8E6DDC9EB821}"/>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82283200"/>
        <c:axId val="282283760"/>
      </c:barChart>
      <c:catAx>
        <c:axId val="282283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83760"/>
        <c:crosses val="autoZero"/>
        <c:auto val="1"/>
        <c:lblAlgn val="ctr"/>
        <c:lblOffset val="100"/>
        <c:noMultiLvlLbl val="0"/>
      </c:catAx>
      <c:valAx>
        <c:axId val="282283760"/>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83200"/>
        <c:crosses val="autoZero"/>
        <c:crossBetween val="between"/>
        <c:majorUnit val="0.2"/>
      </c:valAx>
      <c:spPr>
        <a:noFill/>
        <a:ln>
          <a:noFill/>
        </a:ln>
        <a:effectLst/>
      </c:spPr>
    </c:plotArea>
    <c:legend>
      <c:legendPos val="b"/>
      <c:layout>
        <c:manualLayout>
          <c:xMode val="edge"/>
          <c:yMode val="edge"/>
          <c:x val="0.31596084864391949"/>
          <c:y val="0.16724482356372117"/>
          <c:w val="0.43474475065616802"/>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Readiness'!$C$63:$E$63</c:f>
              <c:numCache>
                <c:formatCode>0.0%</c:formatCode>
                <c:ptCount val="3"/>
                <c:pt idx="0">
                  <c:v>0.58025570107649338</c:v>
                </c:pt>
                <c:pt idx="1">
                  <c:v>0.61</c:v>
                </c:pt>
                <c:pt idx="2">
                  <c:v>0.61657016940163278</c:v>
                </c:pt>
              </c:numCache>
            </c:numRef>
          </c:val>
          <c:smooth val="0"/>
          <c:extLst xmlns:c16r2="http://schemas.microsoft.com/office/drawing/2015/06/chart">
            <c:ext xmlns:c16="http://schemas.microsoft.com/office/drawing/2014/chart" uri="{C3380CC4-5D6E-409C-BE32-E72D297353CC}">
              <c16:uniqueId val="{00000000-8C86-4D71-A998-3DF99BB2BC76}"/>
            </c:ext>
          </c:extLst>
        </c:ser>
        <c:ser>
          <c:idx val="1"/>
          <c:order val="1"/>
          <c:tx>
            <c:strRef>
              <c:f>'HS to Coll - College Readiness'!$B$64</c:f>
              <c:strCache>
                <c:ptCount val="1"/>
                <c:pt idx="0">
                  <c:v>Upper Rio Grande</c:v>
                </c:pt>
              </c:strCache>
            </c:strRef>
          </c:tx>
          <c:spPr>
            <a:ln w="28575" cap="rnd">
              <a:solidFill>
                <a:srgbClr val="FDB823"/>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Readiness'!$C$64:$E$64</c:f>
              <c:numCache>
                <c:formatCode>0.0%</c:formatCode>
                <c:ptCount val="3"/>
                <c:pt idx="0">
                  <c:v>0.44362264150943398</c:v>
                </c:pt>
                <c:pt idx="1">
                  <c:v>0.47599999999999998</c:v>
                </c:pt>
                <c:pt idx="2">
                  <c:v>0.47599999999999998</c:v>
                </c:pt>
              </c:numCache>
            </c:numRef>
          </c:val>
          <c:smooth val="0"/>
          <c:extLst xmlns:c16r2="http://schemas.microsoft.com/office/drawing/2015/06/chart">
            <c:ext xmlns:c16="http://schemas.microsoft.com/office/drawing/2014/chart" uri="{C3380CC4-5D6E-409C-BE32-E72D297353CC}">
              <c16:uniqueId val="{00000001-8C86-4D71-A998-3DF99BB2BC76}"/>
            </c:ext>
          </c:extLst>
        </c:ser>
        <c:dLbls>
          <c:showLegendKey val="0"/>
          <c:showVal val="0"/>
          <c:showCatName val="0"/>
          <c:showSerName val="0"/>
          <c:showPercent val="0"/>
          <c:showBubbleSize val="0"/>
        </c:dLbls>
        <c:smooth val="0"/>
        <c:axId val="282602336"/>
        <c:axId val="282602896"/>
      </c:lineChart>
      <c:catAx>
        <c:axId val="28260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02896"/>
        <c:crosses val="autoZero"/>
        <c:auto val="1"/>
        <c:lblAlgn val="ctr"/>
        <c:lblOffset val="100"/>
        <c:noMultiLvlLbl val="0"/>
      </c:catAx>
      <c:valAx>
        <c:axId val="2826028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0233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Readiness'!$B$65</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Readiness'!$C$65:$E$65</c:f>
              <c:numCache>
                <c:formatCode>0.0%</c:formatCode>
                <c:ptCount val="3"/>
                <c:pt idx="0">
                  <c:v>0.63255511266574471</c:v>
                </c:pt>
                <c:pt idx="1">
                  <c:v>0.65300000000000002</c:v>
                </c:pt>
                <c:pt idx="2">
                  <c:v>0.65129024314785233</c:v>
                </c:pt>
              </c:numCache>
            </c:numRef>
          </c:val>
          <c:smooth val="0"/>
          <c:extLst xmlns:c16r2="http://schemas.microsoft.com/office/drawing/2015/06/chart">
            <c:ext xmlns:c16="http://schemas.microsoft.com/office/drawing/2014/chart" uri="{C3380CC4-5D6E-409C-BE32-E72D297353CC}">
              <c16:uniqueId val="{00000000-F5C3-48D5-AB3C-92A8B12DF557}"/>
            </c:ext>
          </c:extLst>
        </c:ser>
        <c:ser>
          <c:idx val="1"/>
          <c:order val="1"/>
          <c:tx>
            <c:strRef>
              <c:f>'HS to Coll - College Readiness'!$B$66</c:f>
              <c:strCache>
                <c:ptCount val="1"/>
                <c:pt idx="0">
                  <c:v>Upper Rio Grande</c:v>
                </c:pt>
              </c:strCache>
            </c:strRef>
          </c:tx>
          <c:spPr>
            <a:ln w="28575" cap="rnd">
              <a:solidFill>
                <a:srgbClr val="FDB823"/>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Readiness'!$C$66:$E$66</c:f>
              <c:numCache>
                <c:formatCode>0.0%</c:formatCode>
                <c:ptCount val="3"/>
                <c:pt idx="0">
                  <c:v>0.53766037735849059</c:v>
                </c:pt>
                <c:pt idx="1">
                  <c:v>0.52800000000000002</c:v>
                </c:pt>
                <c:pt idx="2">
                  <c:v>0.52406094433549555</c:v>
                </c:pt>
              </c:numCache>
            </c:numRef>
          </c:val>
          <c:smooth val="0"/>
          <c:extLst xmlns:c16r2="http://schemas.microsoft.com/office/drawing/2015/06/chart">
            <c:ext xmlns:c16="http://schemas.microsoft.com/office/drawing/2014/chart" uri="{C3380CC4-5D6E-409C-BE32-E72D297353CC}">
              <c16:uniqueId val="{00000001-F5C3-48D5-AB3C-92A8B12DF557}"/>
            </c:ext>
          </c:extLst>
        </c:ser>
        <c:dLbls>
          <c:showLegendKey val="0"/>
          <c:showVal val="0"/>
          <c:showCatName val="0"/>
          <c:showSerName val="0"/>
          <c:showPercent val="0"/>
          <c:showBubbleSize val="0"/>
        </c:dLbls>
        <c:smooth val="0"/>
        <c:axId val="282606256"/>
        <c:axId val="282606816"/>
      </c:lineChart>
      <c:catAx>
        <c:axId val="28260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06816"/>
        <c:crosses val="autoZero"/>
        <c:auto val="1"/>
        <c:lblAlgn val="ctr"/>
        <c:lblOffset val="100"/>
        <c:noMultiLvlLbl val="0"/>
      </c:catAx>
      <c:valAx>
        <c:axId val="2826068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06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Readiness'!$C$67:$E$67</c:f>
              <c:numCache>
                <c:formatCode>0.0%</c:formatCode>
                <c:ptCount val="3"/>
                <c:pt idx="0">
                  <c:v>0.77828845684535919</c:v>
                </c:pt>
                <c:pt idx="1">
                  <c:v>0.85599999999999998</c:v>
                </c:pt>
                <c:pt idx="2">
                  <c:v>0.88040232098547178</c:v>
                </c:pt>
              </c:numCache>
            </c:numRef>
          </c:val>
          <c:smooth val="0"/>
          <c:extLst xmlns:c16r2="http://schemas.microsoft.com/office/drawing/2015/06/chart">
            <c:ext xmlns:c16="http://schemas.microsoft.com/office/drawing/2014/chart" uri="{C3380CC4-5D6E-409C-BE32-E72D297353CC}">
              <c16:uniqueId val="{00000000-3C6D-454F-A395-42907F0E27D8}"/>
            </c:ext>
          </c:extLst>
        </c:ser>
        <c:ser>
          <c:idx val="1"/>
          <c:order val="1"/>
          <c:tx>
            <c:strRef>
              <c:f>'HS to Coll - College Readiness'!$B$68</c:f>
              <c:strCache>
                <c:ptCount val="1"/>
                <c:pt idx="0">
                  <c:v>Upper Rio Grande</c:v>
                </c:pt>
              </c:strCache>
            </c:strRef>
          </c:tx>
          <c:spPr>
            <a:ln w="28575" cap="rnd">
              <a:solidFill>
                <a:srgbClr val="FDB823"/>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Readiness'!$C$68:$E$68</c:f>
              <c:numCache>
                <c:formatCode>0.0%</c:formatCode>
                <c:ptCount val="3"/>
                <c:pt idx="0">
                  <c:v>0.69252830188679249</c:v>
                </c:pt>
                <c:pt idx="1">
                  <c:v>0.80300000000000005</c:v>
                </c:pt>
                <c:pt idx="2">
                  <c:v>0.87765877206215115</c:v>
                </c:pt>
              </c:numCache>
            </c:numRef>
          </c:val>
          <c:smooth val="0"/>
          <c:extLst xmlns:c16r2="http://schemas.microsoft.com/office/drawing/2015/06/chart">
            <c:ext xmlns:c16="http://schemas.microsoft.com/office/drawing/2014/chart" uri="{C3380CC4-5D6E-409C-BE32-E72D297353CC}">
              <c16:uniqueId val="{00000001-3C6D-454F-A395-42907F0E27D8}"/>
            </c:ext>
          </c:extLst>
        </c:ser>
        <c:dLbls>
          <c:showLegendKey val="0"/>
          <c:showVal val="0"/>
          <c:showCatName val="0"/>
          <c:showSerName val="0"/>
          <c:showPercent val="0"/>
          <c:showBubbleSize val="0"/>
        </c:dLbls>
        <c:smooth val="0"/>
        <c:axId val="282610176"/>
        <c:axId val="282610736"/>
      </c:lineChart>
      <c:catAx>
        <c:axId val="282610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0736"/>
        <c:crosses val="autoZero"/>
        <c:auto val="1"/>
        <c:lblAlgn val="ctr"/>
        <c:lblOffset val="100"/>
        <c:noMultiLvlLbl val="0"/>
      </c:catAx>
      <c:valAx>
        <c:axId val="2826107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017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Readiness'!$C$69:$E$69</c:f>
              <c:numCache>
                <c:formatCode>0.0%</c:formatCode>
                <c:ptCount val="3"/>
                <c:pt idx="0">
                  <c:v>0.75913799181105779</c:v>
                </c:pt>
                <c:pt idx="1">
                  <c:v>0.78700000000000003</c:v>
                </c:pt>
                <c:pt idx="2">
                  <c:v>0.78861100763349135</c:v>
                </c:pt>
              </c:numCache>
            </c:numRef>
          </c:val>
          <c:smooth val="0"/>
          <c:extLst xmlns:c16r2="http://schemas.microsoft.com/office/drawing/2015/06/chart">
            <c:ext xmlns:c16="http://schemas.microsoft.com/office/drawing/2014/chart" uri="{C3380CC4-5D6E-409C-BE32-E72D297353CC}">
              <c16:uniqueId val="{00000000-8ACA-40F3-A49C-745FA1F63581}"/>
            </c:ext>
          </c:extLst>
        </c:ser>
        <c:ser>
          <c:idx val="1"/>
          <c:order val="1"/>
          <c:tx>
            <c:strRef>
              <c:f>'HS to Coll - College Readiness'!$B$70</c:f>
              <c:strCache>
                <c:ptCount val="1"/>
                <c:pt idx="0">
                  <c:v>Upper Rio Grande</c:v>
                </c:pt>
              </c:strCache>
            </c:strRef>
          </c:tx>
          <c:spPr>
            <a:ln w="28575" cap="rnd">
              <a:solidFill>
                <a:srgbClr val="FDB823"/>
              </a:solidFill>
              <a:round/>
            </a:ln>
            <a:effectLst/>
          </c:spPr>
          <c:marker>
            <c:symbol val="none"/>
          </c:marker>
          <c:cat>
            <c:numRef>
              <c:f>'HS to Coll - College Readiness'!$C$62:$E$62</c:f>
              <c:numCache>
                <c:formatCode>General</c:formatCode>
                <c:ptCount val="3"/>
                <c:pt idx="0">
                  <c:v>2016</c:v>
                </c:pt>
                <c:pt idx="1">
                  <c:v>2017</c:v>
                </c:pt>
                <c:pt idx="2">
                  <c:v>2018</c:v>
                </c:pt>
              </c:numCache>
            </c:numRef>
          </c:cat>
          <c:val>
            <c:numRef>
              <c:f>'HS to Coll - College Readiness'!$C$70:$E$70</c:f>
              <c:numCache>
                <c:formatCode>0.0%</c:formatCode>
                <c:ptCount val="3"/>
                <c:pt idx="0">
                  <c:v>0.6452830188679245</c:v>
                </c:pt>
                <c:pt idx="1">
                  <c:v>0.67800000000000005</c:v>
                </c:pt>
                <c:pt idx="2">
                  <c:v>0.6817016141197767</c:v>
                </c:pt>
              </c:numCache>
            </c:numRef>
          </c:val>
          <c:smooth val="0"/>
          <c:extLst xmlns:c16r2="http://schemas.microsoft.com/office/drawing/2015/06/chart">
            <c:ext xmlns:c16="http://schemas.microsoft.com/office/drawing/2014/chart" uri="{C3380CC4-5D6E-409C-BE32-E72D297353CC}">
              <c16:uniqueId val="{00000001-8ACA-40F3-A49C-745FA1F63581}"/>
            </c:ext>
          </c:extLst>
        </c:ser>
        <c:dLbls>
          <c:showLegendKey val="0"/>
          <c:showVal val="0"/>
          <c:showCatName val="0"/>
          <c:showSerName val="0"/>
          <c:showPercent val="0"/>
          <c:showBubbleSize val="0"/>
        </c:dLbls>
        <c:smooth val="0"/>
        <c:axId val="282614096"/>
        <c:axId val="282614656"/>
      </c:lineChart>
      <c:catAx>
        <c:axId val="282614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4656"/>
        <c:crosses val="autoZero"/>
        <c:auto val="1"/>
        <c:lblAlgn val="ctr"/>
        <c:lblOffset val="100"/>
        <c:noMultiLvlLbl val="0"/>
      </c:catAx>
      <c:valAx>
        <c:axId val="28261465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409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300"/>
              <a:t>%</a:t>
            </a:r>
            <a:r>
              <a:rPr lang="en-US" sz="1300" baseline="0"/>
              <a:t> of 8th Grade Cohort (FY2008) that Graduate from HS, Enroll in HE &amp; Complete HE (FY2018</a:t>
            </a:r>
            <a:r>
              <a:rPr lang="en-US" baseline="0"/>
              <a: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331277340332459"/>
          <c:h val="0.57499416739574216"/>
        </c:manualLayout>
      </c:layout>
      <c:barChart>
        <c:barDir val="col"/>
        <c:grouping val="clustered"/>
        <c:varyColors val="0"/>
        <c:ser>
          <c:idx val="0"/>
          <c:order val="0"/>
          <c:tx>
            <c:strRef>
              <c:f>'HS to Coll - College Readiness'!$B$53</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Readiness'!$A$54:$A$57</c:f>
              <c:strCache>
                <c:ptCount val="4"/>
                <c:pt idx="0">
                  <c:v>White</c:v>
                </c:pt>
                <c:pt idx="1">
                  <c:v>Hispanic</c:v>
                </c:pt>
                <c:pt idx="2">
                  <c:v>African American</c:v>
                </c:pt>
                <c:pt idx="3">
                  <c:v>Others</c:v>
                </c:pt>
              </c:strCache>
            </c:strRef>
          </c:cat>
          <c:val>
            <c:numRef>
              <c:f>'HS to Coll - College Readiness'!$B$54:$B$57</c:f>
              <c:numCache>
                <c:formatCode>0%</c:formatCode>
                <c:ptCount val="4"/>
                <c:pt idx="0">
                  <c:v>0.72821969696969702</c:v>
                </c:pt>
                <c:pt idx="1">
                  <c:v>0.79060648309515513</c:v>
                </c:pt>
                <c:pt idx="2">
                  <c:v>0.65104166666666663</c:v>
                </c:pt>
                <c:pt idx="3">
                  <c:v>0.69930069930069927</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Readiness'!$C$53</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Readiness'!$A$54:$A$57</c:f>
              <c:strCache>
                <c:ptCount val="4"/>
                <c:pt idx="0">
                  <c:v>White</c:v>
                </c:pt>
                <c:pt idx="1">
                  <c:v>Hispanic</c:v>
                </c:pt>
                <c:pt idx="2">
                  <c:v>African American</c:v>
                </c:pt>
                <c:pt idx="3">
                  <c:v>Others</c:v>
                </c:pt>
              </c:strCache>
            </c:strRef>
          </c:cat>
          <c:val>
            <c:numRef>
              <c:f>'HS to Coll - College Readiness'!$C$54:$C$57</c:f>
              <c:numCache>
                <c:formatCode>0%</c:formatCode>
                <c:ptCount val="4"/>
                <c:pt idx="0">
                  <c:v>0.55303030303030298</c:v>
                </c:pt>
                <c:pt idx="1">
                  <c:v>0.59681073544789121</c:v>
                </c:pt>
                <c:pt idx="2">
                  <c:v>0.43229166666666669</c:v>
                </c:pt>
                <c:pt idx="3">
                  <c:v>0.47552447552447552</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Readiness'!$D$53</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Readiness'!$A$54:$A$57</c:f>
              <c:strCache>
                <c:ptCount val="4"/>
                <c:pt idx="0">
                  <c:v>White</c:v>
                </c:pt>
                <c:pt idx="1">
                  <c:v>Hispanic</c:v>
                </c:pt>
                <c:pt idx="2">
                  <c:v>African American</c:v>
                </c:pt>
                <c:pt idx="3">
                  <c:v>Others</c:v>
                </c:pt>
              </c:strCache>
            </c:strRef>
          </c:cat>
          <c:val>
            <c:numRef>
              <c:f>'HS to Coll - College Readiness'!$D$54:$D$57</c:f>
              <c:numCache>
                <c:formatCode>0%</c:formatCode>
                <c:ptCount val="4"/>
                <c:pt idx="0">
                  <c:v>0.23863636363636365</c:v>
                </c:pt>
                <c:pt idx="1">
                  <c:v>0.1947542697804113</c:v>
                </c:pt>
                <c:pt idx="2">
                  <c:v>0.125</c:v>
                </c:pt>
                <c:pt idx="3">
                  <c:v>0.25174825174825177</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82618576"/>
        <c:axId val="282619136"/>
      </c:barChart>
      <c:catAx>
        <c:axId val="282618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9136"/>
        <c:crosses val="autoZero"/>
        <c:auto val="1"/>
        <c:lblAlgn val="ctr"/>
        <c:lblOffset val="100"/>
        <c:noMultiLvlLbl val="0"/>
      </c:catAx>
      <c:valAx>
        <c:axId val="2826191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18576"/>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baseline="0">
                <a:effectLst/>
              </a:rPr>
              <a:t>FY 2018 High School Graduates in Higher Ed-  Performance on TSI Readiness Measures</a:t>
            </a:r>
            <a:endParaRPr lang="en-US"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[3]URGV!$A$3</c:f>
              <c:strCache>
                <c:ptCount val="1"/>
                <c:pt idx="0">
                  <c:v>Upper Rio Grande</c:v>
                </c:pt>
              </c:strCache>
            </c:strRef>
          </c:tx>
          <c:spPr>
            <a:solidFill>
              <a:srgbClr val="FDB82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[3]URGV!$B$2:$E$2</c:f>
              <c:strCache>
                <c:ptCount val="4"/>
                <c:pt idx="0">
                  <c:v>Met All areas</c:v>
                </c:pt>
                <c:pt idx="1">
                  <c:v>Met Math</c:v>
                </c:pt>
                <c:pt idx="2">
                  <c:v>Met Writing</c:v>
                </c:pt>
                <c:pt idx="3">
                  <c:v>Met Reading</c:v>
                </c:pt>
              </c:strCache>
            </c:strRef>
          </c:cat>
          <c:val>
            <c:numRef>
              <c:f>[3]URGV!$B$3:$E$3</c:f>
              <c:numCache>
                <c:formatCode>General</c:formatCode>
                <c:ptCount val="4"/>
                <c:pt idx="0">
                  <c:v>0.47608990798008749</c:v>
                </c:pt>
                <c:pt idx="1">
                  <c:v>0.52406094433549555</c:v>
                </c:pt>
                <c:pt idx="2">
                  <c:v>0.87765877206215115</c:v>
                </c:pt>
                <c:pt idx="3">
                  <c:v>0.68170161411977703</c:v>
                </c:pt>
              </c:numCache>
            </c:numRef>
          </c:val>
          <c:extLst xmlns:c16r2="http://schemas.microsoft.com/office/drawing/2015/06/chart">
            <c:ext xmlns:c16="http://schemas.microsoft.com/office/drawing/2014/chart" uri="{C3380CC4-5D6E-409C-BE32-E72D297353CC}">
              <c16:uniqueId val="{00000000-C90F-4540-95EB-A728750C8735}"/>
            </c:ext>
          </c:extLst>
        </c:ser>
        <c:ser>
          <c:idx val="1"/>
          <c:order val="1"/>
          <c:tx>
            <c:strRef>
              <c:f>[3]URGV!$A$4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[3]URGV!$B$2:$E$2</c:f>
              <c:strCache>
                <c:ptCount val="4"/>
                <c:pt idx="0">
                  <c:v>Met All areas</c:v>
                </c:pt>
                <c:pt idx="1">
                  <c:v>Met Math</c:v>
                </c:pt>
                <c:pt idx="2">
                  <c:v>Met Writing</c:v>
                </c:pt>
                <c:pt idx="3">
                  <c:v>Met Reading</c:v>
                </c:pt>
              </c:strCache>
            </c:strRef>
          </c:cat>
          <c:val>
            <c:numRef>
              <c:f>[3]URGV!$B$4:$E$4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C90F-4540-95EB-A728750C8735}"/>
            </c:ext>
          </c:extLst>
        </c:ser>
        <c:dLbls>
          <c:dLblPos val="outEnd"/>
          <c:showLegendKey val="0"/>
          <c:showVal val="1"/>
          <c:showCatName val="0"/>
          <c:showSerName val="0"/>
          <c:showPercent val="0"/>
          <c:showBubbleSize val="0"/>
        </c:dLbls>
        <c:gapWidth val="219"/>
        <c:overlap val="-27"/>
        <c:axId val="282622496"/>
        <c:axId val="282623056"/>
      </c:barChart>
      <c:catAx>
        <c:axId val="282622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23056"/>
        <c:crosses val="autoZero"/>
        <c:auto val="1"/>
        <c:lblAlgn val="ctr"/>
        <c:lblOffset val="100"/>
        <c:noMultiLvlLbl val="0"/>
      </c:catAx>
      <c:valAx>
        <c:axId val="2826230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22496"/>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#,##0</c:formatCode>
                <c:ptCount val="4"/>
                <c:pt idx="0">
                  <c:v>3397</c:v>
                </c:pt>
                <c:pt idx="1">
                  <c:v>1726</c:v>
                </c:pt>
                <c:pt idx="2">
                  <c:v>1895</c:v>
                </c:pt>
                <c:pt idx="3">
                  <c:v>1959</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#,##0</c:formatCode>
                <c:ptCount val="4"/>
                <c:pt idx="0">
                  <c:v>12221</c:v>
                </c:pt>
                <c:pt idx="1">
                  <c:v>14641</c:v>
                </c:pt>
                <c:pt idx="2">
                  <c:v>22743</c:v>
                </c:pt>
                <c:pt idx="3">
                  <c:v>23916</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#,##0</c:formatCode>
                <c:ptCount val="4"/>
                <c:pt idx="0">
                  <c:v>362</c:v>
                </c:pt>
                <c:pt idx="1">
                  <c:v>388</c:v>
                </c:pt>
                <c:pt idx="2">
                  <c:v>596</c:v>
                </c:pt>
                <c:pt idx="3">
                  <c:v>504</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#,##0</c:formatCode>
                <c:ptCount val="4"/>
                <c:pt idx="0">
                  <c:v>412</c:v>
                </c:pt>
                <c:pt idx="1">
                  <c:v>188</c:v>
                </c:pt>
                <c:pt idx="2">
                  <c:v>644</c:v>
                </c:pt>
                <c:pt idx="3">
                  <c:v>1222</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2627536"/>
        <c:axId val="282628096"/>
      </c:barChart>
      <c:catAx>
        <c:axId val="282627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28096"/>
        <c:crosses val="autoZero"/>
        <c:auto val="1"/>
        <c:lblAlgn val="ctr"/>
        <c:lblOffset val="100"/>
        <c:noMultiLvlLbl val="0"/>
      </c:catAx>
      <c:valAx>
        <c:axId val="282628096"/>
        <c:scaling>
          <c:orientation val="minMax"/>
          <c:max val="4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27536"/>
        <c:crosses val="autoZero"/>
        <c:crossBetween val="between"/>
        <c:majorUnit val="10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1ABA-414B-A8AB-B4A45538E7B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1ABA-414B-A8AB-B4A45538E7BA}"/>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1ABA-414B-A8AB-B4A45538E7BA}"/>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1ABA-414B-A8AB-B4A45538E7BA}"/>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1ABA-414B-A8AB-B4A45538E7BA}"/>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1ABA-414B-A8AB-B4A45538E7BA}"/>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1ABA-414B-A8AB-B4A45538E7BA}"/>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ABA-414B-A8AB-B4A45538E7BA}"/>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BA-414B-A8AB-B4A45538E7BA}"/>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BA-414B-A8AB-B4A45538E7BA}"/>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BA-414B-A8AB-B4A45538E7BA}"/>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BA-414B-A8AB-B4A45538E7BA}"/>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1ABA-414B-A8AB-B4A45538E7BA}"/>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1ABA-414B-A8AB-B4A45538E7BA}"/>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0.51104875482286916</c:v>
                </c:pt>
                <c:pt idx="1">
                  <c:v>0.54577288644322164</c:v>
                </c:pt>
                <c:pt idx="2">
                  <c:v>0.56049220364456132</c:v>
                </c:pt>
                <c:pt idx="3">
                  <c:v>0.5825812086678035</c:v>
                </c:pt>
                <c:pt idx="4">
                  <c:v>0.46855345911949686</c:v>
                </c:pt>
                <c:pt idx="5">
                  <c:v>0.51926605504587153</c:v>
                </c:pt>
                <c:pt idx="6">
                  <c:v>0.40988764044943821</c:v>
                </c:pt>
                <c:pt idx="7">
                  <c:v>0.53603294440631433</c:v>
                </c:pt>
              </c:numCache>
            </c:numRef>
          </c:val>
          <c:extLst xmlns:c16r2="http://schemas.microsoft.com/office/drawing/2015/06/chart">
            <c:ext xmlns:c16="http://schemas.microsoft.com/office/drawing/2014/chart" uri="{C3380CC4-5D6E-409C-BE32-E72D297353CC}">
              <c16:uniqueId val="{0000000E-1ABA-414B-A8AB-B4A45538E7BA}"/>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1ABA-414B-A8AB-B4A45538E7BA}"/>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1ABA-414B-A8AB-B4A45538E7BA}"/>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1ABA-414B-A8AB-B4A45538E7BA}"/>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1ABA-414B-A8AB-B4A45538E7BA}"/>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1ABA-414B-A8AB-B4A45538E7BA}"/>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1ABA-414B-A8AB-B4A45538E7BA}"/>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1ABA-414B-A8AB-B4A45538E7BA}"/>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1ABA-414B-A8AB-B4A45538E7BA}"/>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BA-414B-A8AB-B4A45538E7BA}"/>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BA-414B-A8AB-B4A45538E7BA}"/>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1ABA-414B-A8AB-B4A45538E7BA}"/>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1ABA-414B-A8AB-B4A45538E7BA}"/>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1ABA-414B-A8AB-B4A45538E7BA}"/>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1ABA-414B-A8AB-B4A45538E7BA}"/>
                </c:ext>
                <c:ext xmlns:c15="http://schemas.microsoft.com/office/drawing/2012/chart" uri="{CE6537A1-D6FC-4f65-9D91-7224C49458BB}"/>
              </c:extLst>
            </c:dLbl>
            <c:dLbl>
              <c:idx val="6"/>
              <c:layout>
                <c:manualLayout>
                  <c:x val="1.3888888888888888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1ABA-414B-A8AB-B4A45538E7BA}"/>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1ABA-414B-A8AB-B4A45538E7BA}"/>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0.48895124517713084</c:v>
                </c:pt>
                <c:pt idx="1">
                  <c:v>0.45422711355677842</c:v>
                </c:pt>
                <c:pt idx="2">
                  <c:v>0.43950779635543868</c:v>
                </c:pt>
                <c:pt idx="3">
                  <c:v>0.4174187913321965</c:v>
                </c:pt>
                <c:pt idx="4">
                  <c:v>0.53144654088050314</c:v>
                </c:pt>
                <c:pt idx="5">
                  <c:v>0.48073394495412847</c:v>
                </c:pt>
                <c:pt idx="6">
                  <c:v>0.59011235955056185</c:v>
                </c:pt>
                <c:pt idx="7">
                  <c:v>0.46396705559368567</c:v>
                </c:pt>
              </c:numCache>
            </c:numRef>
          </c:val>
          <c:extLst xmlns:c16r2="http://schemas.microsoft.com/office/drawing/2015/06/chart">
            <c:ext xmlns:c16="http://schemas.microsoft.com/office/drawing/2014/chart" uri="{C3380CC4-5D6E-409C-BE32-E72D297353CC}">
              <c16:uniqueId val="{0000001F-1ABA-414B-A8AB-B4A45538E7BA}"/>
            </c:ext>
          </c:extLst>
        </c:ser>
        <c:dLbls>
          <c:showLegendKey val="0"/>
          <c:showVal val="0"/>
          <c:showCatName val="0"/>
          <c:showSerName val="0"/>
          <c:showPercent val="0"/>
          <c:showBubbleSize val="0"/>
        </c:dLbls>
        <c:gapWidth val="219"/>
        <c:overlap val="-27"/>
        <c:axId val="282631456"/>
        <c:axId val="282632016"/>
      </c:barChart>
      <c:catAx>
        <c:axId val="282631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632016"/>
        <c:crosses val="autoZero"/>
        <c:auto val="1"/>
        <c:lblAlgn val="ctr"/>
        <c:lblOffset val="100"/>
        <c:noMultiLvlLbl val="0"/>
      </c:catAx>
      <c:valAx>
        <c:axId val="282632016"/>
        <c:scaling>
          <c:orientation val="minMax"/>
        </c:scaling>
        <c:delete val="1"/>
        <c:axPos val="l"/>
        <c:numFmt formatCode="0.0%" sourceLinked="1"/>
        <c:majorTickMark val="none"/>
        <c:minorTickMark val="none"/>
        <c:tickLblPos val="nextTo"/>
        <c:crossAx val="2826314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In&amp;Out'!$E$30</c:f>
              <c:strCache>
                <c:ptCount val="1"/>
                <c:pt idx="0">
                  <c:v>In Region</c:v>
                </c:pt>
              </c:strCache>
            </c:strRef>
          </c:tx>
          <c:spPr>
            <a:solidFill>
              <a:srgbClr val="FDB823"/>
            </a:solidFill>
            <a:ln>
              <a:noFill/>
            </a:ln>
            <a:effectLst/>
          </c:spPr>
          <c:invertIfNegative val="0"/>
          <c:cat>
            <c:strRef>
              <c:f>'Enrollment In&amp;Out'!$A$31:$A$34</c:f>
              <c:strCache>
                <c:ptCount val="4"/>
                <c:pt idx="0">
                  <c:v>Public 4-yr</c:v>
                </c:pt>
                <c:pt idx="1">
                  <c:v>Public 2-yr</c:v>
                </c:pt>
                <c:pt idx="2">
                  <c:v>Independent</c:v>
                </c:pt>
                <c:pt idx="3">
                  <c:v>Total</c:v>
                </c:pt>
              </c:strCache>
            </c:strRef>
          </c:cat>
          <c:val>
            <c:numRef>
              <c:f>'Enrollment In&amp;Out'!$E$31:$E$34</c:f>
              <c:numCache>
                <c:formatCode>0.0%</c:formatCode>
                <c:ptCount val="4"/>
                <c:pt idx="0">
                  <c:v>0.82755211011351504</c:v>
                </c:pt>
                <c:pt idx="1">
                  <c:v>0.98109885371375183</c:v>
                </c:pt>
                <c:pt idx="2">
                  <c:v>0</c:v>
                </c:pt>
                <c:pt idx="3">
                  <c:v>0.89150568444403366</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In&amp;Out'!$F$30</c:f>
              <c:strCache>
                <c:ptCount val="1"/>
                <c:pt idx="0">
                  <c:v>Out of Region</c:v>
                </c:pt>
              </c:strCache>
            </c:strRef>
          </c:tx>
          <c:spPr>
            <a:solidFill>
              <a:schemeClr val="tx1">
                <a:lumMod val="75000"/>
                <a:lumOff val="25000"/>
              </a:schemeClr>
            </a:solidFill>
            <a:ln>
              <a:noFill/>
            </a:ln>
            <a:effectLst/>
          </c:spPr>
          <c:invertIfNegative val="0"/>
          <c:cat>
            <c:strRef>
              <c:f>'Enrollment In&amp;Out'!$A$31:$A$34</c:f>
              <c:strCache>
                <c:ptCount val="4"/>
                <c:pt idx="0">
                  <c:v>Public 4-yr</c:v>
                </c:pt>
                <c:pt idx="1">
                  <c:v>Public 2-yr</c:v>
                </c:pt>
                <c:pt idx="2">
                  <c:v>Independent</c:v>
                </c:pt>
                <c:pt idx="3">
                  <c:v>Total</c:v>
                </c:pt>
              </c:strCache>
            </c:strRef>
          </c:cat>
          <c:val>
            <c:numRef>
              <c:f>'Enrollment In&amp;Out'!$F$31:$F$34</c:f>
              <c:numCache>
                <c:formatCode>0.0%</c:formatCode>
                <c:ptCount val="4"/>
                <c:pt idx="0">
                  <c:v>0.17244788988648499</c:v>
                </c:pt>
                <c:pt idx="1">
                  <c:v>1.8901146286248158E-2</c:v>
                </c:pt>
                <c:pt idx="2">
                  <c:v>1</c:v>
                </c:pt>
                <c:pt idx="3">
                  <c:v>0.10849431555596635</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5308896"/>
        <c:axId val="285309456"/>
      </c:barChart>
      <c:catAx>
        <c:axId val="285308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09456"/>
        <c:crosses val="autoZero"/>
        <c:auto val="1"/>
        <c:lblAlgn val="ctr"/>
        <c:lblOffset val="100"/>
        <c:noMultiLvlLbl val="0"/>
      </c:catAx>
      <c:valAx>
        <c:axId val="2853094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08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25357</c:v>
                </c:pt>
                <c:pt idx="1">
                  <c:v>26419</c:v>
                </c:pt>
                <c:pt idx="2">
                  <c:v>28412</c:v>
                </c:pt>
                <c:pt idx="3">
                  <c:v>28642</c:v>
                </c:pt>
                <c:pt idx="5">
                  <c:v>9515</c:v>
                </c:pt>
                <c:pt idx="6">
                  <c:v>9721</c:v>
                </c:pt>
                <c:pt idx="7">
                  <c:v>10492</c:v>
                </c:pt>
                <c:pt idx="8">
                  <c:v>12201</c:v>
                </c:pt>
                <c:pt idx="10">
                  <c:v>16608</c:v>
                </c:pt>
                <c:pt idx="11">
                  <c:v>15025</c:v>
                </c:pt>
                <c:pt idx="12">
                  <c:v>12474</c:v>
                </c:pt>
                <c:pt idx="13">
                  <c:v>12748</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203675</c:v>
                </c:pt>
                <c:pt idx="1">
                  <c:v>202576</c:v>
                </c:pt>
                <c:pt idx="2">
                  <c:v>200808</c:v>
                </c:pt>
                <c:pt idx="3">
                  <c:v>197060</c:v>
                </c:pt>
                <c:pt idx="5">
                  <c:v>75644</c:v>
                </c:pt>
                <c:pt idx="6">
                  <c:v>72476</c:v>
                </c:pt>
                <c:pt idx="7">
                  <c:v>66163</c:v>
                </c:pt>
                <c:pt idx="8">
                  <c:v>62258</c:v>
                </c:pt>
                <c:pt idx="10">
                  <c:v>103559</c:v>
                </c:pt>
                <c:pt idx="11" formatCode="General">
                  <c:v>106824</c:v>
                </c:pt>
                <c:pt idx="12">
                  <c:v>107362</c:v>
                </c:pt>
                <c:pt idx="13">
                  <c:v>96667</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8602</c:v>
                </c:pt>
                <c:pt idx="1">
                  <c:v>9767</c:v>
                </c:pt>
                <c:pt idx="2">
                  <c:v>13356</c:v>
                </c:pt>
                <c:pt idx="3">
                  <c:v>17434</c:v>
                </c:pt>
                <c:pt idx="5">
                  <c:v>4016</c:v>
                </c:pt>
                <c:pt idx="6">
                  <c:v>4173</c:v>
                </c:pt>
                <c:pt idx="7">
                  <c:v>4684</c:v>
                </c:pt>
                <c:pt idx="8">
                  <c:v>5927</c:v>
                </c:pt>
                <c:pt idx="10">
                  <c:v>4345</c:v>
                </c:pt>
                <c:pt idx="11">
                  <c:v>4918</c:v>
                </c:pt>
                <c:pt idx="12">
                  <c:v>6355</c:v>
                </c:pt>
                <c:pt idx="13">
                  <c:v>7954</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7699</c:v>
                </c:pt>
                <c:pt idx="1">
                  <c:v>8534</c:v>
                </c:pt>
                <c:pt idx="2">
                  <c:v>10882</c:v>
                </c:pt>
                <c:pt idx="3">
                  <c:v>13313</c:v>
                </c:pt>
                <c:pt idx="5">
                  <c:v>2713</c:v>
                </c:pt>
                <c:pt idx="6">
                  <c:v>2851</c:v>
                </c:pt>
                <c:pt idx="7">
                  <c:v>3709</c:v>
                </c:pt>
                <c:pt idx="8">
                  <c:v>5030</c:v>
                </c:pt>
                <c:pt idx="10">
                  <c:v>4319</c:v>
                </c:pt>
                <c:pt idx="11">
                  <c:v>4784</c:v>
                </c:pt>
                <c:pt idx="12">
                  <c:v>6075</c:v>
                </c:pt>
                <c:pt idx="13">
                  <c:v>7385</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82255200"/>
        <c:axId val="282255760"/>
      </c:barChart>
      <c:catAx>
        <c:axId val="282255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55760"/>
        <c:crosses val="autoZero"/>
        <c:auto val="1"/>
        <c:lblAlgn val="ctr"/>
        <c:lblOffset val="100"/>
        <c:noMultiLvlLbl val="0"/>
      </c:catAx>
      <c:valAx>
        <c:axId val="2822557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55200"/>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Reg-percent'!$C$43</c:f>
              <c:strCache>
                <c:ptCount val="1"/>
                <c:pt idx="0">
                  <c:v>White</c:v>
                </c:pt>
              </c:strCache>
            </c:strRef>
          </c:tx>
          <c:spPr>
            <a:solidFill>
              <a:srgbClr val="005F8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Reg-percent'!$C$44:$C$47</c:f>
              <c:numCache>
                <c:formatCode>0.0%</c:formatCode>
                <c:ptCount val="4"/>
                <c:pt idx="0">
                  <c:v>9.9173553719008267E-2</c:v>
                </c:pt>
                <c:pt idx="1">
                  <c:v>7.5118681932421105E-2</c:v>
                </c:pt>
                <c:pt idx="2">
                  <c:v>8.4303077320920614E-2</c:v>
                </c:pt>
                <c:pt idx="3">
                  <c:v>0.20358422939068099</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Reg-percent'!$D$43</c:f>
              <c:strCache>
                <c:ptCount val="1"/>
                <c:pt idx="0">
                  <c:v>Hispanic</c:v>
                </c:pt>
              </c:strCache>
            </c:strRef>
          </c:tx>
          <c:spPr>
            <a:solidFill>
              <a:srgbClr val="00B189"/>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Reg-percent'!$D$44:$D$47</c:f>
              <c:numCache>
                <c:formatCode>0.0%</c:formatCode>
                <c:ptCount val="4"/>
                <c:pt idx="0">
                  <c:v>0.82526564344746167</c:v>
                </c:pt>
                <c:pt idx="1">
                  <c:v>0.84724937168388714</c:v>
                </c:pt>
                <c:pt idx="2">
                  <c:v>0.79984484096198605</c:v>
                </c:pt>
                <c:pt idx="3">
                  <c:v>0.57777777777777772</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Reg-percent'!$E$43</c:f>
              <c:strCache>
                <c:ptCount val="1"/>
                <c:pt idx="0">
                  <c:v>African American</c:v>
                </c:pt>
              </c:strCache>
            </c:strRef>
          </c:tx>
          <c:spPr>
            <a:solidFill>
              <a:srgbClr val="F6B11A"/>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Reg-percent'!$E$44:$E$47</c:f>
              <c:numCache>
                <c:formatCode>0.0%</c:formatCode>
                <c:ptCount val="4"/>
                <c:pt idx="0">
                  <c:v>2.3612750885478158E-2</c:v>
                </c:pt>
                <c:pt idx="1">
                  <c:v>1.9268360793074559E-2</c:v>
                </c:pt>
                <c:pt idx="2">
                  <c:v>3.0773209206102922E-2</c:v>
                </c:pt>
                <c:pt idx="3">
                  <c:v>5.3763440860215055E-2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Reg-percent'!$F$43</c:f>
              <c:strCache>
                <c:ptCount val="1"/>
                <c:pt idx="0">
                  <c:v>Other</c:v>
                </c:pt>
              </c:strCache>
            </c:strRef>
          </c:tx>
          <c:spPr>
            <a:solidFill>
              <a:srgbClr val="8BD1E5"/>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Reg-percent'!$F$44:$F$47</c:f>
              <c:numCache>
                <c:formatCode>0.0%</c:formatCode>
                <c:ptCount val="4"/>
                <c:pt idx="0">
                  <c:v>5.1948051948051951E-2</c:v>
                </c:pt>
                <c:pt idx="1">
                  <c:v>5.8363585590617148E-2</c:v>
                </c:pt>
                <c:pt idx="2">
                  <c:v>8.507887251099043E-2</c:v>
                </c:pt>
                <c:pt idx="3">
                  <c:v>0.16487455197132617</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82260240"/>
        <c:axId val="282260800"/>
      </c:barChart>
      <c:catAx>
        <c:axId val="282260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0800"/>
        <c:crosses val="autoZero"/>
        <c:auto val="1"/>
        <c:lblAlgn val="ctr"/>
        <c:lblOffset val="100"/>
        <c:noMultiLvlLbl val="0"/>
      </c:catAx>
      <c:valAx>
        <c:axId val="2822608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024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Reg-percent'!$G$43</c:f>
              <c:strCache>
                <c:ptCount val="1"/>
                <c:pt idx="0">
                  <c:v>Male</c:v>
                </c:pt>
              </c:strCache>
            </c:strRef>
          </c:tx>
          <c:spPr>
            <a:solidFill>
              <a:srgbClr val="005F8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Reg-percent'!$G$44:$G$47</c:f>
              <c:numCache>
                <c:formatCode>0.0%</c:formatCode>
                <c:ptCount val="4"/>
                <c:pt idx="0">
                  <c:v>0.50531286894923255</c:v>
                </c:pt>
                <c:pt idx="1">
                  <c:v>0.39374476403239317</c:v>
                </c:pt>
                <c:pt idx="2">
                  <c:v>0.42591155934833203</c:v>
                </c:pt>
                <c:pt idx="3">
                  <c:v>0.44946236559139785</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Reg-percent'!$H$43</c:f>
              <c:strCache>
                <c:ptCount val="1"/>
                <c:pt idx="0">
                  <c:v>Female</c:v>
                </c:pt>
              </c:strCache>
            </c:strRef>
          </c:tx>
          <c:spPr>
            <a:solidFill>
              <a:srgbClr val="F8E0A4"/>
            </a:solidFill>
            <a:ln>
              <a:noFill/>
            </a:ln>
            <a:effectLst/>
          </c:spPr>
          <c:invertIfNegative val="0"/>
          <c:cat>
            <c:strRef>
              <c:f>'Comp by Inst Reg-percent'!$A$44:$A$47</c:f>
              <c:strCache>
                <c:ptCount val="4"/>
                <c:pt idx="0">
                  <c:v>Certificate</c:v>
                </c:pt>
                <c:pt idx="1">
                  <c:v>Associate</c:v>
                </c:pt>
                <c:pt idx="2">
                  <c:v>Bachelor's</c:v>
                </c:pt>
                <c:pt idx="3">
                  <c:v>Master's</c:v>
                </c:pt>
              </c:strCache>
            </c:strRef>
          </c:cat>
          <c:val>
            <c:numRef>
              <c:f>'Comp by Inst Reg-percent'!$H$44:$H$47</c:f>
              <c:numCache>
                <c:formatCode>0.0%</c:formatCode>
                <c:ptCount val="4"/>
                <c:pt idx="0">
                  <c:v>0.49468713105076739</c:v>
                </c:pt>
                <c:pt idx="1">
                  <c:v>0.60625523596760678</c:v>
                </c:pt>
                <c:pt idx="2">
                  <c:v>0.57408844065166797</c:v>
                </c:pt>
                <c:pt idx="3">
                  <c:v>0.55053763440860215</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82264160"/>
        <c:axId val="282264720"/>
      </c:barChart>
      <c:catAx>
        <c:axId val="282264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4720"/>
        <c:crosses val="autoZero"/>
        <c:auto val="1"/>
        <c:lblAlgn val="ctr"/>
        <c:lblOffset val="100"/>
        <c:noMultiLvlLbl val="0"/>
      </c:catAx>
      <c:valAx>
        <c:axId val="28226472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41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Reg-percent'!$J$43</c:f>
              <c:strCache>
                <c:ptCount val="1"/>
                <c:pt idx="0">
                  <c:v>*Economically Disadvantaged</c:v>
                </c:pt>
              </c:strCache>
            </c:strRef>
          </c:tx>
          <c:spPr>
            <a:solidFill>
              <a:srgbClr val="8BD1E5"/>
            </a:solidFill>
            <a:ln>
              <a:noFill/>
            </a:ln>
            <a:effectLst/>
          </c:spPr>
          <c:invertIfNegative val="0"/>
          <c:cat>
            <c:strRef>
              <c:f>'Comp by Inst Reg-percent'!$A$44:$A$46</c:f>
              <c:strCache>
                <c:ptCount val="3"/>
                <c:pt idx="0">
                  <c:v>Certificate</c:v>
                </c:pt>
                <c:pt idx="1">
                  <c:v>Associate</c:v>
                </c:pt>
                <c:pt idx="2">
                  <c:v>Bachelor's</c:v>
                </c:pt>
              </c:strCache>
            </c:strRef>
          </c:cat>
          <c:val>
            <c:numRef>
              <c:f>'Comp by Inst Reg-percent'!$J$44:$J$46</c:f>
              <c:numCache>
                <c:formatCode>0.0%</c:formatCode>
                <c:ptCount val="3"/>
                <c:pt idx="0">
                  <c:v>0.33766233766233766</c:v>
                </c:pt>
                <c:pt idx="1">
                  <c:v>0.64451270594805921</c:v>
                </c:pt>
                <c:pt idx="2">
                  <c:v>0.74657357124385826</c:v>
                </c:pt>
              </c:numCache>
            </c:numRef>
          </c:val>
          <c:extLst xmlns:c16r2="http://schemas.microsoft.com/office/drawing/2015/06/chart">
            <c:ext xmlns:c16="http://schemas.microsoft.com/office/drawing/2014/chart" uri="{C3380CC4-5D6E-409C-BE32-E72D297353CC}">
              <c16:uniqueId val="{00000000-9C51-4BBD-AB9F-5458E9A48891}"/>
            </c:ext>
          </c:extLst>
        </c:ser>
        <c:ser>
          <c:idx val="1"/>
          <c:order val="1"/>
          <c:tx>
            <c:strRef>
              <c:f>'Comp by Inst Reg-percent'!$K$43</c:f>
              <c:strCache>
                <c:ptCount val="1"/>
              </c:strCache>
            </c:strRef>
          </c:tx>
          <c:spPr>
            <a:solidFill>
              <a:srgbClr val="00B189"/>
            </a:solidFill>
            <a:ln>
              <a:noFill/>
            </a:ln>
            <a:effectLst/>
          </c:spPr>
          <c:invertIfNegative val="0"/>
          <c:cat>
            <c:strRef>
              <c:f>'Comp by Inst Reg-percent'!$A$44:$A$46</c:f>
              <c:strCache>
                <c:ptCount val="3"/>
                <c:pt idx="0">
                  <c:v>Certificate</c:v>
                </c:pt>
                <c:pt idx="1">
                  <c:v>Associate</c:v>
                </c:pt>
                <c:pt idx="2">
                  <c:v>Bachelor's</c:v>
                </c:pt>
              </c:strCache>
            </c:strRef>
          </c:cat>
          <c:val>
            <c:numRef>
              <c:f>'Comp by Inst Reg-percent'!$K$44:$K$46</c:f>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ser>
        <c:dLbls>
          <c:showLegendKey val="0"/>
          <c:showVal val="0"/>
          <c:showCatName val="0"/>
          <c:showSerName val="0"/>
          <c:showPercent val="0"/>
          <c:showBubbleSize val="0"/>
        </c:dLbls>
        <c:gapWidth val="219"/>
        <c:overlap val="100"/>
        <c:axId val="282268080"/>
        <c:axId val="282268640"/>
      </c:barChart>
      <c:catAx>
        <c:axId val="282268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8640"/>
        <c:crosses val="autoZero"/>
        <c:auto val="1"/>
        <c:lblAlgn val="ctr"/>
        <c:lblOffset val="100"/>
        <c:noMultiLvlLbl val="0"/>
      </c:catAx>
      <c:valAx>
        <c:axId val="2822686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680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1110-4FE7-9B37-F9B3D951FE32}"/>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1110-4FE7-9B37-F9B3D951FE32}"/>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1110-4FE7-9B37-F9B3D951FE32}"/>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1110-4FE7-9B37-F9B3D951FE32}"/>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1110-4FE7-9B37-F9B3D951FE32}"/>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1110-4FE7-9B37-F9B3D951FE32}"/>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1110-4FE7-9B37-F9B3D951FE32}"/>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1110-4FE7-9B37-F9B3D951FE3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1110-4FE7-9B37-F9B3D951FE32}"/>
            </c:ext>
          </c:extLst>
        </c:ser>
        <c:dLbls>
          <c:dLblPos val="outEnd"/>
          <c:showLegendKey val="0"/>
          <c:showVal val="1"/>
          <c:showCatName val="0"/>
          <c:showSerName val="0"/>
          <c:showPercent val="0"/>
          <c:showBubbleSize val="0"/>
        </c:dLbls>
        <c:gapWidth val="75"/>
        <c:axId val="282271440"/>
        <c:axId val="282272000"/>
      </c:barChart>
      <c:catAx>
        <c:axId val="282271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272000"/>
        <c:crosses val="autoZero"/>
        <c:auto val="1"/>
        <c:lblAlgn val="ctr"/>
        <c:lblOffset val="100"/>
        <c:noMultiLvlLbl val="0"/>
      </c:catAx>
      <c:valAx>
        <c:axId val="2822720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27144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9DF2-4A7D-951F-D21D0FD00C24}"/>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9DF2-4A7D-951F-D21D0FD00C24}"/>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9DF2-4A7D-951F-D21D0FD00C24}"/>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9DF2-4A7D-951F-D21D0FD00C24}"/>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9DF2-4A7D-951F-D21D0FD00C24}"/>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9DF2-4A7D-951F-D21D0FD00C24}"/>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9DF2-4A7D-951F-D21D0FD00C24}"/>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9DF2-4A7D-951F-D21D0FD00C24}"/>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9DF2-4A7D-951F-D21D0FD00C2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Rio Grande</c:v>
                  </c:pt>
                </c:lvl>
              </c:multiLvlStrCache>
            </c:multiLvlStrRef>
          </c:cat>
          <c:val>
            <c:numRef>
              <c:f>'6-Year Grad Rate'!$D$55:$D$65</c:f>
              <c:numCache>
                <c:formatCode>0.0%</c:formatCode>
                <c:ptCount val="11"/>
                <c:pt idx="0">
                  <c:v>0.30392156862745096</c:v>
                </c:pt>
                <c:pt idx="1">
                  <c:v>0.2967032967032967</c:v>
                </c:pt>
                <c:pt idx="3">
                  <c:v>0.34624896949711459</c:v>
                </c:pt>
                <c:pt idx="4">
                  <c:v>0.28434197886647455</c:v>
                </c:pt>
                <c:pt idx="6">
                  <c:v>0.23809523809523808</c:v>
                </c:pt>
                <c:pt idx="7">
                  <c:v>0.23333333333333334</c:v>
                </c:pt>
                <c:pt idx="9">
                  <c:v>0.29090909090909089</c:v>
                </c:pt>
                <c:pt idx="10">
                  <c:v>0.32203389830508472</c:v>
                </c:pt>
              </c:numCache>
            </c:numRef>
          </c:val>
          <c:extLst xmlns:c16r2="http://schemas.microsoft.com/office/drawing/2015/06/chart">
            <c:ext xmlns:c16="http://schemas.microsoft.com/office/drawing/2014/chart" uri="{C3380CC4-5D6E-409C-BE32-E72D297353CC}">
              <c16:uniqueId val="{00000012-9DF2-4A7D-951F-D21D0FD00C24}"/>
            </c:ext>
          </c:extLst>
        </c:ser>
        <c:dLbls>
          <c:dLblPos val="outEnd"/>
          <c:showLegendKey val="0"/>
          <c:showVal val="1"/>
          <c:showCatName val="0"/>
          <c:showSerName val="0"/>
          <c:showPercent val="0"/>
          <c:showBubbleSize val="0"/>
        </c:dLbls>
        <c:gapWidth val="75"/>
        <c:axId val="282274240"/>
        <c:axId val="282274800"/>
      </c:barChart>
      <c:catAx>
        <c:axId val="282274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274800"/>
        <c:crosses val="autoZero"/>
        <c:auto val="1"/>
        <c:lblAlgn val="ctr"/>
        <c:lblOffset val="100"/>
        <c:noMultiLvlLbl val="0"/>
      </c:catAx>
      <c:valAx>
        <c:axId val="2822748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74240"/>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04D6-48DD-9AB9-81DDE14D8E8E}"/>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04D6-48DD-9AB9-81DDE14D8E8E}"/>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04D6-48DD-9AB9-81DDE14D8E8E}"/>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04D6-48DD-9AB9-81DDE14D8E8E}"/>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04D6-48DD-9AB9-81DDE14D8E8E}"/>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04D6-48DD-9AB9-81DDE14D8E8E}"/>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04D6-48DD-9AB9-81DDE14D8E8E}"/>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04D6-48DD-9AB9-81DDE14D8E8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04D6-48DD-9AB9-81DDE14D8E8E}"/>
            </c:ext>
          </c:extLst>
        </c:ser>
        <c:dLbls>
          <c:showLegendKey val="0"/>
          <c:showVal val="0"/>
          <c:showCatName val="0"/>
          <c:showSerName val="0"/>
          <c:showPercent val="0"/>
          <c:showBubbleSize val="0"/>
        </c:dLbls>
        <c:gapWidth val="75"/>
        <c:axId val="282277040"/>
        <c:axId val="282277600"/>
      </c:barChart>
      <c:catAx>
        <c:axId val="282277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277600"/>
        <c:crosses val="autoZero"/>
        <c:auto val="1"/>
        <c:lblAlgn val="ctr"/>
        <c:lblOffset val="100"/>
        <c:noMultiLvlLbl val="0"/>
      </c:catAx>
      <c:valAx>
        <c:axId val="2822776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77040"/>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08DC-41A0-B858-380AE6299129}"/>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08DC-41A0-B858-380AE6299129}"/>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08DC-41A0-B858-380AE6299129}"/>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08DC-41A0-B858-380AE6299129}"/>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08DC-41A0-B858-380AE6299129}"/>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08DC-41A0-B858-380AE6299129}"/>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08DC-41A0-B858-380AE6299129}"/>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08DC-41A0-B858-380AE629912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Rio Grande</c:v>
                  </c:pt>
                </c:lvl>
              </c:multiLvlStrCache>
            </c:multiLvlStrRef>
          </c:cat>
          <c:val>
            <c:numRef>
              <c:f>'6-Year Grad Rate'!$D$24:$D$34</c:f>
              <c:numCache>
                <c:formatCode>0.0%</c:formatCode>
                <c:ptCount val="11"/>
                <c:pt idx="0">
                  <c:v>0.48936170212765956</c:v>
                </c:pt>
                <c:pt idx="1">
                  <c:v>0.27433628318584069</c:v>
                </c:pt>
                <c:pt idx="3">
                  <c:v>0.4653386454183267</c:v>
                </c:pt>
                <c:pt idx="4">
                  <c:v>0.37576285963382738</c:v>
                </c:pt>
                <c:pt idx="6">
                  <c:v>0.3125</c:v>
                </c:pt>
                <c:pt idx="7">
                  <c:v>0.29268292682926833</c:v>
                </c:pt>
                <c:pt idx="9">
                  <c:v>0.64646464646464641</c:v>
                </c:pt>
                <c:pt idx="10">
                  <c:v>0.43410852713178294</c:v>
                </c:pt>
              </c:numCache>
            </c:numRef>
          </c:val>
          <c:extLst xmlns:c16r2="http://schemas.microsoft.com/office/drawing/2015/06/chart">
            <c:ext xmlns:c16="http://schemas.microsoft.com/office/drawing/2014/chart" uri="{C3380CC4-5D6E-409C-BE32-E72D297353CC}">
              <c16:uniqueId val="{00000010-08DC-41A0-B858-380AE6299129}"/>
            </c:ext>
          </c:extLst>
        </c:ser>
        <c:dLbls>
          <c:showLegendKey val="0"/>
          <c:showVal val="0"/>
          <c:showCatName val="0"/>
          <c:showSerName val="0"/>
          <c:showPercent val="0"/>
          <c:showBubbleSize val="0"/>
        </c:dLbls>
        <c:gapWidth val="75"/>
        <c:axId val="282279840"/>
        <c:axId val="282280400"/>
      </c:barChart>
      <c:catAx>
        <c:axId val="282279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280400"/>
        <c:crosses val="autoZero"/>
        <c:auto val="1"/>
        <c:lblAlgn val="ctr"/>
        <c:lblOffset val="100"/>
        <c:noMultiLvlLbl val="0"/>
      </c:catAx>
      <c:valAx>
        <c:axId val="282280400"/>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27984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3" name="Picture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FDB823"/>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21</xdr:row>
      <xdr:rowOff>0</xdr:rowOff>
    </xdr:from>
    <xdr:to>
      <xdr:col>3</xdr:col>
      <xdr:colOff>523875</xdr:colOff>
      <xdr:row>35</xdr:row>
      <xdr:rowOff>19050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21</xdr:row>
      <xdr:rowOff>0</xdr:rowOff>
    </xdr:from>
    <xdr:to>
      <xdr:col>6</xdr:col>
      <xdr:colOff>361950</xdr:colOff>
      <xdr:row>35</xdr:row>
      <xdr:rowOff>19050</xdr:rowOff>
    </xdr:to>
    <xdr:graphicFrame macro="">
      <xdr:nvGraphicFramePr>
        <xdr:cNvPr id="9" name="Chart 8">
          <a:extLst>
            <a:ext uri="{FF2B5EF4-FFF2-40B4-BE49-F238E27FC236}">
              <a16:creationId xmlns:a16="http://schemas.microsoft.com/office/drawing/2014/main" xmlns=""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35</xdr:row>
      <xdr:rowOff>85725</xdr:rowOff>
    </xdr:from>
    <xdr:to>
      <xdr:col>3</xdr:col>
      <xdr:colOff>523875</xdr:colOff>
      <xdr:row>49</xdr:row>
      <xdr:rowOff>104775</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590550</xdr:colOff>
      <xdr:row>35</xdr:row>
      <xdr:rowOff>95250</xdr:rowOff>
    </xdr:from>
    <xdr:to>
      <xdr:col>6</xdr:col>
      <xdr:colOff>361950</xdr:colOff>
      <xdr:row>49</xdr:row>
      <xdr:rowOff>114300</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48597</xdr:colOff>
      <xdr:row>8</xdr:row>
      <xdr:rowOff>115466</xdr:rowOff>
    </xdr:from>
    <xdr:to>
      <xdr:col>3</xdr:col>
      <xdr:colOff>567612</xdr:colOff>
      <xdr:row>20</xdr:row>
      <xdr:rowOff>10885</xdr:rowOff>
    </xdr:to>
    <xdr:graphicFrame macro="">
      <xdr:nvGraphicFramePr>
        <xdr:cNvPr id="3" name="Chart 2">
          <a:extLst>
            <a:ext uri="{FF2B5EF4-FFF2-40B4-BE49-F238E27FC236}">
              <a16:creationId xmlns:a16="http://schemas.microsoft.com/office/drawing/2014/main" xmlns=""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690076</xdr:colOff>
      <xdr:row>8</xdr:row>
      <xdr:rowOff>116633</xdr:rowOff>
    </xdr:from>
    <xdr:to>
      <xdr:col>8</xdr:col>
      <xdr:colOff>217714</xdr:colOff>
      <xdr:row>20</xdr:row>
      <xdr:rowOff>12052</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19</xdr:row>
      <xdr:rowOff>9525</xdr:rowOff>
    </xdr:from>
    <xdr:to>
      <xdr:col>6</xdr:col>
      <xdr:colOff>176212</xdr:colOff>
      <xdr:row>33</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0.36527</cdr:x>
      <cdr:y>0.16435</cdr:y>
    </cdr:from>
    <cdr:to>
      <cdr:x>0.70277</cdr:x>
      <cdr:y>0.2581</cdr:y>
    </cdr:to>
    <cdr:grpSp>
      <cdr:nvGrpSpPr>
        <cdr:cNvPr id="2" name="Group 1">
          <a:extLst xmlns:a="http://schemas.openxmlformats.org/drawingml/2006/main">
            <a:ext uri="{FF2B5EF4-FFF2-40B4-BE49-F238E27FC236}">
              <a16:creationId xmlns:a16="http://schemas.microsoft.com/office/drawing/2014/main" xmlns="" id="{AA37E5E8-3C92-4392-A651-1C544523212C}"/>
            </a:ext>
          </a:extLst>
        </cdr:cNvPr>
        <cdr:cNvGrpSpPr/>
      </cdr:nvGrpSpPr>
      <cdr:grpSpPr>
        <a:xfrm xmlns:a="http://schemas.openxmlformats.org/drawingml/2006/main">
          <a:off x="1670014" y="450845"/>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276225</xdr:colOff>
      <xdr:row>35</xdr:row>
      <xdr:rowOff>9524</xdr:rowOff>
    </xdr:from>
    <xdr:to>
      <xdr:col>3</xdr:col>
      <xdr:colOff>485775</xdr:colOff>
      <xdr:row>49</xdr:row>
      <xdr:rowOff>85724</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8</xdr:col>
      <xdr:colOff>0</xdr:colOff>
      <xdr:row>42</xdr:row>
      <xdr:rowOff>190499</xdr:rowOff>
    </xdr:to>
    <xdr:pic>
      <xdr:nvPicPr>
        <xdr:cNvPr id="4" name="Picture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05000"/>
          <a:ext cx="8382000" cy="647699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37</xdr:row>
      <xdr:rowOff>19050</xdr:rowOff>
    </xdr:from>
    <xdr:to>
      <xdr:col>4</xdr:col>
      <xdr:colOff>19050</xdr:colOff>
      <xdr:row>53</xdr:row>
      <xdr:rowOff>161925</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0.33585</cdr:x>
      <cdr:y>0.90394</cdr:y>
    </cdr:from>
    <cdr:to>
      <cdr:x>0.65198</cdr:x>
      <cdr:y>0.98768</cdr:y>
    </cdr:to>
    <cdr:sp macro="" textlink="">
      <cdr:nvSpPr>
        <cdr:cNvPr id="3" name="TextBox 2"/>
        <cdr:cNvSpPr txBox="1"/>
      </cdr:nvSpPr>
      <cdr:spPr>
        <a:xfrm xmlns:a="http://schemas.openxmlformats.org/drawingml/2006/main">
          <a:off x="2178499" y="2884360"/>
          <a:ext cx="2050601" cy="26720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0.8597</cdr:x>
      <cdr:y>0.69951</cdr:y>
    </cdr:from>
    <cdr:to>
      <cdr:x>0.98858</cdr:x>
      <cdr:y>0.84776</cdr:y>
    </cdr:to>
    <cdr:sp macro="" textlink="">
      <cdr:nvSpPr>
        <cdr:cNvPr id="4" name="TextBox 3"/>
        <cdr:cNvSpPr txBox="1"/>
      </cdr:nvSpPr>
      <cdr:spPr>
        <a:xfrm xmlns:a="http://schemas.openxmlformats.org/drawingml/2006/main">
          <a:off x="5486400" y="2232050"/>
          <a:ext cx="822470" cy="473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47</xdr:row>
      <xdr:rowOff>176211</xdr:rowOff>
    </xdr:from>
    <xdr:to>
      <xdr:col>2</xdr:col>
      <xdr:colOff>480058</xdr:colOff>
      <xdr:row>60</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47</xdr:row>
      <xdr:rowOff>171450</xdr:rowOff>
    </xdr:from>
    <xdr:to>
      <xdr:col>6</xdr:col>
      <xdr:colOff>394334</xdr:colOff>
      <xdr:row>60</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47</xdr:row>
      <xdr:rowOff>171450</xdr:rowOff>
    </xdr:from>
    <xdr:to>
      <xdr:col>10</xdr:col>
      <xdr:colOff>1013459</xdr:colOff>
      <xdr:row>60</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238124</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sheetData sheetId="7"/>
      <sheetData sheetId="8"/>
      <sheetData sheetId="9"/>
      <sheetData sheetId="10"/>
      <sheetData sheetId="11">
        <row r="2">
          <cell r="B2" t="str">
            <v>Met All areas</v>
          </cell>
          <cell r="C2" t="str">
            <v>Met Math</v>
          </cell>
          <cell r="D2" t="str">
            <v>Met Writing</v>
          </cell>
          <cell r="E2" t="str">
            <v>Met Reading</v>
          </cell>
        </row>
        <row r="3">
          <cell r="A3" t="str">
            <v>Upper Rio Grande</v>
          </cell>
          <cell r="B3">
            <v>0.47608990798008749</v>
          </cell>
          <cell r="C3">
            <v>0.52406094433549555</v>
          </cell>
          <cell r="D3">
            <v>0.87765877206215115</v>
          </cell>
          <cell r="E3">
            <v>0.68170161411977703</v>
          </cell>
        </row>
        <row r="4">
          <cell r="A4" t="str">
            <v>Statewide</v>
          </cell>
          <cell r="B4">
            <v>0.61657016940163278</v>
          </cell>
          <cell r="C4">
            <v>0.65129024314785233</v>
          </cell>
          <cell r="D4">
            <v>0.88040232098547178</v>
          </cell>
          <cell r="E4">
            <v>0.78861100763349135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10" width="9.140625" style="8"/>
    <col min="11" max="11" width="9.140625" style="1"/>
  </cols>
  <sheetData>
    <row r="1" spans="1:13" s="16" customFormat="1" ht="15" customHeight="1" x14ac:dyDescent="0.25">
      <c r="A1" s="531" t="s">
        <v>159</v>
      </c>
      <c r="B1" s="532"/>
      <c r="C1" s="532"/>
      <c r="D1" s="532"/>
      <c r="E1" s="532"/>
      <c r="F1" s="532"/>
      <c r="G1" s="532"/>
      <c r="H1" s="533"/>
      <c r="I1" s="10"/>
      <c r="J1" s="11"/>
      <c r="K1" s="1"/>
    </row>
    <row r="2" spans="1:13" s="16" customFormat="1" ht="15" customHeight="1" x14ac:dyDescent="0.25">
      <c r="A2" s="534"/>
      <c r="B2" s="534"/>
      <c r="C2" s="534"/>
      <c r="D2" s="534"/>
      <c r="E2" s="534"/>
      <c r="F2" s="534"/>
      <c r="G2" s="534"/>
      <c r="H2" s="534"/>
      <c r="I2" s="12"/>
      <c r="J2" s="56"/>
      <c r="K2" s="1"/>
    </row>
    <row r="3" spans="1:13" s="16" customFormat="1" ht="15" customHeight="1" x14ac:dyDescent="0.25">
      <c r="A3" s="531" t="s">
        <v>96</v>
      </c>
      <c r="B3" s="532"/>
      <c r="C3" s="532"/>
      <c r="D3" s="532"/>
      <c r="E3" s="532"/>
      <c r="F3" s="532"/>
      <c r="G3" s="532"/>
      <c r="H3" s="533"/>
      <c r="I3" s="12"/>
      <c r="J3" s="56"/>
      <c r="K3" s="1"/>
    </row>
    <row r="4" spans="1:13" s="16" customFormat="1" ht="15" customHeight="1" x14ac:dyDescent="0.25">
      <c r="A4" s="535" t="s">
        <v>369</v>
      </c>
      <c r="B4" s="536"/>
      <c r="C4" s="536"/>
      <c r="D4" s="536"/>
      <c r="E4" s="536"/>
      <c r="F4" s="536"/>
      <c r="G4" s="536"/>
      <c r="H4" s="537"/>
      <c r="I4" s="12"/>
      <c r="J4" s="56"/>
      <c r="K4" s="1"/>
    </row>
    <row r="5" spans="1:13" s="16" customFormat="1" ht="15" customHeight="1" x14ac:dyDescent="0.25">
      <c r="A5" s="538"/>
      <c r="B5" s="539"/>
      <c r="C5" s="539"/>
      <c r="D5" s="539"/>
      <c r="E5" s="539"/>
      <c r="F5" s="539"/>
      <c r="G5" s="539"/>
      <c r="H5" s="540"/>
      <c r="I5" s="12"/>
      <c r="J5" s="56"/>
      <c r="K5" s="1"/>
    </row>
    <row r="6" spans="1:13" s="7" customFormat="1" ht="15" customHeight="1" x14ac:dyDescent="0.25">
      <c r="A6" s="538"/>
      <c r="B6" s="539"/>
      <c r="C6" s="539"/>
      <c r="D6" s="539"/>
      <c r="E6" s="539"/>
      <c r="F6" s="539"/>
      <c r="G6" s="539"/>
      <c r="H6" s="540"/>
      <c r="I6" s="12"/>
      <c r="J6" s="56"/>
      <c r="K6" s="55"/>
    </row>
    <row r="7" spans="1:13" s="7" customFormat="1" ht="15" customHeight="1" x14ac:dyDescent="0.25">
      <c r="A7" s="538"/>
      <c r="B7" s="539"/>
      <c r="C7" s="539"/>
      <c r="D7" s="539"/>
      <c r="E7" s="539"/>
      <c r="F7" s="539"/>
      <c r="G7" s="539"/>
      <c r="H7" s="540"/>
      <c r="I7" s="12"/>
      <c r="J7" s="56"/>
      <c r="K7" s="55"/>
    </row>
    <row r="8" spans="1:13" x14ac:dyDescent="0.25">
      <c r="A8" s="541"/>
      <c r="B8" s="542"/>
      <c r="C8" s="542"/>
      <c r="D8" s="542"/>
      <c r="E8" s="542"/>
      <c r="F8" s="542"/>
      <c r="G8" s="542"/>
      <c r="H8" s="543"/>
    </row>
    <row r="9" spans="1:13" s="16" customFormat="1" x14ac:dyDescent="0.25">
      <c r="A9" s="488"/>
      <c r="B9" s="488"/>
      <c r="C9" s="488"/>
      <c r="D9" s="488"/>
      <c r="E9" s="488"/>
      <c r="F9" s="488"/>
      <c r="G9" s="488"/>
      <c r="H9" s="488"/>
      <c r="I9" s="8"/>
      <c r="J9" s="8"/>
      <c r="K9" s="1"/>
    </row>
    <row r="10" spans="1:13" x14ac:dyDescent="0.25">
      <c r="E10" s="17"/>
    </row>
    <row r="11" spans="1:13" x14ac:dyDescent="0.25">
      <c r="C11" s="17"/>
      <c r="L11" s="1"/>
      <c r="M11" s="1"/>
    </row>
    <row r="12" spans="1:13" x14ac:dyDescent="0.25">
      <c r="F12" s="17"/>
      <c r="L12" s="1"/>
      <c r="M12" s="1"/>
    </row>
    <row r="13" spans="1:13" x14ac:dyDescent="0.25">
      <c r="B13" s="206"/>
      <c r="C13" s="17"/>
      <c r="L13" s="1"/>
      <c r="M13" s="1"/>
    </row>
    <row r="14" spans="1:13" x14ac:dyDescent="0.25">
      <c r="B14" s="206"/>
      <c r="F14" s="17"/>
      <c r="G14" s="17"/>
      <c r="H14" s="17"/>
      <c r="I14" s="17"/>
      <c r="L14" s="1"/>
      <c r="M14" s="1"/>
    </row>
    <row r="15" spans="1:13" x14ac:dyDescent="0.25">
      <c r="A15" s="206"/>
      <c r="B15" s="206"/>
      <c r="G15" s="17"/>
      <c r="K15" s="8"/>
      <c r="L15" s="2"/>
      <c r="M15" s="2"/>
    </row>
    <row r="16" spans="1:13" x14ac:dyDescent="0.25">
      <c r="A16" s="473" t="s">
        <v>28</v>
      </c>
      <c r="B16" s="206"/>
      <c r="L16" s="1"/>
      <c r="M16" s="1"/>
    </row>
    <row r="17" spans="1:13" x14ac:dyDescent="0.25">
      <c r="A17" s="473"/>
      <c r="B17" s="206"/>
      <c r="F17" s="489"/>
      <c r="G17" s="490"/>
      <c r="H17" s="491"/>
      <c r="I17" s="491"/>
      <c r="J17" s="491"/>
      <c r="K17" s="3"/>
      <c r="L17" s="3"/>
      <c r="M17" s="3"/>
    </row>
    <row r="18" spans="1:13" x14ac:dyDescent="0.25">
      <c r="A18" s="206"/>
      <c r="B18" s="206"/>
    </row>
    <row r="19" spans="1:13" ht="15" customHeight="1" x14ac:dyDescent="0.25">
      <c r="A19" s="9" t="s">
        <v>158</v>
      </c>
      <c r="B19" s="544" t="s">
        <v>14</v>
      </c>
      <c r="C19" s="544"/>
      <c r="D19" s="544"/>
      <c r="E19" s="544"/>
      <c r="F19" s="544"/>
      <c r="G19" s="544"/>
      <c r="H19" s="544"/>
    </row>
    <row r="20" spans="1:13" ht="15" customHeight="1" x14ac:dyDescent="0.25">
      <c r="A20" s="10" t="s">
        <v>41</v>
      </c>
      <c r="B20" s="529" t="s">
        <v>111</v>
      </c>
      <c r="C20" s="529"/>
      <c r="D20" s="529"/>
      <c r="E20" s="529"/>
      <c r="F20" s="529"/>
      <c r="G20" s="529"/>
      <c r="H20" s="529"/>
    </row>
    <row r="21" spans="1:13" ht="15" customHeight="1" x14ac:dyDescent="0.25">
      <c r="A21" s="10" t="s">
        <v>163</v>
      </c>
      <c r="B21" s="528" t="s">
        <v>360</v>
      </c>
      <c r="C21" s="528"/>
      <c r="D21" s="528"/>
      <c r="E21" s="528"/>
      <c r="F21" s="528"/>
      <c r="G21" s="528"/>
      <c r="H21" s="528"/>
    </row>
    <row r="22" spans="1:13" ht="15" customHeight="1" x14ac:dyDescent="0.25">
      <c r="A22" s="10" t="s">
        <v>160</v>
      </c>
      <c r="B22" s="528" t="s">
        <v>108</v>
      </c>
      <c r="C22" s="528"/>
      <c r="D22" s="528"/>
      <c r="E22" s="528"/>
      <c r="F22" s="528"/>
      <c r="G22" s="528"/>
      <c r="H22" s="528"/>
    </row>
    <row r="23" spans="1:13" ht="15" customHeight="1" x14ac:dyDescent="0.25">
      <c r="A23" s="10" t="s">
        <v>97</v>
      </c>
      <c r="B23" s="530" t="s">
        <v>109</v>
      </c>
      <c r="C23" s="530"/>
      <c r="D23" s="530"/>
      <c r="E23" s="530"/>
      <c r="F23" s="530"/>
      <c r="G23" s="530"/>
      <c r="H23" s="530"/>
      <c r="M23" s="1"/>
    </row>
    <row r="24" spans="1:13" s="16" customFormat="1" ht="15" customHeight="1" x14ac:dyDescent="0.25">
      <c r="A24" s="10" t="s">
        <v>112</v>
      </c>
      <c r="B24" s="530" t="s">
        <v>137</v>
      </c>
      <c r="C24" s="530"/>
      <c r="D24" s="530"/>
      <c r="E24" s="530"/>
      <c r="F24" s="530"/>
      <c r="G24" s="530"/>
      <c r="H24" s="530"/>
      <c r="I24" s="8"/>
      <c r="J24" s="8"/>
      <c r="K24" s="1"/>
      <c r="M24" s="1"/>
    </row>
    <row r="25" spans="1:13" s="16" customFormat="1" ht="15" customHeight="1" x14ac:dyDescent="0.25">
      <c r="A25" s="10" t="s">
        <v>113</v>
      </c>
      <c r="B25" s="530" t="s">
        <v>138</v>
      </c>
      <c r="C25" s="530"/>
      <c r="D25" s="530"/>
      <c r="E25" s="530"/>
      <c r="F25" s="530"/>
      <c r="G25" s="530"/>
      <c r="H25" s="530"/>
      <c r="I25" s="8"/>
      <c r="J25" s="8"/>
      <c r="K25" s="1"/>
      <c r="M25" s="1"/>
    </row>
    <row r="26" spans="1:13" ht="15" customHeight="1" x14ac:dyDescent="0.25">
      <c r="A26" s="10" t="s">
        <v>79</v>
      </c>
      <c r="B26" s="528" t="s">
        <v>128</v>
      </c>
      <c r="C26" s="528"/>
      <c r="D26" s="528"/>
      <c r="E26" s="528"/>
      <c r="F26" s="528"/>
      <c r="G26" s="528"/>
      <c r="H26" s="528"/>
      <c r="M26" s="1"/>
    </row>
    <row r="27" spans="1:13" ht="15" customHeight="1" x14ac:dyDescent="0.25">
      <c r="A27" s="10" t="s">
        <v>127</v>
      </c>
      <c r="B27" s="530" t="s">
        <v>110</v>
      </c>
      <c r="C27" s="530"/>
      <c r="D27" s="530"/>
      <c r="E27" s="530"/>
      <c r="F27" s="530"/>
      <c r="G27" s="530"/>
      <c r="H27" s="530"/>
      <c r="M27" s="1"/>
    </row>
    <row r="28" spans="1:13" s="16" customFormat="1" ht="15" customHeight="1" x14ac:dyDescent="0.25">
      <c r="A28" s="10" t="s">
        <v>114</v>
      </c>
      <c r="B28" s="530" t="s">
        <v>129</v>
      </c>
      <c r="C28" s="530"/>
      <c r="D28" s="530"/>
      <c r="E28" s="530"/>
      <c r="F28" s="530"/>
      <c r="G28" s="530"/>
      <c r="H28" s="530"/>
      <c r="I28" s="8"/>
      <c r="J28" s="8"/>
      <c r="K28" s="1"/>
      <c r="M28" s="1"/>
    </row>
    <row r="29" spans="1:13" ht="15" customHeight="1" x14ac:dyDescent="0.25">
      <c r="A29" s="10" t="s">
        <v>316</v>
      </c>
      <c r="B29" s="528" t="s">
        <v>304</v>
      </c>
      <c r="C29" s="528"/>
      <c r="D29" s="528"/>
      <c r="E29" s="528"/>
      <c r="F29" s="528"/>
      <c r="G29" s="528"/>
      <c r="H29" s="528"/>
    </row>
    <row r="30" spans="1:13" s="16" customFormat="1" ht="15" customHeight="1" x14ac:dyDescent="0.25">
      <c r="A30" s="10" t="s">
        <v>161</v>
      </c>
      <c r="B30" s="528" t="s">
        <v>148</v>
      </c>
      <c r="C30" s="528"/>
      <c r="D30" s="528"/>
      <c r="E30" s="528"/>
      <c r="F30" s="528"/>
      <c r="G30" s="528"/>
      <c r="H30" s="528"/>
      <c r="I30" s="8"/>
      <c r="J30" s="8"/>
      <c r="K30" s="1"/>
    </row>
    <row r="31" spans="1:13" s="16" customFormat="1" ht="15" customHeight="1" x14ac:dyDescent="0.25">
      <c r="A31" s="10" t="s">
        <v>162</v>
      </c>
      <c r="B31" s="528" t="s">
        <v>139</v>
      </c>
      <c r="C31" s="528"/>
      <c r="D31" s="528"/>
      <c r="E31" s="528"/>
      <c r="F31" s="528"/>
      <c r="G31" s="528"/>
      <c r="H31" s="528"/>
      <c r="I31" s="8"/>
      <c r="J31" s="8"/>
      <c r="K31" s="1"/>
    </row>
    <row r="32" spans="1:13" ht="12" customHeight="1" x14ac:dyDescent="0.25">
      <c r="A32" s="10"/>
      <c r="B32" s="95"/>
      <c r="C32" s="95"/>
      <c r="D32" s="95"/>
      <c r="E32" s="95"/>
      <c r="F32" s="95"/>
    </row>
  </sheetData>
  <mergeCells count="17">
    <mergeCell ref="A1:H1"/>
    <mergeCell ref="A2:H2"/>
    <mergeCell ref="A3:H3"/>
    <mergeCell ref="A4:H8"/>
    <mergeCell ref="B19:H19"/>
    <mergeCell ref="B31:H31"/>
    <mergeCell ref="B20:H20"/>
    <mergeCell ref="B22:H22"/>
    <mergeCell ref="B23:H23"/>
    <mergeCell ref="B24:H24"/>
    <mergeCell ref="B25:H25"/>
    <mergeCell ref="B28:H28"/>
    <mergeCell ref="B30:H30"/>
    <mergeCell ref="B21:H21"/>
    <mergeCell ref="B26:H26"/>
    <mergeCell ref="B27:H27"/>
    <mergeCell ref="B29:H29"/>
  </mergeCells>
  <hyperlinks>
    <hyperlink ref="A22" location="'Pop. Proj.'!A1" display="Pop. Proj."/>
    <hyperlink ref="A23" location="Attainment!A1" display="Attainment"/>
    <hyperlink ref="A26" location="'6-Year Grad Rate'!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7" right="0.7" top="0.75" bottom="0.75" header="0.3" footer="0.3"/>
  <pageSetup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98" zoomScaleNormal="98" zoomScaleSheetLayoutView="100" workbookViewId="0">
      <selection activeCell="H32" sqref="H32"/>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4.7109375" style="8"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31" t="s">
        <v>28</v>
      </c>
      <c r="B1" s="532"/>
      <c r="C1" s="532"/>
      <c r="D1" s="532"/>
      <c r="E1" s="532"/>
      <c r="F1" s="532"/>
      <c r="G1" s="532"/>
      <c r="H1" s="533"/>
      <c r="J1" s="152"/>
      <c r="K1" s="152"/>
    </row>
    <row r="2" spans="1:14" ht="15" customHeight="1" x14ac:dyDescent="0.2">
      <c r="A2" s="639"/>
      <c r="B2" s="640"/>
      <c r="C2" s="640"/>
      <c r="D2" s="640"/>
      <c r="E2" s="640"/>
      <c r="F2" s="640"/>
      <c r="G2" s="640"/>
      <c r="H2" s="641"/>
      <c r="I2" s="56"/>
      <c r="J2" s="56"/>
      <c r="K2" s="56"/>
      <c r="L2" s="56"/>
      <c r="M2" s="56"/>
      <c r="N2" s="56"/>
    </row>
    <row r="3" spans="1:14" s="95" customFormat="1" ht="30" customHeight="1" x14ac:dyDescent="0.2">
      <c r="A3" s="727" t="s">
        <v>129</v>
      </c>
      <c r="B3" s="728"/>
      <c r="C3" s="728"/>
      <c r="D3" s="728"/>
      <c r="E3" s="728"/>
      <c r="F3" s="728"/>
      <c r="G3" s="728"/>
      <c r="H3" s="729"/>
    </row>
    <row r="4" spans="1:14" s="95" customFormat="1" ht="18.75" customHeight="1" x14ac:dyDescent="0.2">
      <c r="A4" s="563" t="s">
        <v>367</v>
      </c>
      <c r="B4" s="564"/>
      <c r="C4" s="564"/>
      <c r="D4" s="564"/>
      <c r="E4" s="564"/>
      <c r="F4" s="564"/>
      <c r="G4" s="564"/>
      <c r="H4" s="565"/>
    </row>
    <row r="5" spans="1:14" s="95" customFormat="1" ht="18.75" customHeight="1" x14ac:dyDescent="0.2">
      <c r="A5" s="566"/>
      <c r="B5" s="567"/>
      <c r="C5" s="567"/>
      <c r="D5" s="567"/>
      <c r="E5" s="567"/>
      <c r="F5" s="567"/>
      <c r="G5" s="567"/>
      <c r="H5" s="568"/>
    </row>
    <row r="6" spans="1:14" s="95" customFormat="1" ht="18.75" customHeight="1" x14ac:dyDescent="0.2">
      <c r="A6" s="566"/>
      <c r="B6" s="567"/>
      <c r="C6" s="567"/>
      <c r="D6" s="567"/>
      <c r="E6" s="567"/>
      <c r="F6" s="567"/>
      <c r="G6" s="567"/>
      <c r="H6" s="568"/>
    </row>
    <row r="7" spans="1:14" s="95" customFormat="1" ht="18.75" customHeight="1" x14ac:dyDescent="0.2">
      <c r="A7" s="566"/>
      <c r="B7" s="567"/>
      <c r="C7" s="567"/>
      <c r="D7" s="567"/>
      <c r="E7" s="567"/>
      <c r="F7" s="567"/>
      <c r="G7" s="567"/>
      <c r="H7" s="568"/>
    </row>
    <row r="8" spans="1:14" s="95" customFormat="1" ht="18.75" customHeight="1" x14ac:dyDescent="0.2">
      <c r="A8" s="569"/>
      <c r="B8" s="570"/>
      <c r="C8" s="570"/>
      <c r="D8" s="570"/>
      <c r="E8" s="570"/>
      <c r="F8" s="570"/>
      <c r="G8" s="570"/>
      <c r="H8" s="571"/>
    </row>
    <row r="9" spans="1:14" s="95" customFormat="1" ht="15" customHeight="1" x14ac:dyDescent="0.2">
      <c r="A9" s="56"/>
      <c r="B9" s="56"/>
      <c r="C9" s="56"/>
      <c r="D9" s="56"/>
      <c r="E9" s="56"/>
      <c r="F9" s="56"/>
      <c r="G9" s="56"/>
      <c r="H9" s="56"/>
    </row>
    <row r="10" spans="1:14" ht="15" customHeight="1" x14ac:dyDescent="0.2">
      <c r="A10" s="153"/>
      <c r="B10" s="57"/>
      <c r="C10" s="57"/>
      <c r="D10" s="57"/>
      <c r="E10" s="57"/>
      <c r="F10" s="113"/>
      <c r="G10" s="40"/>
    </row>
    <row r="11" spans="1:14" x14ac:dyDescent="0.2">
      <c r="A11" s="126"/>
      <c r="B11" s="57"/>
      <c r="C11" s="57"/>
      <c r="D11" s="57"/>
      <c r="E11" s="57"/>
      <c r="F11" s="113"/>
      <c r="G11" s="13"/>
    </row>
    <row r="12" spans="1:14" x14ac:dyDescent="0.2">
      <c r="F12" s="95"/>
      <c r="G12" s="13"/>
    </row>
    <row r="13" spans="1:14" ht="60" customHeight="1" x14ac:dyDescent="0.2">
      <c r="F13" s="95"/>
      <c r="G13" s="13"/>
    </row>
    <row r="14" spans="1:14" x14ac:dyDescent="0.2">
      <c r="F14" s="95"/>
      <c r="G14" s="13"/>
    </row>
    <row r="15" spans="1:14" x14ac:dyDescent="0.2">
      <c r="F15" s="95"/>
      <c r="G15" s="39"/>
    </row>
    <row r="16" spans="1:14" x14ac:dyDescent="0.2">
      <c r="F16" s="95"/>
      <c r="G16" s="39"/>
    </row>
    <row r="17" spans="5:19" x14ac:dyDescent="0.2">
      <c r="F17" s="95"/>
      <c r="G17" s="39"/>
    </row>
    <row r="18" spans="5:19" ht="30" customHeight="1" x14ac:dyDescent="0.2">
      <c r="F18" s="95"/>
      <c r="G18" s="39"/>
    </row>
    <row r="21" spans="5:19" x14ac:dyDescent="0.2">
      <c r="E21" s="154"/>
      <c r="J21" s="95"/>
      <c r="K21" s="95"/>
      <c r="L21" s="95"/>
      <c r="M21" s="95"/>
      <c r="N21" s="95"/>
      <c r="O21" s="148"/>
      <c r="P21" s="148"/>
      <c r="R21" s="95"/>
      <c r="S21" s="95"/>
    </row>
    <row r="52" spans="1:10" x14ac:dyDescent="0.2">
      <c r="A52" s="735" t="s">
        <v>338</v>
      </c>
      <c r="B52" s="733"/>
      <c r="C52" s="733"/>
      <c r="D52" s="734"/>
    </row>
    <row r="53" spans="1:10" ht="38.25" x14ac:dyDescent="0.2">
      <c r="A53" s="438"/>
      <c r="B53" s="517" t="s">
        <v>339</v>
      </c>
      <c r="C53" s="517" t="s">
        <v>340</v>
      </c>
      <c r="D53" s="517" t="s">
        <v>341</v>
      </c>
    </row>
    <row r="54" spans="1:10" x14ac:dyDescent="0.2">
      <c r="A54" s="517" t="s">
        <v>3</v>
      </c>
      <c r="B54" s="439">
        <v>0.72821969696969702</v>
      </c>
      <c r="C54" s="439">
        <v>0.55303030303030298</v>
      </c>
      <c r="D54" s="439">
        <v>0.23863636363636365</v>
      </c>
    </row>
    <row r="55" spans="1:10" x14ac:dyDescent="0.2">
      <c r="A55" s="518" t="s">
        <v>5</v>
      </c>
      <c r="B55" s="440">
        <v>0.79060648309515513</v>
      </c>
      <c r="C55" s="440">
        <v>0.59681073544789121</v>
      </c>
      <c r="D55" s="440">
        <v>0.1947542697804113</v>
      </c>
    </row>
    <row r="56" spans="1:10" ht="25.5" x14ac:dyDescent="0.2">
      <c r="A56" s="517" t="s">
        <v>4</v>
      </c>
      <c r="B56" s="440">
        <v>0.65104166666666663</v>
      </c>
      <c r="C56" s="440">
        <v>0.43229166666666669</v>
      </c>
      <c r="D56" s="440">
        <v>0.125</v>
      </c>
    </row>
    <row r="57" spans="1:10" x14ac:dyDescent="0.2">
      <c r="A57" s="518" t="s">
        <v>58</v>
      </c>
      <c r="B57" s="440">
        <v>0.69930069930069927</v>
      </c>
      <c r="C57" s="440">
        <v>0.47552447552447552</v>
      </c>
      <c r="D57" s="440">
        <v>0.25174825174825177</v>
      </c>
    </row>
    <row r="58" spans="1:10" x14ac:dyDescent="0.2">
      <c r="A58" s="519"/>
      <c r="B58" s="441"/>
      <c r="C58" s="441"/>
      <c r="D58" s="441"/>
    </row>
    <row r="60" spans="1:10" x14ac:dyDescent="0.2">
      <c r="A60" s="732" t="s">
        <v>106</v>
      </c>
      <c r="B60" s="733"/>
      <c r="C60" s="733"/>
      <c r="D60" s="733"/>
      <c r="E60" s="734"/>
      <c r="F60" s="34"/>
      <c r="G60" s="34"/>
      <c r="H60" s="34"/>
    </row>
    <row r="61" spans="1:10" ht="25.5" customHeight="1" x14ac:dyDescent="0.2">
      <c r="A61" s="103"/>
      <c r="B61" s="57"/>
      <c r="C61" s="558" t="s">
        <v>169</v>
      </c>
      <c r="D61" s="558"/>
      <c r="E61" s="558"/>
    </row>
    <row r="62" spans="1:10" x14ac:dyDescent="0.2">
      <c r="A62" s="278" t="s">
        <v>105</v>
      </c>
      <c r="B62" s="279"/>
      <c r="C62" s="475">
        <v>2016</v>
      </c>
      <c r="D62" s="475">
        <v>2017</v>
      </c>
      <c r="E62" s="475">
        <v>2018</v>
      </c>
      <c r="G62" s="520"/>
      <c r="H62" s="520"/>
      <c r="I62" s="520"/>
      <c r="J62" s="520"/>
    </row>
    <row r="63" spans="1:10" x14ac:dyDescent="0.2">
      <c r="A63" s="730" t="s">
        <v>101</v>
      </c>
      <c r="B63" s="471" t="s">
        <v>11</v>
      </c>
      <c r="C63" s="131">
        <v>0.58025570107649338</v>
      </c>
      <c r="D63" s="131">
        <v>0.61</v>
      </c>
      <c r="E63" s="131">
        <v>0.61657016940163278</v>
      </c>
    </row>
    <row r="64" spans="1:10" x14ac:dyDescent="0.2">
      <c r="A64" s="731"/>
      <c r="B64" s="471" t="s">
        <v>28</v>
      </c>
      <c r="C64" s="131">
        <v>0.44362264150943398</v>
      </c>
      <c r="D64" s="131">
        <v>0.47599999999999998</v>
      </c>
      <c r="E64" s="131">
        <v>0.47599999999999998</v>
      </c>
    </row>
    <row r="65" spans="1:10" x14ac:dyDescent="0.2">
      <c r="A65" s="730" t="s">
        <v>102</v>
      </c>
      <c r="B65" s="471" t="s">
        <v>11</v>
      </c>
      <c r="C65" s="131">
        <v>0.63255511266574471</v>
      </c>
      <c r="D65" s="131">
        <v>0.65300000000000002</v>
      </c>
      <c r="E65" s="131">
        <v>0.65129024314785233</v>
      </c>
      <c r="G65" s="520"/>
      <c r="H65" s="520"/>
      <c r="I65" s="520"/>
      <c r="J65" s="520"/>
    </row>
    <row r="66" spans="1:10" x14ac:dyDescent="0.2">
      <c r="A66" s="731"/>
      <c r="B66" s="471" t="s">
        <v>28</v>
      </c>
      <c r="C66" s="131">
        <v>0.53766037735849059</v>
      </c>
      <c r="D66" s="131">
        <v>0.52800000000000002</v>
      </c>
      <c r="E66" s="131">
        <v>0.52406094433549555</v>
      </c>
    </row>
    <row r="67" spans="1:10" x14ac:dyDescent="0.2">
      <c r="A67" s="730" t="s">
        <v>103</v>
      </c>
      <c r="B67" s="471" t="s">
        <v>11</v>
      </c>
      <c r="C67" s="131">
        <v>0.77828845684535919</v>
      </c>
      <c r="D67" s="131">
        <v>0.85599999999999998</v>
      </c>
      <c r="E67" s="131">
        <v>0.88040232098547178</v>
      </c>
    </row>
    <row r="68" spans="1:10" x14ac:dyDescent="0.2">
      <c r="A68" s="731"/>
      <c r="B68" s="471" t="s">
        <v>28</v>
      </c>
      <c r="C68" s="131">
        <v>0.69252830188679249</v>
      </c>
      <c r="D68" s="131">
        <v>0.80300000000000005</v>
      </c>
      <c r="E68" s="131">
        <v>0.87765877206215115</v>
      </c>
    </row>
    <row r="69" spans="1:10" x14ac:dyDescent="0.2">
      <c r="A69" s="730" t="s">
        <v>104</v>
      </c>
      <c r="B69" s="471" t="s">
        <v>11</v>
      </c>
      <c r="C69" s="131">
        <v>0.75913799181105779</v>
      </c>
      <c r="D69" s="131">
        <v>0.78700000000000003</v>
      </c>
      <c r="E69" s="131">
        <v>0.78861100763349135</v>
      </c>
    </row>
    <row r="70" spans="1:10" x14ac:dyDescent="0.2">
      <c r="A70" s="731"/>
      <c r="B70" s="471" t="s">
        <v>28</v>
      </c>
      <c r="C70" s="131">
        <v>0.6452830188679245</v>
      </c>
      <c r="D70" s="131">
        <v>0.67800000000000005</v>
      </c>
      <c r="E70" s="131">
        <v>0.6817016141197767</v>
      </c>
    </row>
    <row r="73" spans="1:10" x14ac:dyDescent="0.2">
      <c r="A73" s="8" t="s">
        <v>100</v>
      </c>
    </row>
    <row r="74" spans="1:10" x14ac:dyDescent="0.2">
      <c r="A74" s="8" t="s">
        <v>135</v>
      </c>
      <c r="H74" s="10" t="s">
        <v>31</v>
      </c>
    </row>
  </sheetData>
  <mergeCells count="11">
    <mergeCell ref="A1:H1"/>
    <mergeCell ref="A2:H2"/>
    <mergeCell ref="A3:H3"/>
    <mergeCell ref="A4:H8"/>
    <mergeCell ref="A69:A70"/>
    <mergeCell ref="A60:E60"/>
    <mergeCell ref="C61:E61"/>
    <mergeCell ref="A63:A64"/>
    <mergeCell ref="A65:A66"/>
    <mergeCell ref="A67:A68"/>
    <mergeCell ref="A52:D52"/>
  </mergeCells>
  <hyperlinks>
    <hyperlink ref="H74"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K29" sqref="K29"/>
    </sheetView>
  </sheetViews>
  <sheetFormatPr defaultColWidth="9.140625" defaultRowHeight="12.75" x14ac:dyDescent="0.2"/>
  <cols>
    <col min="1" max="14" width="10.7109375" style="8" customWidth="1"/>
    <col min="15" max="16384" width="9.140625" style="8"/>
  </cols>
  <sheetData>
    <row r="1" spans="1:15" ht="15" customHeight="1" x14ac:dyDescent="0.2">
      <c r="A1" s="531" t="s">
        <v>28</v>
      </c>
      <c r="B1" s="532"/>
      <c r="C1" s="532"/>
      <c r="D1" s="532"/>
      <c r="E1" s="532"/>
      <c r="F1" s="532"/>
      <c r="G1" s="532"/>
      <c r="H1" s="532"/>
      <c r="I1" s="532"/>
      <c r="J1" s="532"/>
      <c r="K1" s="532"/>
      <c r="L1" s="532"/>
      <c r="M1" s="533"/>
    </row>
    <row r="2" spans="1:15" ht="15" customHeight="1" x14ac:dyDescent="0.2">
      <c r="A2" s="721"/>
      <c r="B2" s="722"/>
      <c r="C2" s="722"/>
      <c r="D2" s="722"/>
      <c r="E2" s="722"/>
      <c r="F2" s="722"/>
      <c r="G2" s="722"/>
      <c r="H2" s="722"/>
      <c r="I2" s="722"/>
      <c r="J2" s="722"/>
      <c r="K2" s="722"/>
      <c r="L2" s="722"/>
      <c r="M2" s="723"/>
      <c r="N2" s="56"/>
      <c r="O2" s="56"/>
    </row>
    <row r="3" spans="1:15" s="95" customFormat="1" ht="15" customHeight="1" x14ac:dyDescent="0.2">
      <c r="A3" s="531" t="s">
        <v>304</v>
      </c>
      <c r="B3" s="532"/>
      <c r="C3" s="532"/>
      <c r="D3" s="532"/>
      <c r="E3" s="532"/>
      <c r="F3" s="532"/>
      <c r="G3" s="532"/>
      <c r="H3" s="532"/>
      <c r="I3" s="532"/>
      <c r="J3" s="532"/>
      <c r="K3" s="532"/>
      <c r="L3" s="532"/>
      <c r="M3" s="533"/>
      <c r="N3" s="56"/>
    </row>
    <row r="4" spans="1:15" s="95" customFormat="1" ht="15" customHeight="1" x14ac:dyDescent="0.2">
      <c r="A4" s="563" t="s">
        <v>342</v>
      </c>
      <c r="B4" s="564"/>
      <c r="C4" s="564"/>
      <c r="D4" s="564"/>
      <c r="E4" s="564"/>
      <c r="F4" s="564"/>
      <c r="G4" s="564"/>
      <c r="H4" s="564"/>
      <c r="I4" s="564"/>
      <c r="J4" s="564"/>
      <c r="K4" s="564"/>
      <c r="L4" s="564"/>
      <c r="M4" s="565"/>
      <c r="N4" s="56"/>
    </row>
    <row r="5" spans="1:15" s="95" customFormat="1" ht="15" customHeight="1" x14ac:dyDescent="0.2">
      <c r="A5" s="566"/>
      <c r="B5" s="567"/>
      <c r="C5" s="567"/>
      <c r="D5" s="567"/>
      <c r="E5" s="567"/>
      <c r="F5" s="567"/>
      <c r="G5" s="567"/>
      <c r="H5" s="567"/>
      <c r="I5" s="567"/>
      <c r="J5" s="567"/>
      <c r="K5" s="567"/>
      <c r="L5" s="567"/>
      <c r="M5" s="568"/>
      <c r="N5" s="56"/>
    </row>
    <row r="6" spans="1:15" s="95" customFormat="1" ht="15" customHeight="1" x14ac:dyDescent="0.2">
      <c r="A6" s="566"/>
      <c r="B6" s="567"/>
      <c r="C6" s="567"/>
      <c r="D6" s="567"/>
      <c r="E6" s="567"/>
      <c r="F6" s="567"/>
      <c r="G6" s="567"/>
      <c r="H6" s="567"/>
      <c r="I6" s="567"/>
      <c r="J6" s="567"/>
      <c r="K6" s="567"/>
      <c r="L6" s="567"/>
      <c r="M6" s="568"/>
      <c r="N6" s="56"/>
    </row>
    <row r="7" spans="1:15" s="95" customFormat="1" ht="15" customHeight="1" x14ac:dyDescent="0.2">
      <c r="A7" s="566"/>
      <c r="B7" s="567"/>
      <c r="C7" s="567"/>
      <c r="D7" s="567"/>
      <c r="E7" s="567"/>
      <c r="F7" s="567"/>
      <c r="G7" s="567"/>
      <c r="H7" s="567"/>
      <c r="I7" s="567"/>
      <c r="J7" s="567"/>
      <c r="K7" s="567"/>
      <c r="L7" s="567"/>
      <c r="M7" s="568"/>
      <c r="N7" s="56"/>
    </row>
    <row r="8" spans="1:15" s="95" customFormat="1" ht="15" customHeight="1" x14ac:dyDescent="0.2">
      <c r="A8" s="569"/>
      <c r="B8" s="570"/>
      <c r="C8" s="570"/>
      <c r="D8" s="570"/>
      <c r="E8" s="570"/>
      <c r="F8" s="570"/>
      <c r="G8" s="570"/>
      <c r="H8" s="570"/>
      <c r="I8" s="570"/>
      <c r="J8" s="570"/>
      <c r="K8" s="570"/>
      <c r="L8" s="570"/>
      <c r="M8" s="571"/>
      <c r="N8" s="56"/>
    </row>
    <row r="9" spans="1:15" ht="15" customHeight="1" thickBot="1" x14ac:dyDescent="0.25">
      <c r="I9" s="29"/>
    </row>
    <row r="10" spans="1:15" ht="15" customHeight="1" thickBot="1" x14ac:dyDescent="0.25">
      <c r="C10" s="739" t="s">
        <v>107</v>
      </c>
      <c r="D10" s="739"/>
      <c r="E10" s="739"/>
      <c r="F10" s="739"/>
      <c r="G10" s="739"/>
      <c r="H10" s="739" t="s">
        <v>37</v>
      </c>
      <c r="I10" s="739"/>
      <c r="J10" s="739"/>
      <c r="K10" s="739"/>
    </row>
    <row r="11" spans="1:15" ht="25.5" customHeight="1" x14ac:dyDescent="0.2">
      <c r="A11" s="486" t="s">
        <v>6</v>
      </c>
      <c r="B11" s="218" t="s">
        <v>136</v>
      </c>
      <c r="C11" s="220" t="s">
        <v>15</v>
      </c>
      <c r="D11" s="216" t="s">
        <v>3</v>
      </c>
      <c r="E11" s="217" t="s">
        <v>5</v>
      </c>
      <c r="F11" s="521" t="s">
        <v>4</v>
      </c>
      <c r="G11" s="216" t="s">
        <v>16</v>
      </c>
      <c r="H11" s="224" t="s">
        <v>3</v>
      </c>
      <c r="I11" s="225" t="s">
        <v>5</v>
      </c>
      <c r="J11" s="522" t="s">
        <v>4</v>
      </c>
      <c r="K11" s="226" t="s">
        <v>16</v>
      </c>
    </row>
    <row r="12" spans="1:15" x14ac:dyDescent="0.2">
      <c r="A12" s="737">
        <v>2000</v>
      </c>
      <c r="B12" s="162" t="s">
        <v>17</v>
      </c>
      <c r="C12" s="221">
        <f>SUM(D12:G12)</f>
        <v>16392</v>
      </c>
      <c r="D12" s="62">
        <v>3397</v>
      </c>
      <c r="E12" s="62">
        <v>12221</v>
      </c>
      <c r="F12" s="62">
        <v>362</v>
      </c>
      <c r="G12" s="523">
        <v>412</v>
      </c>
      <c r="H12" s="227">
        <f>D12/C12</f>
        <v>0.20723523670082966</v>
      </c>
      <c r="I12" s="222">
        <f>E12/C12</f>
        <v>0.74554660810151296</v>
      </c>
      <c r="J12" s="222">
        <f>F12/C12</f>
        <v>2.2083943387018058E-2</v>
      </c>
      <c r="K12" s="205">
        <f>G12/C12</f>
        <v>2.5134211810639337E-2</v>
      </c>
      <c r="L12" s="271"/>
    </row>
    <row r="13" spans="1:15" ht="15" customHeight="1" x14ac:dyDescent="0.2">
      <c r="A13" s="738"/>
      <c r="B13" s="163" t="s">
        <v>18</v>
      </c>
      <c r="C13" s="202">
        <f>SUM(D13:G13)</f>
        <v>16943</v>
      </c>
      <c r="D13" s="524">
        <v>1726</v>
      </c>
      <c r="E13" s="524">
        <v>14641</v>
      </c>
      <c r="F13" s="524">
        <v>388</v>
      </c>
      <c r="G13" s="525">
        <v>188</v>
      </c>
      <c r="H13" s="228">
        <f t="shared" ref="H13:H14" si="0">D13/C13</f>
        <v>0.10187097916543705</v>
      </c>
      <c r="I13" s="223">
        <f t="shared" ref="I13:I14" si="1">E13/C13</f>
        <v>0.86413268016289912</v>
      </c>
      <c r="J13" s="223">
        <f t="shared" ref="J13:J14" si="2">F13/C13</f>
        <v>2.2900312813551319E-2</v>
      </c>
      <c r="K13" s="207">
        <f t="shared" ref="K13:K14" si="3">G13/C13</f>
        <v>1.1096027858112496E-2</v>
      </c>
      <c r="L13" s="271"/>
    </row>
    <row r="14" spans="1:15" x14ac:dyDescent="0.2">
      <c r="A14" s="736">
        <v>2018</v>
      </c>
      <c r="B14" s="219" t="s">
        <v>17</v>
      </c>
      <c r="C14" s="201">
        <f>SUM(D14:G14)</f>
        <v>25878</v>
      </c>
      <c r="D14" s="62">
        <v>1895</v>
      </c>
      <c r="E14" s="62">
        <v>22743</v>
      </c>
      <c r="F14" s="62">
        <v>596</v>
      </c>
      <c r="G14" s="523">
        <v>644</v>
      </c>
      <c r="H14" s="385">
        <f t="shared" si="0"/>
        <v>7.3228224746889253E-2</v>
      </c>
      <c r="I14" s="222">
        <f t="shared" si="1"/>
        <v>0.87885462555066074</v>
      </c>
      <c r="J14" s="222">
        <f t="shared" si="2"/>
        <v>2.3031146147306593E-2</v>
      </c>
      <c r="K14" s="205">
        <f t="shared" si="3"/>
        <v>2.4886003555143366E-2</v>
      </c>
      <c r="L14" s="271"/>
    </row>
    <row r="15" spans="1:15" ht="13.5" thickBot="1" x14ac:dyDescent="0.25">
      <c r="A15" s="736"/>
      <c r="B15" s="163" t="s">
        <v>18</v>
      </c>
      <c r="C15" s="203">
        <f>SUM(D15:G15)</f>
        <v>27601</v>
      </c>
      <c r="D15" s="526">
        <v>1959</v>
      </c>
      <c r="E15" s="526">
        <v>23916</v>
      </c>
      <c r="F15" s="526">
        <v>504</v>
      </c>
      <c r="G15" s="527">
        <v>1222</v>
      </c>
      <c r="H15" s="386">
        <f>D15/C15</f>
        <v>7.0975689286620056E-2</v>
      </c>
      <c r="I15" s="229">
        <f>E15/C15</f>
        <v>0.86649034455273355</v>
      </c>
      <c r="J15" s="229">
        <f>F15/C15</f>
        <v>1.8260207963479585E-2</v>
      </c>
      <c r="K15" s="230">
        <f>G15/C15</f>
        <v>4.4273758197166772E-2</v>
      </c>
      <c r="L15" s="271"/>
    </row>
    <row r="16" spans="1:15" x14ac:dyDescent="0.2">
      <c r="H16" s="57"/>
    </row>
    <row r="19" ht="12.75" customHeight="1" x14ac:dyDescent="0.2"/>
    <row r="35" spans="1:10" x14ac:dyDescent="0.2">
      <c r="A35" s="8" t="s">
        <v>95</v>
      </c>
      <c r="J35" s="10" t="s">
        <v>31</v>
      </c>
    </row>
  </sheetData>
  <mergeCells count="8">
    <mergeCell ref="A14:A15"/>
    <mergeCell ref="A12:A13"/>
    <mergeCell ref="C10:G10"/>
    <mergeCell ref="H10:K10"/>
    <mergeCell ref="A1:M1"/>
    <mergeCell ref="A2:M2"/>
    <mergeCell ref="A3:M3"/>
    <mergeCell ref="A4:M8"/>
  </mergeCells>
  <hyperlinks>
    <hyperlink ref="J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0"/>
  <sheetViews>
    <sheetView zoomScaleNormal="100" zoomScaleSheetLayoutView="100" workbookViewId="0">
      <selection activeCell="N29" sqref="N29"/>
    </sheetView>
  </sheetViews>
  <sheetFormatPr defaultColWidth="9.140625" defaultRowHeight="15" x14ac:dyDescent="0.25"/>
  <cols>
    <col min="1" max="9" width="11.7109375" style="8" customWidth="1"/>
    <col min="10" max="13" width="9.140625" style="8"/>
    <col min="14" max="14" width="10.85546875" style="8" customWidth="1"/>
    <col min="15" max="16384" width="9.140625" style="155"/>
  </cols>
  <sheetData>
    <row r="1" spans="1:15" ht="15" customHeight="1" x14ac:dyDescent="0.25">
      <c r="A1" s="531" t="s">
        <v>28</v>
      </c>
      <c r="B1" s="532"/>
      <c r="C1" s="532"/>
      <c r="D1" s="532"/>
      <c r="E1" s="532"/>
      <c r="F1" s="532"/>
      <c r="G1" s="532"/>
      <c r="H1" s="532"/>
      <c r="I1" s="533"/>
      <c r="K1" s="95"/>
    </row>
    <row r="2" spans="1:15" ht="15" customHeight="1" x14ac:dyDescent="0.25">
      <c r="A2" s="639"/>
      <c r="B2" s="640"/>
      <c r="C2" s="640"/>
      <c r="D2" s="640"/>
      <c r="E2" s="640"/>
      <c r="F2" s="640"/>
      <c r="G2" s="640"/>
      <c r="H2" s="640"/>
      <c r="I2" s="641"/>
      <c r="J2" s="166"/>
      <c r="K2" s="166"/>
    </row>
    <row r="3" spans="1:15" s="7" customFormat="1" ht="15" customHeight="1" x14ac:dyDescent="0.25">
      <c r="A3" s="531" t="s">
        <v>147</v>
      </c>
      <c r="B3" s="532"/>
      <c r="C3" s="532"/>
      <c r="D3" s="532"/>
      <c r="E3" s="532"/>
      <c r="F3" s="532"/>
      <c r="G3" s="532"/>
      <c r="H3" s="532"/>
      <c r="I3" s="533"/>
      <c r="J3" s="269"/>
      <c r="K3" s="56"/>
      <c r="L3" s="56"/>
      <c r="M3" s="56"/>
      <c r="N3" s="56"/>
    </row>
    <row r="4" spans="1:15" s="7" customFormat="1" ht="15" customHeight="1" x14ac:dyDescent="0.25">
      <c r="A4" s="563" t="s">
        <v>167</v>
      </c>
      <c r="B4" s="564"/>
      <c r="C4" s="564"/>
      <c r="D4" s="564"/>
      <c r="E4" s="564"/>
      <c r="F4" s="564"/>
      <c r="G4" s="564"/>
      <c r="H4" s="564"/>
      <c r="I4" s="565"/>
      <c r="J4" s="164"/>
      <c r="K4" s="56"/>
      <c r="L4" s="95"/>
      <c r="M4" s="95"/>
      <c r="N4" s="95"/>
    </row>
    <row r="5" spans="1:15" s="7" customFormat="1" ht="15" customHeight="1" x14ac:dyDescent="0.25">
      <c r="A5" s="566"/>
      <c r="B5" s="567"/>
      <c r="C5" s="567"/>
      <c r="D5" s="567"/>
      <c r="E5" s="567"/>
      <c r="F5" s="567"/>
      <c r="G5" s="567"/>
      <c r="H5" s="567"/>
      <c r="I5" s="568"/>
      <c r="J5" s="164"/>
      <c r="K5" s="56"/>
      <c r="L5" s="95"/>
      <c r="M5" s="95"/>
      <c r="N5" s="95"/>
    </row>
    <row r="6" spans="1:15" s="7" customFormat="1" ht="15" customHeight="1" x14ac:dyDescent="0.25">
      <c r="A6" s="566"/>
      <c r="B6" s="567"/>
      <c r="C6" s="567"/>
      <c r="D6" s="567"/>
      <c r="E6" s="567"/>
      <c r="F6" s="567"/>
      <c r="G6" s="567"/>
      <c r="H6" s="567"/>
      <c r="I6" s="568"/>
      <c r="J6" s="164"/>
      <c r="K6" s="56"/>
      <c r="L6" s="95"/>
      <c r="M6" s="95"/>
      <c r="N6" s="95"/>
    </row>
    <row r="7" spans="1:15" s="7" customFormat="1" ht="15" customHeight="1" x14ac:dyDescent="0.25">
      <c r="A7" s="566"/>
      <c r="B7" s="567"/>
      <c r="C7" s="567"/>
      <c r="D7" s="567"/>
      <c r="E7" s="567"/>
      <c r="F7" s="567"/>
      <c r="G7" s="567"/>
      <c r="H7" s="567"/>
      <c r="I7" s="568"/>
      <c r="J7" s="164"/>
      <c r="K7" s="56"/>
      <c r="L7" s="8"/>
      <c r="M7" s="8"/>
      <c r="N7" s="8"/>
    </row>
    <row r="8" spans="1:15" s="7" customFormat="1" ht="15" customHeight="1" x14ac:dyDescent="0.25">
      <c r="A8" s="569"/>
      <c r="B8" s="570"/>
      <c r="C8" s="570"/>
      <c r="D8" s="570"/>
      <c r="E8" s="570"/>
      <c r="F8" s="570"/>
      <c r="G8" s="570"/>
      <c r="H8" s="570"/>
      <c r="I8" s="571"/>
      <c r="J8" s="164"/>
      <c r="K8" s="56"/>
      <c r="L8" s="8"/>
      <c r="M8" s="8"/>
      <c r="N8" s="8"/>
    </row>
    <row r="9" spans="1:15" s="95" customFormat="1" ht="15" customHeight="1" thickBot="1" x14ac:dyDescent="0.25"/>
    <row r="10" spans="1:15" s="8" customFormat="1" ht="26.25" customHeight="1" x14ac:dyDescent="0.2">
      <c r="A10" s="748" t="s">
        <v>6</v>
      </c>
      <c r="B10" s="749" t="s">
        <v>136</v>
      </c>
      <c r="C10" s="750" t="s">
        <v>15</v>
      </c>
      <c r="D10" s="752" t="s">
        <v>15</v>
      </c>
      <c r="E10" s="753"/>
      <c r="F10" s="752" t="s">
        <v>3</v>
      </c>
      <c r="G10" s="753"/>
      <c r="H10" s="752" t="s">
        <v>5</v>
      </c>
      <c r="I10" s="753"/>
      <c r="J10" s="752" t="s">
        <v>4</v>
      </c>
      <c r="K10" s="753"/>
      <c r="L10" s="752" t="s">
        <v>16</v>
      </c>
      <c r="M10" s="753"/>
    </row>
    <row r="11" spans="1:15" s="8" customFormat="1" ht="12.75" x14ac:dyDescent="0.2">
      <c r="A11" s="748"/>
      <c r="B11" s="749"/>
      <c r="C11" s="751"/>
      <c r="D11" s="53" t="s">
        <v>2</v>
      </c>
      <c r="E11" s="54" t="s">
        <v>1</v>
      </c>
      <c r="F11" s="53" t="s">
        <v>2</v>
      </c>
      <c r="G11" s="54" t="s">
        <v>1</v>
      </c>
      <c r="H11" s="53" t="s">
        <v>2</v>
      </c>
      <c r="I11" s="54" t="s">
        <v>1</v>
      </c>
      <c r="J11" s="53" t="s">
        <v>2</v>
      </c>
      <c r="K11" s="54" t="s">
        <v>1</v>
      </c>
      <c r="L11" s="53" t="s">
        <v>2</v>
      </c>
      <c r="M11" s="54" t="s">
        <v>1</v>
      </c>
    </row>
    <row r="12" spans="1:15" s="8" customFormat="1" ht="12.75" x14ac:dyDescent="0.2">
      <c r="A12" s="754">
        <v>2016</v>
      </c>
      <c r="B12" s="162" t="s">
        <v>17</v>
      </c>
      <c r="C12" s="158">
        <v>26565</v>
      </c>
      <c r="D12" s="158">
        <v>14244</v>
      </c>
      <c r="E12" s="159">
        <v>12321</v>
      </c>
      <c r="F12" s="393">
        <v>1453</v>
      </c>
      <c r="G12" s="398">
        <v>1365</v>
      </c>
      <c r="H12" s="399">
        <v>11262</v>
      </c>
      <c r="I12" s="398">
        <v>9095</v>
      </c>
      <c r="J12" s="399">
        <v>423</v>
      </c>
      <c r="K12" s="398">
        <v>521</v>
      </c>
      <c r="L12" s="158">
        <v>1106</v>
      </c>
      <c r="M12" s="159">
        <v>1340</v>
      </c>
      <c r="N12" s="251"/>
    </row>
    <row r="13" spans="1:15" s="8" customFormat="1" ht="12.75" x14ac:dyDescent="0.2">
      <c r="A13" s="755"/>
      <c r="B13" s="163" t="s">
        <v>18</v>
      </c>
      <c r="C13" s="157">
        <v>28663</v>
      </c>
      <c r="D13" s="400">
        <v>16240</v>
      </c>
      <c r="E13" s="401">
        <v>12423</v>
      </c>
      <c r="F13" s="395">
        <v>1210</v>
      </c>
      <c r="G13" s="402">
        <v>995</v>
      </c>
      <c r="H13" s="403">
        <v>13905</v>
      </c>
      <c r="I13" s="402">
        <v>10518</v>
      </c>
      <c r="J13" s="403">
        <v>341</v>
      </c>
      <c r="K13" s="402">
        <v>309</v>
      </c>
      <c r="L13" s="160">
        <v>784</v>
      </c>
      <c r="M13" s="161">
        <v>601</v>
      </c>
    </row>
    <row r="14" spans="1:15" s="8" customFormat="1" ht="12.75" x14ac:dyDescent="0.2">
      <c r="A14" s="746">
        <v>2017</v>
      </c>
      <c r="B14" s="162" t="s">
        <v>17</v>
      </c>
      <c r="C14" s="158">
        <v>27678</v>
      </c>
      <c r="D14" s="158">
        <v>14845</v>
      </c>
      <c r="E14" s="159">
        <v>12833</v>
      </c>
      <c r="F14" s="393">
        <v>1408</v>
      </c>
      <c r="G14" s="398">
        <v>1355</v>
      </c>
      <c r="H14" s="399">
        <v>11880</v>
      </c>
      <c r="I14" s="398">
        <v>9472</v>
      </c>
      <c r="J14" s="399">
        <v>459</v>
      </c>
      <c r="K14" s="398">
        <v>539</v>
      </c>
      <c r="L14" s="158">
        <v>892</v>
      </c>
      <c r="M14" s="159">
        <v>1296</v>
      </c>
      <c r="O14" s="8" t="s">
        <v>149</v>
      </c>
    </row>
    <row r="15" spans="1:15" s="8" customFormat="1" ht="12.75" x14ac:dyDescent="0.2">
      <c r="A15" s="747"/>
      <c r="B15" s="163" t="s">
        <v>18</v>
      </c>
      <c r="C15" s="160">
        <v>26896</v>
      </c>
      <c r="D15" s="404">
        <v>15310</v>
      </c>
      <c r="E15" s="405">
        <v>11586</v>
      </c>
      <c r="F15" s="397">
        <v>1067</v>
      </c>
      <c r="G15" s="406">
        <v>912</v>
      </c>
      <c r="H15" s="407">
        <v>13153</v>
      </c>
      <c r="I15" s="406">
        <v>9794</v>
      </c>
      <c r="J15" s="407">
        <v>304</v>
      </c>
      <c r="K15" s="406">
        <v>265</v>
      </c>
      <c r="L15" s="387">
        <v>654</v>
      </c>
      <c r="M15" s="388">
        <v>534</v>
      </c>
    </row>
    <row r="16" spans="1:15" s="8" customFormat="1" ht="12.75" x14ac:dyDescent="0.2">
      <c r="A16" s="736">
        <v>2018</v>
      </c>
      <c r="B16" s="162" t="s">
        <v>17</v>
      </c>
      <c r="C16" s="390">
        <v>27677</v>
      </c>
      <c r="D16" s="393">
        <v>14961</v>
      </c>
      <c r="E16" s="389">
        <v>12716</v>
      </c>
      <c r="F16" s="396">
        <v>1457</v>
      </c>
      <c r="G16" s="389">
        <v>1394</v>
      </c>
      <c r="H16" s="393">
        <v>11934</v>
      </c>
      <c r="I16" s="389">
        <v>9358</v>
      </c>
      <c r="J16" s="393">
        <v>447</v>
      </c>
      <c r="K16" s="389">
        <v>507</v>
      </c>
      <c r="L16" s="393">
        <v>912</v>
      </c>
      <c r="M16" s="389">
        <v>1313</v>
      </c>
    </row>
    <row r="17" spans="1:14" s="8" customFormat="1" ht="13.5" thickBot="1" x14ac:dyDescent="0.25">
      <c r="A17" s="736"/>
      <c r="B17" s="163" t="s">
        <v>18</v>
      </c>
      <c r="C17" s="391">
        <v>28241</v>
      </c>
      <c r="D17" s="394">
        <v>16282</v>
      </c>
      <c r="E17" s="392">
        <v>11959</v>
      </c>
      <c r="F17" s="394">
        <v>1091</v>
      </c>
      <c r="G17" s="392">
        <v>908</v>
      </c>
      <c r="H17" s="394">
        <v>14007</v>
      </c>
      <c r="I17" s="392">
        <v>10036</v>
      </c>
      <c r="J17" s="394">
        <v>283</v>
      </c>
      <c r="K17" s="392">
        <v>262</v>
      </c>
      <c r="L17" s="394">
        <v>781</v>
      </c>
      <c r="M17" s="392">
        <v>676</v>
      </c>
    </row>
    <row r="18" spans="1:14" s="8" customFormat="1" ht="12.75" x14ac:dyDescent="0.2">
      <c r="F18" s="267"/>
      <c r="G18" s="267"/>
    </row>
    <row r="19" spans="1:14" s="7" customFormat="1" ht="15" customHeight="1" x14ac:dyDescent="0.25">
      <c r="A19" s="477"/>
      <c r="B19" s="477"/>
      <c r="C19" s="477"/>
      <c r="D19" s="477"/>
      <c r="E19" s="477"/>
      <c r="F19" s="477"/>
      <c r="G19" s="477"/>
      <c r="H19" s="477"/>
      <c r="I19" s="477"/>
      <c r="J19" s="276"/>
      <c r="K19" s="277"/>
      <c r="L19" s="8"/>
      <c r="M19" s="8"/>
      <c r="N19" s="8"/>
    </row>
    <row r="20" spans="1:14" x14ac:dyDescent="0.25">
      <c r="J20" s="276"/>
      <c r="K20" s="277"/>
    </row>
    <row r="28" spans="1:14" ht="15" customHeight="1" x14ac:dyDescent="0.25"/>
    <row r="35" spans="1:11" ht="15" customHeight="1" x14ac:dyDescent="0.25"/>
    <row r="36" spans="1:11" x14ac:dyDescent="0.25">
      <c r="A36" s="744" t="s">
        <v>28</v>
      </c>
      <c r="B36" s="745"/>
      <c r="C36" s="487" t="s">
        <v>2</v>
      </c>
      <c r="D36" s="487" t="s">
        <v>1</v>
      </c>
    </row>
    <row r="37" spans="1:11" x14ac:dyDescent="0.25">
      <c r="A37" s="740" t="s">
        <v>3</v>
      </c>
      <c r="B37" s="231" t="s">
        <v>45</v>
      </c>
      <c r="C37" s="265">
        <f>$F16/(F16+G16)</f>
        <v>0.51104875482286916</v>
      </c>
      <c r="D37" s="265">
        <f>$G16/(F16+G16)</f>
        <v>0.48895124517713084</v>
      </c>
      <c r="E37" s="170"/>
    </row>
    <row r="38" spans="1:11" x14ac:dyDescent="0.25">
      <c r="A38" s="741"/>
      <c r="B38" s="232" t="s">
        <v>46</v>
      </c>
      <c r="C38" s="265">
        <f>$F17/(F17+G17)</f>
        <v>0.54577288644322164</v>
      </c>
      <c r="D38" s="265">
        <f>$G17/(F17+G17)</f>
        <v>0.45422711355677842</v>
      </c>
      <c r="E38" s="170"/>
    </row>
    <row r="39" spans="1:11" x14ac:dyDescent="0.25">
      <c r="A39" s="756" t="s">
        <v>5</v>
      </c>
      <c r="B39" s="231" t="s">
        <v>45</v>
      </c>
      <c r="C39" s="266">
        <f>$H16/(H16+I16)</f>
        <v>0.56049220364456132</v>
      </c>
      <c r="D39" s="265">
        <f>$I16/(H16+I16)</f>
        <v>0.43950779635543868</v>
      </c>
      <c r="E39" s="170"/>
    </row>
    <row r="40" spans="1:11" x14ac:dyDescent="0.25">
      <c r="A40" s="757"/>
      <c r="B40" s="232" t="s">
        <v>46</v>
      </c>
      <c r="C40" s="266">
        <f>$H17/(H17+I17)</f>
        <v>0.5825812086678035</v>
      </c>
      <c r="D40" s="265">
        <f>$I17/(H17+I17)</f>
        <v>0.4174187913321965</v>
      </c>
      <c r="E40" s="170"/>
    </row>
    <row r="41" spans="1:11" ht="15" customHeight="1" x14ac:dyDescent="0.25">
      <c r="A41" s="740" t="s">
        <v>4</v>
      </c>
      <c r="B41" s="231" t="s">
        <v>45</v>
      </c>
      <c r="C41" s="265">
        <f>$J16/(J16+K16)</f>
        <v>0.46855345911949686</v>
      </c>
      <c r="D41" s="265">
        <f>$K16/(J16+K16)</f>
        <v>0.53144654088050314</v>
      </c>
      <c r="E41" s="170"/>
    </row>
    <row r="42" spans="1:11" x14ac:dyDescent="0.25">
      <c r="A42" s="741"/>
      <c r="B42" s="232" t="s">
        <v>46</v>
      </c>
      <c r="C42" s="265">
        <f>$J17/(J17+K17)</f>
        <v>0.51926605504587153</v>
      </c>
      <c r="D42" s="265">
        <f>$K17/(J17+K17)</f>
        <v>0.48073394495412847</v>
      </c>
      <c r="E42" s="170"/>
      <c r="F42" s="57"/>
      <c r="G42" s="57"/>
    </row>
    <row r="43" spans="1:11" x14ac:dyDescent="0.25">
      <c r="A43" s="742" t="s">
        <v>58</v>
      </c>
      <c r="B43" s="231" t="s">
        <v>45</v>
      </c>
      <c r="C43" s="265">
        <f>$L16/(L16+M16)</f>
        <v>0.40988764044943821</v>
      </c>
      <c r="D43" s="265">
        <f>$M16/(L16+M16)</f>
        <v>0.59011235955056185</v>
      </c>
      <c r="E43" s="170"/>
      <c r="F43" s="57"/>
      <c r="G43" s="57"/>
    </row>
    <row r="44" spans="1:11" x14ac:dyDescent="0.25">
      <c r="A44" s="743"/>
      <c r="B44" s="233" t="s">
        <v>46</v>
      </c>
      <c r="C44" s="265">
        <f>$L17/(L17+M17)</f>
        <v>0.53603294440631433</v>
      </c>
      <c r="D44" s="265">
        <f>$M17/(L17+M17)</f>
        <v>0.46396705559368567</v>
      </c>
      <c r="E44" s="170"/>
    </row>
    <row r="46" spans="1:11" x14ac:dyDescent="0.25">
      <c r="A46" s="8" t="s">
        <v>95</v>
      </c>
      <c r="K46" s="268" t="s">
        <v>31</v>
      </c>
    </row>
    <row r="50" spans="1:1" x14ac:dyDescent="0.25">
      <c r="A50" s="249"/>
    </row>
  </sheetData>
  <mergeCells count="20">
    <mergeCell ref="L10:M10"/>
    <mergeCell ref="F10:G10"/>
    <mergeCell ref="J10:K10"/>
    <mergeCell ref="H10:I10"/>
    <mergeCell ref="A39:A40"/>
    <mergeCell ref="A41:A42"/>
    <mergeCell ref="A43:A44"/>
    <mergeCell ref="A1:I1"/>
    <mergeCell ref="A2:I2"/>
    <mergeCell ref="A3:I3"/>
    <mergeCell ref="A4:I8"/>
    <mergeCell ref="A36:B36"/>
    <mergeCell ref="A37:A38"/>
    <mergeCell ref="A14:A15"/>
    <mergeCell ref="A16:A17"/>
    <mergeCell ref="A10:A11"/>
    <mergeCell ref="B10:B11"/>
    <mergeCell ref="C10:C11"/>
    <mergeCell ref="D10:E10"/>
    <mergeCell ref="A12:A13"/>
  </mergeCells>
  <hyperlinks>
    <hyperlink ref="K46"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8"/>
  <sheetViews>
    <sheetView zoomScaleNormal="100" zoomScaleSheetLayoutView="100" workbookViewId="0">
      <selection activeCell="H22" sqref="H22"/>
    </sheetView>
  </sheetViews>
  <sheetFormatPr defaultRowHeight="15" x14ac:dyDescent="0.25"/>
  <cols>
    <col min="1" max="1" width="38.28515625" style="8" customWidth="1"/>
    <col min="2" max="2" width="12.85546875" style="8" customWidth="1"/>
    <col min="3" max="3" width="14.28515625" style="8" customWidth="1"/>
    <col min="4" max="4" width="17" style="8" customWidth="1"/>
    <col min="5" max="5" width="13.28515625" style="8" customWidth="1"/>
    <col min="6" max="6" width="14.140625" style="8" customWidth="1"/>
    <col min="7" max="7" width="14.7109375" style="8" customWidth="1"/>
    <col min="8" max="8" width="14" style="8" customWidth="1"/>
    <col min="9" max="9" width="14.7109375" style="15"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58" t="s">
        <v>28</v>
      </c>
      <c r="B1" s="759"/>
      <c r="C1" s="759"/>
      <c r="D1" s="759"/>
      <c r="E1" s="759"/>
      <c r="F1" s="759"/>
      <c r="G1" s="760"/>
      <c r="I1" s="11"/>
      <c r="J1" s="4"/>
      <c r="K1" s="4"/>
      <c r="L1" s="4"/>
    </row>
    <row r="2" spans="1:22" ht="15" customHeight="1" x14ac:dyDescent="0.25">
      <c r="A2" s="639"/>
      <c r="B2" s="640"/>
      <c r="C2" s="640"/>
      <c r="D2" s="640"/>
      <c r="E2" s="640"/>
      <c r="F2" s="640"/>
      <c r="G2" s="641"/>
      <c r="H2" s="56"/>
      <c r="I2" s="56"/>
      <c r="J2" s="5"/>
      <c r="K2" s="5"/>
      <c r="L2" s="5"/>
    </row>
    <row r="3" spans="1:22" s="7" customFormat="1" ht="15" customHeight="1" x14ac:dyDescent="0.25">
      <c r="A3" s="758" t="s">
        <v>168</v>
      </c>
      <c r="B3" s="759"/>
      <c r="C3" s="759"/>
      <c r="D3" s="759"/>
      <c r="E3" s="759"/>
      <c r="F3" s="759"/>
      <c r="G3" s="760"/>
      <c r="H3" s="165"/>
      <c r="I3" s="56"/>
      <c r="J3" s="5"/>
      <c r="K3" s="5"/>
      <c r="L3" s="5"/>
    </row>
    <row r="4" spans="1:22" s="7" customFormat="1" ht="15" customHeight="1" x14ac:dyDescent="0.25">
      <c r="A4" s="680" t="s">
        <v>305</v>
      </c>
      <c r="B4" s="680"/>
      <c r="C4" s="680"/>
      <c r="D4" s="680"/>
      <c r="E4" s="680"/>
      <c r="F4" s="680"/>
      <c r="G4" s="680"/>
      <c r="H4" s="164"/>
      <c r="I4" s="56"/>
      <c r="J4" s="5"/>
      <c r="K4" s="5"/>
      <c r="L4" s="5"/>
    </row>
    <row r="5" spans="1:22" s="7" customFormat="1" ht="15" customHeight="1" x14ac:dyDescent="0.25">
      <c r="A5" s="680"/>
      <c r="B5" s="680"/>
      <c r="C5" s="680"/>
      <c r="D5" s="680"/>
      <c r="E5" s="680"/>
      <c r="F5" s="680"/>
      <c r="G5" s="680"/>
      <c r="H5" s="164"/>
      <c r="I5" s="56"/>
      <c r="J5" s="5"/>
      <c r="K5" s="5"/>
      <c r="L5" s="5"/>
    </row>
    <row r="6" spans="1:22" s="7" customFormat="1" ht="15" customHeight="1" x14ac:dyDescent="0.25">
      <c r="A6" s="680"/>
      <c r="B6" s="680"/>
      <c r="C6" s="680"/>
      <c r="D6" s="680"/>
      <c r="E6" s="680"/>
      <c r="F6" s="680"/>
      <c r="G6" s="680"/>
      <c r="H6" s="164"/>
      <c r="I6" s="56"/>
      <c r="J6" s="5"/>
      <c r="K6" s="5"/>
      <c r="L6" s="5"/>
    </row>
    <row r="7" spans="1:22" s="7" customFormat="1" ht="15" customHeight="1" x14ac:dyDescent="0.25">
      <c r="A7" s="680"/>
      <c r="B7" s="680"/>
      <c r="C7" s="680"/>
      <c r="D7" s="680"/>
      <c r="E7" s="680"/>
      <c r="F7" s="680"/>
      <c r="G7" s="680"/>
      <c r="H7" s="164"/>
      <c r="I7" s="56"/>
      <c r="J7" s="5"/>
      <c r="K7" s="5"/>
      <c r="L7" s="5"/>
    </row>
    <row r="8" spans="1:22" s="7" customFormat="1" ht="15" customHeight="1" x14ac:dyDescent="0.25">
      <c r="A8" s="680"/>
      <c r="B8" s="680"/>
      <c r="C8" s="680"/>
      <c r="D8" s="680"/>
      <c r="E8" s="680"/>
      <c r="F8" s="680"/>
      <c r="G8" s="680"/>
      <c r="H8" s="164"/>
      <c r="I8" s="56"/>
      <c r="J8" s="5"/>
      <c r="K8" s="5"/>
      <c r="L8" s="5"/>
    </row>
    <row r="9" spans="1:22" s="7" customFormat="1" ht="15" customHeight="1" x14ac:dyDescent="0.25">
      <c r="A9" s="166"/>
      <c r="B9" s="166"/>
      <c r="C9" s="166"/>
      <c r="D9" s="166"/>
      <c r="E9" s="166"/>
      <c r="F9" s="166"/>
      <c r="G9" s="148"/>
      <c r="H9" s="56"/>
      <c r="I9" s="56"/>
      <c r="J9" s="5"/>
      <c r="K9" s="5"/>
      <c r="L9" s="5"/>
    </row>
    <row r="10" spans="1:22" x14ac:dyDescent="0.25">
      <c r="A10" s="17" t="s">
        <v>337</v>
      </c>
    </row>
    <row r="11" spans="1:22" x14ac:dyDescent="0.25">
      <c r="A11" s="425" t="s">
        <v>49</v>
      </c>
      <c r="B11" s="426"/>
      <c r="D11" s="427" t="s">
        <v>50</v>
      </c>
      <c r="E11" s="428"/>
      <c r="F11" s="429"/>
      <c r="I11" s="463"/>
      <c r="J11" s="463"/>
      <c r="K11" s="463"/>
      <c r="L11" s="463"/>
      <c r="M11" s="463"/>
      <c r="O11" s="16"/>
      <c r="P11" s="16"/>
      <c r="Q11" s="30"/>
      <c r="S11" s="29"/>
      <c r="T11" s="29"/>
      <c r="U11" s="29"/>
      <c r="V11" s="29"/>
    </row>
    <row r="12" spans="1:22" ht="25.5" x14ac:dyDescent="0.25">
      <c r="A12" s="19" t="s">
        <v>28</v>
      </c>
      <c r="B12" s="20"/>
      <c r="D12" s="14" t="s">
        <v>157</v>
      </c>
      <c r="E12" s="51" t="s">
        <v>19</v>
      </c>
      <c r="F12" s="43" t="s">
        <v>73</v>
      </c>
      <c r="G12" s="95"/>
      <c r="I12" s="464"/>
      <c r="J12" s="465"/>
      <c r="K12" s="465"/>
      <c r="L12" s="464"/>
      <c r="M12" s="464"/>
      <c r="O12" s="16"/>
      <c r="P12" s="16"/>
      <c r="Q12" s="30"/>
      <c r="S12" s="29"/>
      <c r="T12" s="29"/>
      <c r="U12" s="29"/>
      <c r="V12" s="29"/>
    </row>
    <row r="13" spans="1:22" x14ac:dyDescent="0.25">
      <c r="A13" s="189" t="s">
        <v>20</v>
      </c>
      <c r="B13" s="20"/>
      <c r="D13" s="103" t="s">
        <v>151</v>
      </c>
      <c r="E13" s="97">
        <v>1698</v>
      </c>
      <c r="F13" s="250">
        <v>231</v>
      </c>
      <c r="G13" s="95"/>
      <c r="I13" s="464"/>
      <c r="J13" s="465"/>
      <c r="K13" s="465"/>
      <c r="L13" s="464"/>
      <c r="M13" s="464"/>
      <c r="O13" s="16"/>
      <c r="P13" s="16"/>
      <c r="Q13" s="30"/>
      <c r="S13" s="29"/>
      <c r="T13" s="29"/>
      <c r="U13" s="29"/>
      <c r="V13" s="29"/>
    </row>
    <row r="14" spans="1:22" x14ac:dyDescent="0.25">
      <c r="A14" s="103" t="s">
        <v>154</v>
      </c>
      <c r="B14" s="167">
        <v>27074</v>
      </c>
      <c r="D14" s="103" t="s">
        <v>0</v>
      </c>
      <c r="E14" s="97">
        <v>895</v>
      </c>
      <c r="F14" s="250">
        <v>49</v>
      </c>
      <c r="I14" s="464"/>
      <c r="J14" s="465"/>
      <c r="K14" s="465"/>
      <c r="L14" s="464"/>
      <c r="M14" s="464"/>
      <c r="O14" s="16"/>
      <c r="P14" s="16"/>
      <c r="Q14" s="30"/>
      <c r="S14" s="29"/>
      <c r="T14" s="29"/>
      <c r="U14" s="29"/>
      <c r="V14" s="29"/>
    </row>
    <row r="15" spans="1:22" x14ac:dyDescent="0.25">
      <c r="A15" s="190" t="s">
        <v>74</v>
      </c>
      <c r="B15" s="168">
        <f>B14</f>
        <v>27074</v>
      </c>
      <c r="D15" s="103" t="s">
        <v>21</v>
      </c>
      <c r="E15" s="97">
        <v>678</v>
      </c>
      <c r="F15" s="250">
        <v>130</v>
      </c>
      <c r="I15" s="464"/>
      <c r="J15" s="465"/>
      <c r="K15" s="465"/>
      <c r="L15" s="464"/>
      <c r="M15" s="464"/>
      <c r="O15" s="16"/>
      <c r="P15" s="16"/>
      <c r="Q15" s="30"/>
      <c r="S15" s="29"/>
      <c r="T15" s="29"/>
      <c r="U15" s="29"/>
      <c r="V15" s="29"/>
    </row>
    <row r="16" spans="1:22" x14ac:dyDescent="0.25">
      <c r="A16" s="42"/>
      <c r="B16" s="20"/>
      <c r="D16" s="103" t="s">
        <v>23</v>
      </c>
      <c r="E16" s="97">
        <v>555</v>
      </c>
      <c r="F16" s="250">
        <v>418</v>
      </c>
      <c r="I16" s="464"/>
      <c r="J16" s="465"/>
      <c r="K16" s="465"/>
      <c r="L16" s="464"/>
      <c r="M16" s="464"/>
      <c r="O16" s="16"/>
      <c r="P16" s="16"/>
      <c r="Q16" s="30"/>
      <c r="S16" s="29"/>
      <c r="T16" s="29"/>
      <c r="U16" s="29"/>
      <c r="V16" s="29"/>
    </row>
    <row r="17" spans="1:24" x14ac:dyDescent="0.25">
      <c r="A17" s="189" t="s">
        <v>25</v>
      </c>
      <c r="B17" s="20"/>
      <c r="D17" s="103" t="s">
        <v>152</v>
      </c>
      <c r="E17" s="97">
        <v>641</v>
      </c>
      <c r="F17" s="250"/>
      <c r="I17" s="464"/>
      <c r="J17" s="465"/>
      <c r="K17" s="465"/>
      <c r="L17" s="464"/>
      <c r="M17" s="464"/>
      <c r="O17" s="16"/>
      <c r="P17" s="16"/>
      <c r="Q17" s="30"/>
    </row>
    <row r="18" spans="1:24" x14ac:dyDescent="0.25">
      <c r="A18" s="103" t="s">
        <v>52</v>
      </c>
      <c r="B18" s="167">
        <v>20885</v>
      </c>
      <c r="D18" s="103" t="s">
        <v>24</v>
      </c>
      <c r="E18" s="97">
        <v>178</v>
      </c>
      <c r="F18" s="250">
        <v>97</v>
      </c>
      <c r="I18" s="464"/>
      <c r="J18" s="465"/>
      <c r="K18" s="465"/>
      <c r="L18" s="464"/>
      <c r="M18" s="464"/>
      <c r="O18" s="16"/>
      <c r="P18" s="16"/>
      <c r="Q18" s="30"/>
    </row>
    <row r="19" spans="1:24" x14ac:dyDescent="0.25">
      <c r="A19" s="103" t="s">
        <v>51</v>
      </c>
      <c r="B19" s="167">
        <v>703</v>
      </c>
      <c r="D19" s="103" t="s">
        <v>22</v>
      </c>
      <c r="E19" s="97">
        <v>60</v>
      </c>
      <c r="F19" s="250">
        <v>125</v>
      </c>
      <c r="I19" s="464"/>
      <c r="J19" s="465"/>
      <c r="K19" s="465"/>
      <c r="L19" s="464"/>
      <c r="M19" s="464"/>
      <c r="O19" s="16"/>
      <c r="P19" s="16"/>
      <c r="Q19" s="30"/>
    </row>
    <row r="20" spans="1:24" x14ac:dyDescent="0.25">
      <c r="A20" s="190" t="s">
        <v>75</v>
      </c>
      <c r="B20" s="168">
        <f>SUM(B18:B19)</f>
        <v>21588</v>
      </c>
      <c r="D20" s="103" t="s">
        <v>26</v>
      </c>
      <c r="E20" s="97">
        <v>55</v>
      </c>
      <c r="F20" s="250"/>
      <c r="I20" s="464"/>
      <c r="J20" s="465"/>
      <c r="K20" s="465"/>
      <c r="L20" s="464"/>
      <c r="M20" s="464"/>
    </row>
    <row r="21" spans="1:24" x14ac:dyDescent="0.25">
      <c r="A21" s="21"/>
      <c r="B21" s="20"/>
      <c r="D21" s="103" t="s">
        <v>27</v>
      </c>
      <c r="E21" s="97">
        <v>57</v>
      </c>
      <c r="F21" s="250">
        <v>24</v>
      </c>
      <c r="N21" s="16"/>
      <c r="O21" s="16"/>
      <c r="P21" s="16"/>
      <c r="Q21" s="16"/>
      <c r="R21" s="16"/>
      <c r="S21" s="16"/>
      <c r="T21" s="16"/>
      <c r="U21" s="16"/>
      <c r="V21" s="16"/>
      <c r="W21" s="16"/>
      <c r="X21" s="16"/>
    </row>
    <row r="22" spans="1:24" x14ac:dyDescent="0.25">
      <c r="A22" s="189" t="s">
        <v>29</v>
      </c>
      <c r="B22" s="20"/>
      <c r="D22" s="25" t="s">
        <v>47</v>
      </c>
      <c r="E22" s="26">
        <v>4886</v>
      </c>
      <c r="F22" s="27">
        <f>SUM(F13:F21)</f>
        <v>1074</v>
      </c>
      <c r="G22" s="251"/>
      <c r="N22" s="16"/>
      <c r="O22" s="16"/>
      <c r="P22" s="16"/>
      <c r="Q22" s="16"/>
      <c r="R22" s="16"/>
      <c r="S22" s="16"/>
      <c r="T22" s="16"/>
      <c r="U22" s="16"/>
      <c r="V22" s="16"/>
      <c r="W22" s="16"/>
      <c r="X22" s="16"/>
    </row>
    <row r="23" spans="1:24" x14ac:dyDescent="0.25">
      <c r="A23" s="103" t="s">
        <v>70</v>
      </c>
      <c r="B23" s="167"/>
      <c r="D23" s="139"/>
      <c r="E23" s="139"/>
      <c r="F23" s="139"/>
      <c r="G23" s="139"/>
      <c r="H23" s="29"/>
    </row>
    <row r="24" spans="1:24" s="155" customFormat="1" x14ac:dyDescent="0.25">
      <c r="A24" s="190" t="s">
        <v>76</v>
      </c>
      <c r="B24" s="168">
        <v>0</v>
      </c>
      <c r="C24" s="8"/>
      <c r="D24" s="139"/>
      <c r="E24" s="139"/>
      <c r="F24" s="139"/>
      <c r="G24" s="139"/>
      <c r="H24" s="29"/>
      <c r="I24" s="15"/>
      <c r="J24"/>
      <c r="K24"/>
      <c r="L24"/>
      <c r="M24"/>
    </row>
    <row r="25" spans="1:24" s="155" customFormat="1" x14ac:dyDescent="0.25">
      <c r="A25" s="22"/>
      <c r="B25" s="6"/>
      <c r="C25" s="8"/>
      <c r="D25" s="139"/>
      <c r="E25" s="139"/>
      <c r="F25" s="139"/>
      <c r="G25" s="139"/>
      <c r="H25" s="29"/>
      <c r="I25" s="15"/>
      <c r="J25"/>
      <c r="K25"/>
      <c r="L25"/>
      <c r="M25"/>
    </row>
    <row r="26" spans="1:24" s="155" customFormat="1" x14ac:dyDescent="0.25">
      <c r="A26" s="23" t="s">
        <v>48</v>
      </c>
      <c r="B26" s="24">
        <f>B15+B20</f>
        <v>48662</v>
      </c>
      <c r="C26" s="8"/>
      <c r="D26" s="139"/>
      <c r="E26" s="139"/>
      <c r="F26" s="139"/>
      <c r="G26" s="139"/>
      <c r="H26" s="29"/>
      <c r="I26" s="15"/>
      <c r="J26"/>
      <c r="K26"/>
      <c r="L26"/>
      <c r="M26"/>
    </row>
    <row r="27" spans="1:24" s="155" customFormat="1" x14ac:dyDescent="0.25">
      <c r="A27" s="8"/>
      <c r="B27" s="8"/>
      <c r="C27" s="8"/>
      <c r="D27" s="139"/>
      <c r="E27" s="139"/>
      <c r="F27" s="139"/>
      <c r="G27" s="139"/>
      <c r="H27" s="29"/>
      <c r="I27" s="15"/>
      <c r="J27"/>
      <c r="K27"/>
      <c r="L27"/>
      <c r="M27"/>
    </row>
    <row r="29" spans="1:24" s="155" customFormat="1" x14ac:dyDescent="0.25">
      <c r="A29" s="8"/>
      <c r="B29" s="732" t="s">
        <v>53</v>
      </c>
      <c r="C29" s="733"/>
      <c r="D29" s="734"/>
      <c r="E29" s="557" t="s">
        <v>93</v>
      </c>
      <c r="F29" s="557"/>
      <c r="G29" s="139"/>
      <c r="H29" s="29"/>
      <c r="I29" s="15"/>
      <c r="J29"/>
      <c r="K29"/>
      <c r="L29"/>
      <c r="M29"/>
    </row>
    <row r="30" spans="1:24" s="155" customFormat="1" x14ac:dyDescent="0.25">
      <c r="A30" s="90"/>
      <c r="B30" s="475" t="s">
        <v>77</v>
      </c>
      <c r="C30" s="475" t="s">
        <v>78</v>
      </c>
      <c r="D30" s="475" t="s">
        <v>15</v>
      </c>
      <c r="E30" s="475" t="s">
        <v>77</v>
      </c>
      <c r="F30" s="475" t="s">
        <v>78</v>
      </c>
      <c r="G30" s="139"/>
      <c r="H30" s="29"/>
      <c r="I30" s="15"/>
      <c r="J30"/>
      <c r="K30"/>
      <c r="L30"/>
      <c r="M30"/>
    </row>
    <row r="31" spans="1:24" s="155" customFormat="1" x14ac:dyDescent="0.25">
      <c r="A31" s="96" t="s">
        <v>92</v>
      </c>
      <c r="B31" s="98">
        <f>B20</f>
        <v>21588</v>
      </c>
      <c r="C31" s="171">
        <v>4290</v>
      </c>
      <c r="D31" s="171">
        <f>SUM(B31:C31)</f>
        <v>25878</v>
      </c>
      <c r="E31" s="131">
        <v>0.82755211011351504</v>
      </c>
      <c r="F31" s="131">
        <v>0.17244788988648499</v>
      </c>
      <c r="G31" s="139"/>
      <c r="H31" s="29"/>
      <c r="I31" s="15"/>
      <c r="J31"/>
      <c r="K31"/>
      <c r="L31"/>
      <c r="M31"/>
    </row>
    <row r="32" spans="1:24" s="155" customFormat="1" x14ac:dyDescent="0.25">
      <c r="A32" s="96" t="s">
        <v>91</v>
      </c>
      <c r="B32" s="98">
        <f>B15</f>
        <v>27074</v>
      </c>
      <c r="C32" s="171">
        <v>527</v>
      </c>
      <c r="D32" s="171">
        <f t="shared" ref="D32:D33" si="0">SUM(B32:C32)</f>
        <v>27601</v>
      </c>
      <c r="E32" s="131">
        <v>0.98109885371375183</v>
      </c>
      <c r="F32" s="131">
        <v>1.8901146286248158E-2</v>
      </c>
      <c r="G32" s="139"/>
      <c r="H32" s="29"/>
      <c r="I32" s="15"/>
      <c r="J32"/>
      <c r="K32"/>
      <c r="L32"/>
      <c r="M32"/>
    </row>
    <row r="33" spans="1:21" x14ac:dyDescent="0.25">
      <c r="A33" s="96" t="s">
        <v>73</v>
      </c>
      <c r="B33" s="98">
        <v>0</v>
      </c>
      <c r="C33" s="171">
        <f>F22</f>
        <v>1074</v>
      </c>
      <c r="D33" s="171">
        <f t="shared" si="0"/>
        <v>1074</v>
      </c>
      <c r="E33" s="131">
        <v>0</v>
      </c>
      <c r="F33" s="131">
        <v>1</v>
      </c>
      <c r="H33" s="29"/>
      <c r="O33" s="30"/>
      <c r="P33" s="30"/>
      <c r="Q33" s="31"/>
      <c r="R33" s="30"/>
      <c r="S33" s="30"/>
      <c r="T33" s="30"/>
      <c r="U33" s="30"/>
    </row>
    <row r="34" spans="1:21" s="16" customFormat="1" x14ac:dyDescent="0.25">
      <c r="A34" s="96" t="s">
        <v>15</v>
      </c>
      <c r="B34" s="171">
        <f>SUM(B31:B33)</f>
        <v>48662</v>
      </c>
      <c r="C34" s="171">
        <f t="shared" ref="C34:D34" si="1">SUM(C31:C33)</f>
        <v>5891</v>
      </c>
      <c r="D34" s="171">
        <f t="shared" si="1"/>
        <v>54553</v>
      </c>
      <c r="E34" s="131">
        <v>0.89150568444403366</v>
      </c>
      <c r="F34" s="131">
        <v>0.10849431555596635</v>
      </c>
      <c r="G34" s="8"/>
      <c r="H34" s="29"/>
      <c r="I34" s="15"/>
      <c r="J34"/>
      <c r="K34"/>
      <c r="L34"/>
      <c r="M34"/>
      <c r="O34" s="30"/>
      <c r="P34" s="30"/>
      <c r="Q34" s="31"/>
      <c r="R34" s="30"/>
      <c r="S34" s="30"/>
      <c r="T34" s="30"/>
      <c r="U34" s="30"/>
    </row>
    <row r="35" spans="1:21" x14ac:dyDescent="0.25">
      <c r="B35" s="84"/>
      <c r="D35" s="84"/>
      <c r="H35" s="29"/>
      <c r="N35" s="30"/>
    </row>
    <row r="36" spans="1:21" x14ac:dyDescent="0.25">
      <c r="D36" s="84"/>
      <c r="H36" s="169"/>
      <c r="N36" s="30"/>
    </row>
    <row r="37" spans="1:21" x14ac:dyDescent="0.25">
      <c r="H37" s="169"/>
      <c r="N37" s="30"/>
    </row>
    <row r="38" spans="1:21" s="155" customFormat="1" x14ac:dyDescent="0.25">
      <c r="A38" s="8"/>
      <c r="B38" s="8"/>
      <c r="C38" s="8"/>
      <c r="D38" s="8"/>
      <c r="E38" s="8"/>
      <c r="F38" s="8"/>
      <c r="G38" s="8"/>
      <c r="H38" s="169"/>
      <c r="I38" s="15"/>
      <c r="J38"/>
      <c r="K38"/>
      <c r="L38"/>
      <c r="M38"/>
      <c r="N38" s="30"/>
    </row>
    <row r="39" spans="1:21" s="155" customFormat="1" x14ac:dyDescent="0.25">
      <c r="A39" s="8"/>
      <c r="B39" s="8"/>
      <c r="C39" s="8"/>
      <c r="D39" s="8"/>
      <c r="E39" s="8"/>
      <c r="F39" s="8"/>
      <c r="G39" s="8"/>
      <c r="H39" s="169"/>
      <c r="I39" s="15"/>
      <c r="J39"/>
      <c r="K39"/>
      <c r="L39"/>
      <c r="M39"/>
      <c r="N39" s="30"/>
    </row>
    <row r="40" spans="1:21" s="155" customFormat="1" x14ac:dyDescent="0.25">
      <c r="A40" s="8"/>
      <c r="B40" s="8"/>
      <c r="C40" s="8"/>
      <c r="D40" s="8"/>
      <c r="E40" s="8"/>
      <c r="F40" s="8"/>
      <c r="G40" s="8"/>
      <c r="H40" s="169"/>
      <c r="I40" s="15"/>
      <c r="J40"/>
      <c r="K40"/>
      <c r="L40"/>
      <c r="M40"/>
      <c r="N40" s="30"/>
    </row>
    <row r="41" spans="1:21" s="155" customFormat="1" x14ac:dyDescent="0.25">
      <c r="A41" s="8"/>
      <c r="B41" s="8"/>
      <c r="C41" s="8"/>
      <c r="D41" s="8"/>
      <c r="E41" s="8"/>
      <c r="F41" s="8"/>
      <c r="G41" s="8"/>
      <c r="H41" s="169"/>
      <c r="I41" s="15"/>
      <c r="J41"/>
      <c r="K41"/>
      <c r="L41"/>
      <c r="M41"/>
      <c r="N41" s="30"/>
    </row>
    <row r="42" spans="1:21" s="155" customFormat="1" x14ac:dyDescent="0.25">
      <c r="A42" s="8"/>
      <c r="B42" s="8"/>
      <c r="C42" s="8"/>
      <c r="D42" s="8"/>
      <c r="E42" s="8"/>
      <c r="F42" s="8"/>
      <c r="G42" s="8"/>
      <c r="H42" s="169"/>
      <c r="I42" s="15"/>
      <c r="J42"/>
      <c r="K42"/>
      <c r="L42"/>
      <c r="M42"/>
      <c r="N42" s="30"/>
    </row>
    <row r="44" spans="1:21" x14ac:dyDescent="0.25">
      <c r="D44" s="172"/>
    </row>
    <row r="45" spans="1:21" s="16" customFormat="1" x14ac:dyDescent="0.25">
      <c r="A45" s="8"/>
      <c r="B45" s="8"/>
      <c r="C45" s="8"/>
      <c r="D45" s="8"/>
      <c r="E45" s="8"/>
      <c r="F45" s="8"/>
      <c r="G45" s="8"/>
      <c r="H45" s="8"/>
      <c r="I45" s="15"/>
      <c r="J45"/>
      <c r="K45"/>
      <c r="L45"/>
      <c r="M45"/>
    </row>
    <row r="52" spans="1:13" s="155" customFormat="1" x14ac:dyDescent="0.25">
      <c r="A52" s="8" t="s">
        <v>30</v>
      </c>
      <c r="B52" s="8"/>
      <c r="C52" s="8"/>
      <c r="D52" s="8"/>
      <c r="E52" s="8"/>
      <c r="F52" s="8"/>
      <c r="G52" s="8"/>
      <c r="H52" s="8"/>
      <c r="I52" s="15"/>
      <c r="J52"/>
      <c r="K52"/>
      <c r="L52"/>
      <c r="M52"/>
    </row>
    <row r="53" spans="1:13" s="155" customFormat="1" x14ac:dyDescent="0.25">
      <c r="A53" s="8"/>
      <c r="B53" s="8"/>
      <c r="C53" s="8"/>
      <c r="D53" s="8"/>
      <c r="E53" s="8"/>
      <c r="F53" s="8"/>
      <c r="G53" s="10" t="s">
        <v>31</v>
      </c>
      <c r="H53" s="8"/>
      <c r="I53" s="15"/>
      <c r="J53"/>
      <c r="K53"/>
      <c r="L53"/>
      <c r="M53"/>
    </row>
    <row r="54" spans="1:13" s="155" customFormat="1" x14ac:dyDescent="0.25">
      <c r="A54" s="8"/>
      <c r="B54" s="8"/>
      <c r="C54" s="8"/>
      <c r="D54" s="8"/>
      <c r="E54" s="8"/>
      <c r="F54" s="8"/>
      <c r="G54" s="8"/>
      <c r="H54" s="8"/>
      <c r="I54" s="15"/>
      <c r="J54"/>
      <c r="K54"/>
      <c r="L54"/>
      <c r="M54"/>
    </row>
    <row r="55" spans="1:13" s="155" customFormat="1" x14ac:dyDescent="0.25">
      <c r="A55" s="8"/>
      <c r="B55" s="8"/>
      <c r="C55" s="8"/>
      <c r="D55" s="8"/>
      <c r="E55" s="8"/>
      <c r="F55" s="8"/>
      <c r="G55" s="8"/>
      <c r="H55" s="8"/>
      <c r="I55" s="15"/>
      <c r="J55"/>
      <c r="K55"/>
      <c r="L55"/>
      <c r="M55"/>
    </row>
    <row r="58" spans="1:13" s="16" customFormat="1" x14ac:dyDescent="0.25">
      <c r="A58" s="8"/>
      <c r="B58" s="8"/>
      <c r="C58" s="8"/>
      <c r="D58" s="8"/>
      <c r="E58" s="8"/>
      <c r="F58" s="8"/>
      <c r="G58" s="8"/>
      <c r="H58" s="8"/>
      <c r="I58" s="15"/>
      <c r="J58"/>
      <c r="K58"/>
      <c r="L58"/>
      <c r="M58"/>
    </row>
  </sheetData>
  <mergeCells count="6">
    <mergeCell ref="A2:G2"/>
    <mergeCell ref="A3:G3"/>
    <mergeCell ref="A4:G8"/>
    <mergeCell ref="A1:G1"/>
    <mergeCell ref="E29:F29"/>
    <mergeCell ref="B29:D29"/>
  </mergeCells>
  <hyperlinks>
    <hyperlink ref="G53" location="Contents!A1" display="Back to Contents"/>
  </hyperlinks>
  <pageMargins left="0.25" right="0.25"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K31" sqref="K31"/>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45" t="s">
        <v>28</v>
      </c>
      <c r="B1" s="546"/>
      <c r="C1" s="546"/>
      <c r="D1" s="546"/>
      <c r="E1" s="546"/>
      <c r="F1" s="546"/>
      <c r="G1" s="546"/>
      <c r="H1" s="547"/>
      <c r="I1" s="11"/>
    </row>
    <row r="2" spans="1:12" ht="15" customHeight="1" x14ac:dyDescent="0.25">
      <c r="A2" s="548"/>
      <c r="B2" s="549"/>
      <c r="C2" s="549"/>
      <c r="D2" s="549"/>
      <c r="E2" s="549"/>
      <c r="F2" s="549"/>
      <c r="G2" s="549"/>
      <c r="H2" s="550"/>
      <c r="I2" s="56"/>
      <c r="J2" s="56"/>
      <c r="K2" s="56"/>
      <c r="L2" s="56"/>
    </row>
    <row r="3" spans="1:12" ht="15" customHeight="1" x14ac:dyDescent="0.25">
      <c r="A3" s="551" t="s">
        <v>111</v>
      </c>
      <c r="B3" s="552"/>
      <c r="C3" s="552"/>
      <c r="D3" s="552"/>
      <c r="E3" s="552"/>
      <c r="F3" s="552"/>
      <c r="G3" s="552"/>
      <c r="H3" s="553"/>
      <c r="I3" s="57"/>
    </row>
    <row r="4" spans="1:12" ht="15" customHeight="1" x14ac:dyDescent="0.25">
      <c r="A4" s="535" t="s">
        <v>164</v>
      </c>
      <c r="B4" s="536"/>
      <c r="C4" s="536"/>
      <c r="D4" s="536"/>
      <c r="E4" s="536"/>
      <c r="F4" s="536"/>
      <c r="G4" s="536"/>
      <c r="H4" s="537"/>
    </row>
    <row r="5" spans="1:12" s="16" customFormat="1" x14ac:dyDescent="0.25">
      <c r="A5" s="538"/>
      <c r="B5" s="539"/>
      <c r="C5" s="539"/>
      <c r="D5" s="539"/>
      <c r="E5" s="539"/>
      <c r="F5" s="539"/>
      <c r="G5" s="539"/>
      <c r="H5" s="540"/>
      <c r="I5" s="8"/>
      <c r="J5" s="8"/>
      <c r="K5" s="8"/>
      <c r="L5" s="8"/>
    </row>
    <row r="6" spans="1:12" s="16" customFormat="1" x14ac:dyDescent="0.25">
      <c r="A6" s="538"/>
      <c r="B6" s="539"/>
      <c r="C6" s="539"/>
      <c r="D6" s="539"/>
      <c r="E6" s="539"/>
      <c r="F6" s="539"/>
      <c r="G6" s="539"/>
      <c r="H6" s="540"/>
      <c r="I6" s="8"/>
      <c r="J6" s="8"/>
      <c r="K6" s="8"/>
      <c r="L6" s="8"/>
    </row>
    <row r="7" spans="1:12" s="16" customFormat="1" x14ac:dyDescent="0.25">
      <c r="A7" s="538"/>
      <c r="B7" s="539"/>
      <c r="C7" s="539"/>
      <c r="D7" s="539"/>
      <c r="E7" s="539"/>
      <c r="F7" s="539"/>
      <c r="G7" s="539"/>
      <c r="H7" s="540"/>
      <c r="I7" s="8"/>
      <c r="J7" s="8"/>
      <c r="K7" s="8"/>
      <c r="L7" s="8"/>
    </row>
    <row r="8" spans="1:12" s="16" customFormat="1" x14ac:dyDescent="0.25">
      <c r="A8" s="541"/>
      <c r="B8" s="542"/>
      <c r="C8" s="542"/>
      <c r="D8" s="542"/>
      <c r="E8" s="542"/>
      <c r="F8" s="542"/>
      <c r="G8" s="542"/>
      <c r="H8" s="543"/>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zoomScaleNormal="100" zoomScaleSheetLayoutView="100" workbookViewId="0">
      <selection activeCell="E12" sqref="E12"/>
    </sheetView>
  </sheetViews>
  <sheetFormatPr defaultRowHeight="15" customHeight="1" x14ac:dyDescent="0.25"/>
  <cols>
    <col min="1" max="1" width="49.85546875" style="8" customWidth="1"/>
    <col min="2" max="2" width="14.85546875" customWidth="1"/>
    <col min="3" max="3" width="16.28515625" customWidth="1"/>
    <col min="4" max="4" width="16.28515625" style="8" customWidth="1"/>
    <col min="5" max="5" width="14.85546875" style="8" customWidth="1"/>
    <col min="6" max="6" width="13.28515625" style="8" customWidth="1"/>
    <col min="7" max="7" width="11.7109375" style="8" customWidth="1"/>
    <col min="8" max="8" width="14.7109375" style="8" customWidth="1"/>
  </cols>
  <sheetData>
    <row r="1" spans="1:13" ht="15" customHeight="1" x14ac:dyDescent="0.25">
      <c r="A1" s="545" t="s">
        <v>28</v>
      </c>
      <c r="B1" s="546"/>
      <c r="C1" s="546"/>
      <c r="D1" s="546"/>
      <c r="E1" s="546"/>
      <c r="F1" s="546"/>
      <c r="G1" s="547"/>
      <c r="H1" s="10"/>
    </row>
    <row r="2" spans="1:13" ht="15" customHeight="1" x14ac:dyDescent="0.25">
      <c r="A2" s="574"/>
      <c r="B2" s="575"/>
      <c r="C2" s="575"/>
      <c r="D2" s="575"/>
      <c r="E2" s="575"/>
      <c r="F2" s="575"/>
      <c r="G2" s="576"/>
      <c r="H2" s="95"/>
    </row>
    <row r="3" spans="1:13" s="7" customFormat="1" ht="15" customHeight="1" x14ac:dyDescent="0.25">
      <c r="A3" s="531" t="s">
        <v>319</v>
      </c>
      <c r="B3" s="532"/>
      <c r="C3" s="532"/>
      <c r="D3" s="532"/>
      <c r="E3" s="532"/>
      <c r="F3" s="532"/>
      <c r="G3" s="533"/>
      <c r="H3" s="34"/>
      <c r="I3" s="5"/>
      <c r="J3" s="5"/>
      <c r="K3" s="5"/>
      <c r="L3" s="5"/>
    </row>
    <row r="4" spans="1:13" s="7" customFormat="1" ht="15" customHeight="1" x14ac:dyDescent="0.25">
      <c r="A4" s="563" t="s">
        <v>320</v>
      </c>
      <c r="B4" s="564"/>
      <c r="C4" s="564"/>
      <c r="D4" s="564"/>
      <c r="E4" s="564"/>
      <c r="F4" s="564"/>
      <c r="G4" s="565"/>
      <c r="H4" s="164"/>
      <c r="I4" s="5"/>
      <c r="J4" s="5"/>
      <c r="K4" s="5"/>
      <c r="L4" s="5"/>
    </row>
    <row r="5" spans="1:13" s="7" customFormat="1" ht="15" customHeight="1" x14ac:dyDescent="0.25">
      <c r="A5" s="566"/>
      <c r="B5" s="567"/>
      <c r="C5" s="567"/>
      <c r="D5" s="567"/>
      <c r="E5" s="567"/>
      <c r="F5" s="567"/>
      <c r="G5" s="568"/>
      <c r="H5" s="164"/>
      <c r="I5" s="5"/>
      <c r="J5" s="5"/>
      <c r="K5" s="5"/>
      <c r="L5" s="5"/>
    </row>
    <row r="6" spans="1:13" s="7" customFormat="1" ht="15" customHeight="1" x14ac:dyDescent="0.25">
      <c r="A6" s="566"/>
      <c r="B6" s="567"/>
      <c r="C6" s="567"/>
      <c r="D6" s="567"/>
      <c r="E6" s="567"/>
      <c r="F6" s="567"/>
      <c r="G6" s="568"/>
      <c r="H6" s="164"/>
      <c r="I6" s="5"/>
      <c r="J6" s="5"/>
      <c r="K6" s="5"/>
      <c r="L6" s="5"/>
    </row>
    <row r="7" spans="1:13" s="7" customFormat="1" ht="15" customHeight="1" x14ac:dyDescent="0.25">
      <c r="A7" s="566"/>
      <c r="B7" s="567"/>
      <c r="C7" s="567"/>
      <c r="D7" s="567"/>
      <c r="E7" s="567"/>
      <c r="F7" s="567"/>
      <c r="G7" s="568"/>
      <c r="H7" s="164"/>
      <c r="I7" s="5"/>
      <c r="J7" s="5"/>
      <c r="K7" s="5"/>
      <c r="L7" s="5"/>
    </row>
    <row r="8" spans="1:13" s="7" customFormat="1" ht="15" customHeight="1" x14ac:dyDescent="0.25">
      <c r="A8" s="569"/>
      <c r="B8" s="570"/>
      <c r="C8" s="570"/>
      <c r="D8" s="570"/>
      <c r="E8" s="570"/>
      <c r="F8" s="570"/>
      <c r="G8" s="571"/>
      <c r="H8" s="164"/>
      <c r="I8" s="5"/>
      <c r="J8" s="5"/>
      <c r="K8" s="5"/>
      <c r="L8" s="5"/>
    </row>
    <row r="9" spans="1:13" s="7" customFormat="1" ht="15" customHeight="1" x14ac:dyDescent="0.25">
      <c r="A9" s="492"/>
      <c r="B9" s="45"/>
      <c r="C9" s="45"/>
      <c r="D9" s="477"/>
      <c r="E9" s="477"/>
      <c r="F9" s="477"/>
      <c r="G9" s="477"/>
      <c r="H9" s="477"/>
      <c r="I9" s="45"/>
      <c r="J9" s="5"/>
      <c r="K9" s="5"/>
      <c r="L9" s="5"/>
      <c r="M9" s="5"/>
    </row>
    <row r="10" spans="1:13" ht="15" customHeight="1" x14ac:dyDescent="0.25">
      <c r="A10" s="573" t="s">
        <v>321</v>
      </c>
      <c r="B10" s="573"/>
      <c r="C10" s="573"/>
      <c r="D10" s="573"/>
      <c r="E10" s="573"/>
      <c r="F10" s="573"/>
      <c r="G10" s="573"/>
    </row>
    <row r="11" spans="1:13" ht="15" customHeight="1" x14ac:dyDescent="0.25">
      <c r="A11" s="558" t="s">
        <v>32</v>
      </c>
      <c r="B11" s="557" t="s">
        <v>33</v>
      </c>
      <c r="C11" s="557"/>
      <c r="D11" s="558" t="s">
        <v>34</v>
      </c>
      <c r="E11" s="558"/>
      <c r="F11" s="558" t="s">
        <v>35</v>
      </c>
      <c r="G11" s="558" t="s">
        <v>36</v>
      </c>
    </row>
    <row r="12" spans="1:13" ht="15" customHeight="1" x14ac:dyDescent="0.25">
      <c r="A12" s="558"/>
      <c r="B12" s="272" t="s">
        <v>34</v>
      </c>
      <c r="C12" s="272" t="s">
        <v>37</v>
      </c>
      <c r="D12" s="476">
        <v>2016</v>
      </c>
      <c r="E12" s="476">
        <v>2026</v>
      </c>
      <c r="F12" s="558"/>
      <c r="G12" s="558"/>
    </row>
    <row r="13" spans="1:13" ht="15" customHeight="1" x14ac:dyDescent="0.25">
      <c r="A13" s="38" t="s">
        <v>44</v>
      </c>
      <c r="B13" s="38"/>
      <c r="C13" s="38"/>
      <c r="D13" s="273">
        <v>333005</v>
      </c>
      <c r="E13" s="273">
        <v>383997</v>
      </c>
      <c r="F13" s="273">
        <v>50992</v>
      </c>
      <c r="G13" s="274">
        <v>0.15</v>
      </c>
    </row>
    <row r="14" spans="1:13" ht="15" customHeight="1" x14ac:dyDescent="0.25">
      <c r="A14" s="572" t="s">
        <v>59</v>
      </c>
      <c r="B14" s="572"/>
      <c r="C14" s="572"/>
      <c r="D14" s="572"/>
      <c r="E14" s="572"/>
      <c r="F14" s="572"/>
      <c r="G14" s="572"/>
    </row>
    <row r="15" spans="1:13" ht="15" customHeight="1" x14ac:dyDescent="0.25">
      <c r="A15" s="38" t="s">
        <v>38</v>
      </c>
      <c r="B15" s="275" t="s">
        <v>42</v>
      </c>
      <c r="C15" s="275" t="s">
        <v>42</v>
      </c>
      <c r="D15" s="273">
        <v>6013</v>
      </c>
      <c r="E15" s="273">
        <v>7320</v>
      </c>
      <c r="F15" s="273">
        <v>1307</v>
      </c>
      <c r="G15" s="274">
        <v>0.22</v>
      </c>
    </row>
    <row r="16" spans="1:13" ht="15" customHeight="1" x14ac:dyDescent="0.25">
      <c r="A16" s="38" t="s">
        <v>323</v>
      </c>
      <c r="B16" s="275" t="s">
        <v>42</v>
      </c>
      <c r="C16" s="38"/>
      <c r="D16" s="273">
        <v>4641</v>
      </c>
      <c r="E16" s="273">
        <v>5407</v>
      </c>
      <c r="F16" s="38">
        <v>766</v>
      </c>
      <c r="G16" s="274">
        <v>0.17</v>
      </c>
    </row>
    <row r="17" spans="1:8" ht="31.5" customHeight="1" x14ac:dyDescent="0.25">
      <c r="A17" s="38" t="s">
        <v>324</v>
      </c>
      <c r="B17" s="275" t="s">
        <v>42</v>
      </c>
      <c r="C17" s="38"/>
      <c r="D17" s="273">
        <v>3296</v>
      </c>
      <c r="E17" s="273">
        <v>3847</v>
      </c>
      <c r="F17" s="38">
        <v>551</v>
      </c>
      <c r="G17" s="274">
        <v>0.17</v>
      </c>
    </row>
    <row r="18" spans="1:8" ht="15" customHeight="1" x14ac:dyDescent="0.25">
      <c r="A18" s="38" t="s">
        <v>325</v>
      </c>
      <c r="B18" s="275" t="s">
        <v>42</v>
      </c>
      <c r="C18" s="275"/>
      <c r="D18" s="273">
        <v>3329</v>
      </c>
      <c r="E18" s="273">
        <v>3845</v>
      </c>
      <c r="F18" s="38">
        <v>516</v>
      </c>
      <c r="G18" s="274">
        <v>0.16</v>
      </c>
    </row>
    <row r="19" spans="1:8" ht="30.75" customHeight="1" x14ac:dyDescent="0.25">
      <c r="A19" s="38" t="s">
        <v>326</v>
      </c>
      <c r="B19" s="275" t="s">
        <v>42</v>
      </c>
      <c r="C19" s="38"/>
      <c r="D19" s="273">
        <v>2611</v>
      </c>
      <c r="E19" s="273">
        <v>3046</v>
      </c>
      <c r="F19" s="38">
        <v>435</v>
      </c>
      <c r="G19" s="274">
        <v>0.17</v>
      </c>
    </row>
    <row r="20" spans="1:8" ht="15" customHeight="1" x14ac:dyDescent="0.25">
      <c r="A20" s="38" t="s">
        <v>330</v>
      </c>
      <c r="B20" s="38"/>
      <c r="C20" s="275" t="s">
        <v>42</v>
      </c>
      <c r="D20" s="38">
        <v>553</v>
      </c>
      <c r="E20" s="38">
        <v>699</v>
      </c>
      <c r="F20" s="38">
        <v>146</v>
      </c>
      <c r="G20" s="274">
        <v>0.26</v>
      </c>
    </row>
    <row r="21" spans="1:8" ht="15" customHeight="1" x14ac:dyDescent="0.25">
      <c r="A21" s="38" t="s">
        <v>327</v>
      </c>
      <c r="B21" s="38"/>
      <c r="C21" s="275" t="s">
        <v>42</v>
      </c>
      <c r="D21" s="38">
        <v>598</v>
      </c>
      <c r="E21" s="38">
        <v>725</v>
      </c>
      <c r="F21" s="38">
        <v>127</v>
      </c>
      <c r="G21" s="274">
        <v>0.21</v>
      </c>
    </row>
    <row r="22" spans="1:8" s="155" customFormat="1" ht="15" customHeight="1" x14ac:dyDescent="0.25">
      <c r="A22" s="38" t="s">
        <v>328</v>
      </c>
      <c r="B22" s="38"/>
      <c r="C22" s="275" t="s">
        <v>42</v>
      </c>
      <c r="D22" s="38">
        <v>567</v>
      </c>
      <c r="E22" s="38">
        <v>677</v>
      </c>
      <c r="F22" s="38">
        <v>110</v>
      </c>
      <c r="G22" s="274">
        <v>0.19</v>
      </c>
      <c r="H22" s="8"/>
    </row>
    <row r="23" spans="1:8" ht="15" customHeight="1" x14ac:dyDescent="0.25">
      <c r="A23" s="38" t="s">
        <v>329</v>
      </c>
      <c r="B23" s="38"/>
      <c r="C23" s="275" t="s">
        <v>42</v>
      </c>
      <c r="D23" s="38">
        <v>612</v>
      </c>
      <c r="E23" s="38">
        <v>719</v>
      </c>
      <c r="F23" s="38">
        <v>107</v>
      </c>
      <c r="G23" s="274">
        <v>0.17</v>
      </c>
    </row>
    <row r="24" spans="1:8" s="7" customFormat="1" ht="15" customHeight="1" x14ac:dyDescent="0.25">
      <c r="A24" s="560" t="s">
        <v>322</v>
      </c>
      <c r="B24" s="561"/>
      <c r="C24" s="561"/>
      <c r="D24" s="561"/>
      <c r="E24" s="561"/>
      <c r="F24" s="561"/>
      <c r="G24" s="562"/>
      <c r="H24" s="95"/>
    </row>
    <row r="25" spans="1:8" s="7" customFormat="1" ht="15" customHeight="1" x14ac:dyDescent="0.25">
      <c r="A25" s="270" t="s">
        <v>43</v>
      </c>
      <c r="B25" s="95"/>
      <c r="C25" s="95"/>
      <c r="D25" s="95"/>
      <c r="E25" s="95"/>
      <c r="F25" s="95"/>
      <c r="G25" s="95"/>
      <c r="H25" s="95"/>
    </row>
    <row r="26" spans="1:8" s="7" customFormat="1" ht="15" customHeight="1" x14ac:dyDescent="0.25">
      <c r="A26" s="95"/>
      <c r="D26" s="95"/>
      <c r="E26" s="95"/>
      <c r="F26" s="95"/>
      <c r="G26" s="95"/>
      <c r="H26" s="95"/>
    </row>
    <row r="27" spans="1:8" s="7" customFormat="1" ht="15" customHeight="1" x14ac:dyDescent="0.25">
      <c r="A27" s="95"/>
      <c r="D27" s="95"/>
      <c r="E27" s="95"/>
      <c r="F27" s="95"/>
      <c r="G27" s="95"/>
      <c r="H27" s="95"/>
    </row>
    <row r="28" spans="1:8" s="7" customFormat="1" ht="15" customHeight="1" x14ac:dyDescent="0.25">
      <c r="A28" s="554" t="s">
        <v>306</v>
      </c>
      <c r="B28" s="555"/>
      <c r="C28" s="555"/>
      <c r="D28" s="555"/>
      <c r="E28" s="555"/>
      <c r="F28" s="556"/>
      <c r="G28" s="95"/>
      <c r="H28" s="95"/>
    </row>
    <row r="29" spans="1:8" ht="15" customHeight="1" x14ac:dyDescent="0.25">
      <c r="A29" s="452"/>
      <c r="B29" s="557" t="s">
        <v>307</v>
      </c>
      <c r="C29" s="557"/>
      <c r="D29" s="557"/>
      <c r="E29" s="558" t="s">
        <v>308</v>
      </c>
      <c r="F29" s="559" t="s">
        <v>309</v>
      </c>
    </row>
    <row r="30" spans="1:8" ht="15" customHeight="1" x14ac:dyDescent="0.25">
      <c r="A30" s="453" t="s">
        <v>310</v>
      </c>
      <c r="B30" s="454" t="s">
        <v>343</v>
      </c>
      <c r="C30" s="454" t="s">
        <v>311</v>
      </c>
      <c r="D30" s="454" t="s">
        <v>312</v>
      </c>
      <c r="E30" s="558"/>
      <c r="F30" s="559"/>
    </row>
    <row r="31" spans="1:8" ht="15" customHeight="1" x14ac:dyDescent="0.25">
      <c r="A31" s="455" t="s">
        <v>39</v>
      </c>
      <c r="B31" s="456">
        <v>24942.77</v>
      </c>
      <c r="C31" s="456">
        <v>32622.564801864799</v>
      </c>
      <c r="D31" s="456">
        <v>45615.092977099201</v>
      </c>
      <c r="E31" s="457">
        <v>215</v>
      </c>
      <c r="F31" s="458">
        <v>0.7069767441860465</v>
      </c>
    </row>
    <row r="32" spans="1:8" ht="15" customHeight="1" x14ac:dyDescent="0.25">
      <c r="A32" s="455" t="s">
        <v>72</v>
      </c>
      <c r="B32" s="456">
        <v>27569.814077548501</v>
      </c>
      <c r="C32" s="456">
        <v>34625.338362919101</v>
      </c>
      <c r="D32" s="456">
        <v>43361.649750915698</v>
      </c>
      <c r="E32" s="457">
        <v>776</v>
      </c>
      <c r="F32" s="458">
        <v>0.68685567010309279</v>
      </c>
    </row>
    <row r="33" spans="1:6" ht="15" customHeight="1" x14ac:dyDescent="0.25">
      <c r="A33" s="455" t="s">
        <v>313</v>
      </c>
      <c r="B33" s="456">
        <v>34961.6091320204</v>
      </c>
      <c r="C33" s="456">
        <v>45172.0378714209</v>
      </c>
      <c r="D33" s="456">
        <v>59169.733278261003</v>
      </c>
      <c r="E33" s="457">
        <v>1911</v>
      </c>
      <c r="F33" s="458">
        <v>0.71742543171114603</v>
      </c>
    </row>
    <row r="34" spans="1:6" ht="15" customHeight="1" x14ac:dyDescent="0.25">
      <c r="A34" s="455" t="s">
        <v>66</v>
      </c>
      <c r="B34" s="456">
        <v>52183.639256637201</v>
      </c>
      <c r="C34" s="456">
        <v>59312.468204134297</v>
      </c>
      <c r="D34" s="456">
        <v>67623.848049932596</v>
      </c>
      <c r="E34" s="457">
        <v>799</v>
      </c>
      <c r="F34" s="458">
        <v>0.70713391739674591</v>
      </c>
    </row>
    <row r="35" spans="1:6" ht="15" customHeight="1" x14ac:dyDescent="0.25">
      <c r="A35" s="459" t="s">
        <v>314</v>
      </c>
      <c r="B35" s="460">
        <v>82949.130196078404</v>
      </c>
      <c r="C35" s="460">
        <v>107200.73955555601</v>
      </c>
      <c r="D35" s="460">
        <v>137939.15466666699</v>
      </c>
      <c r="E35" s="461">
        <v>42</v>
      </c>
      <c r="F35" s="462">
        <v>0.40476190476190477</v>
      </c>
    </row>
    <row r="36" spans="1:6" ht="15" customHeight="1" x14ac:dyDescent="0.25">
      <c r="B36" s="8"/>
      <c r="C36" s="8"/>
    </row>
    <row r="37" spans="1:6" ht="15" customHeight="1" x14ac:dyDescent="0.25">
      <c r="B37" s="8"/>
      <c r="C37" s="8"/>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5" ht="15" customHeight="1" x14ac:dyDescent="0.25">
      <c r="B49" s="8"/>
      <c r="C49" s="8"/>
    </row>
    <row r="50" spans="1:5" ht="15" customHeight="1" x14ac:dyDescent="0.25">
      <c r="B50" s="8"/>
      <c r="C50" s="8"/>
    </row>
    <row r="51" spans="1:5" ht="15" customHeight="1" x14ac:dyDescent="0.25">
      <c r="B51" s="8"/>
      <c r="C51" s="8"/>
    </row>
    <row r="52" spans="1:5" ht="15" customHeight="1" x14ac:dyDescent="0.25">
      <c r="B52" s="8"/>
      <c r="C52" s="8"/>
    </row>
    <row r="53" spans="1:5" ht="15" customHeight="1" x14ac:dyDescent="0.25">
      <c r="B53" s="8"/>
      <c r="C53" s="8"/>
    </row>
    <row r="54" spans="1:5" ht="15" customHeight="1" x14ac:dyDescent="0.25">
      <c r="B54" s="8"/>
      <c r="C54" s="8"/>
    </row>
    <row r="55" spans="1:5" ht="15" customHeight="1" x14ac:dyDescent="0.25">
      <c r="B55" s="8"/>
      <c r="C55" s="8"/>
    </row>
    <row r="56" spans="1:5" ht="15" customHeight="1" x14ac:dyDescent="0.25">
      <c r="A56" s="8" t="s">
        <v>315</v>
      </c>
      <c r="B56" s="8"/>
      <c r="C56" s="8"/>
      <c r="E56" s="10" t="s">
        <v>31</v>
      </c>
    </row>
    <row r="57" spans="1:5" ht="15" customHeight="1" x14ac:dyDescent="0.25">
      <c r="B57" s="8"/>
      <c r="C57" s="8"/>
    </row>
    <row r="58" spans="1:5" ht="15" customHeight="1" x14ac:dyDescent="0.25">
      <c r="B58" s="8"/>
      <c r="C58" s="8"/>
    </row>
    <row r="59" spans="1:5" ht="15" customHeight="1" x14ac:dyDescent="0.25">
      <c r="B59" s="8"/>
      <c r="C59" s="8"/>
    </row>
  </sheetData>
  <mergeCells count="16">
    <mergeCell ref="A1:G1"/>
    <mergeCell ref="A3:G3"/>
    <mergeCell ref="A4:G8"/>
    <mergeCell ref="A14:G14"/>
    <mergeCell ref="A10:G10"/>
    <mergeCell ref="A11:A12"/>
    <mergeCell ref="B11:C11"/>
    <mergeCell ref="D11:E11"/>
    <mergeCell ref="F11:F12"/>
    <mergeCell ref="G11:G12"/>
    <mergeCell ref="A2:G2"/>
    <mergeCell ref="A28:F28"/>
    <mergeCell ref="B29:D29"/>
    <mergeCell ref="E29:E30"/>
    <mergeCell ref="F29:F30"/>
    <mergeCell ref="A24:G24"/>
  </mergeCells>
  <hyperlinks>
    <hyperlink ref="E56"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81" t="s">
        <v>28</v>
      </c>
      <c r="B1" s="582"/>
      <c r="C1" s="582"/>
      <c r="D1" s="582"/>
      <c r="E1" s="582"/>
      <c r="F1" s="582"/>
      <c r="G1" s="582"/>
      <c r="H1" s="582"/>
      <c r="I1" s="582"/>
      <c r="J1" s="582"/>
      <c r="K1" s="583"/>
      <c r="M1" s="11"/>
      <c r="N1" s="11"/>
      <c r="O1" s="11"/>
      <c r="W1" s="8"/>
      <c r="X1" s="8"/>
    </row>
    <row r="2" spans="1:24" ht="15" customHeight="1" x14ac:dyDescent="0.25">
      <c r="A2" s="584"/>
      <c r="B2" s="585"/>
      <c r="C2" s="585"/>
      <c r="D2" s="585"/>
      <c r="E2" s="585"/>
      <c r="F2" s="585"/>
      <c r="G2" s="585"/>
      <c r="H2" s="585"/>
      <c r="I2" s="585"/>
      <c r="J2" s="585"/>
      <c r="K2" s="586"/>
      <c r="M2" s="56"/>
      <c r="N2" s="56"/>
      <c r="O2" s="56"/>
      <c r="W2" s="8"/>
      <c r="X2" s="8"/>
    </row>
    <row r="3" spans="1:24" s="16" customFormat="1" ht="15" customHeight="1" x14ac:dyDescent="0.25">
      <c r="A3" s="587" t="s">
        <v>108</v>
      </c>
      <c r="B3" s="588"/>
      <c r="C3" s="588"/>
      <c r="D3" s="588"/>
      <c r="E3" s="588"/>
      <c r="F3" s="588"/>
      <c r="G3" s="588"/>
      <c r="H3" s="588"/>
      <c r="I3" s="588"/>
      <c r="J3" s="588"/>
      <c r="K3" s="589"/>
      <c r="L3" s="8"/>
      <c r="M3" s="8"/>
      <c r="N3" s="8"/>
      <c r="O3" s="8"/>
      <c r="P3" s="8"/>
      <c r="Q3" s="8"/>
      <c r="R3" s="8"/>
      <c r="S3" s="8"/>
      <c r="T3" s="8"/>
      <c r="U3" s="8"/>
      <c r="V3" s="8"/>
      <c r="W3" s="8"/>
      <c r="X3" s="8"/>
    </row>
    <row r="4" spans="1:24" s="16" customFormat="1" ht="15" customHeight="1" x14ac:dyDescent="0.25">
      <c r="A4" s="590" t="s">
        <v>370</v>
      </c>
      <c r="B4" s="591"/>
      <c r="C4" s="591"/>
      <c r="D4" s="591"/>
      <c r="E4" s="591"/>
      <c r="F4" s="591"/>
      <c r="G4" s="591"/>
      <c r="H4" s="591"/>
      <c r="I4" s="591"/>
      <c r="J4" s="591"/>
      <c r="K4" s="592"/>
      <c r="L4" s="8"/>
      <c r="M4" s="8"/>
      <c r="N4" s="8"/>
      <c r="O4" s="8"/>
      <c r="P4" s="8"/>
      <c r="Q4" s="8"/>
      <c r="R4" s="8"/>
      <c r="S4" s="8"/>
      <c r="T4" s="8"/>
      <c r="U4" s="8"/>
      <c r="V4" s="8"/>
      <c r="W4" s="8"/>
      <c r="X4" s="8"/>
    </row>
    <row r="5" spans="1:24" s="16" customFormat="1" x14ac:dyDescent="0.25">
      <c r="A5" s="538"/>
      <c r="B5" s="539"/>
      <c r="C5" s="539"/>
      <c r="D5" s="539"/>
      <c r="E5" s="539"/>
      <c r="F5" s="539"/>
      <c r="G5" s="539"/>
      <c r="H5" s="539"/>
      <c r="I5" s="539"/>
      <c r="J5" s="539"/>
      <c r="K5" s="540"/>
      <c r="L5" s="8"/>
      <c r="M5" s="8"/>
      <c r="N5" s="8"/>
      <c r="O5" s="8"/>
      <c r="P5" s="8"/>
      <c r="Q5" s="8"/>
      <c r="R5" s="8"/>
      <c r="S5" s="8"/>
      <c r="T5" s="8"/>
      <c r="U5" s="8"/>
      <c r="V5" s="8"/>
      <c r="W5" s="8"/>
      <c r="X5" s="8"/>
    </row>
    <row r="6" spans="1:24" s="16" customFormat="1" x14ac:dyDescent="0.25">
      <c r="A6" s="538"/>
      <c r="B6" s="539"/>
      <c r="C6" s="539"/>
      <c r="D6" s="539"/>
      <c r="E6" s="539"/>
      <c r="F6" s="539"/>
      <c r="G6" s="539"/>
      <c r="H6" s="539"/>
      <c r="I6" s="539"/>
      <c r="J6" s="539"/>
      <c r="K6" s="540"/>
      <c r="L6" s="8"/>
      <c r="M6" s="8"/>
      <c r="N6" s="8"/>
      <c r="O6" s="8"/>
      <c r="P6" s="8"/>
      <c r="Q6" s="8"/>
      <c r="R6" s="8"/>
      <c r="S6" s="8"/>
      <c r="T6" s="8"/>
      <c r="U6" s="8"/>
      <c r="V6" s="8"/>
      <c r="W6" s="8"/>
      <c r="X6" s="8"/>
    </row>
    <row r="7" spans="1:24" s="16" customFormat="1" x14ac:dyDescent="0.25">
      <c r="A7" s="538"/>
      <c r="B7" s="539"/>
      <c r="C7" s="539"/>
      <c r="D7" s="539"/>
      <c r="E7" s="539"/>
      <c r="F7" s="539"/>
      <c r="G7" s="539"/>
      <c r="H7" s="539"/>
      <c r="I7" s="539"/>
      <c r="J7" s="539"/>
      <c r="K7" s="540"/>
      <c r="L7" s="8"/>
      <c r="M7" s="8"/>
      <c r="N7" s="8"/>
      <c r="O7" s="8"/>
      <c r="P7" s="8"/>
      <c r="Q7" s="8"/>
      <c r="R7" s="8"/>
      <c r="S7" s="8"/>
      <c r="T7" s="8"/>
      <c r="U7" s="8"/>
      <c r="V7" s="8"/>
      <c r="W7" s="8"/>
      <c r="X7" s="8"/>
    </row>
    <row r="8" spans="1:24" s="16" customFormat="1" x14ac:dyDescent="0.25">
      <c r="A8" s="541"/>
      <c r="B8" s="542"/>
      <c r="C8" s="542"/>
      <c r="D8" s="542"/>
      <c r="E8" s="542"/>
      <c r="F8" s="542"/>
      <c r="G8" s="542"/>
      <c r="H8" s="542"/>
      <c r="I8" s="542"/>
      <c r="J8" s="542"/>
      <c r="K8" s="543"/>
      <c r="L8" s="8"/>
      <c r="M8" s="8"/>
      <c r="N8" s="8"/>
      <c r="O8" s="8"/>
      <c r="P8" s="8"/>
      <c r="Q8" s="8"/>
      <c r="R8" s="8"/>
      <c r="S8" s="8"/>
      <c r="T8" s="8"/>
      <c r="U8" s="8"/>
      <c r="V8" s="8"/>
      <c r="W8" s="8"/>
      <c r="X8" s="8"/>
    </row>
    <row r="9" spans="1:24" s="16" customFormat="1" x14ac:dyDescent="0.25">
      <c r="A9" s="8"/>
      <c r="B9" s="8"/>
      <c r="C9" s="8"/>
      <c r="D9" s="8"/>
      <c r="E9" s="8"/>
      <c r="F9" s="8"/>
      <c r="G9" s="8"/>
      <c r="H9" s="8"/>
      <c r="I9" s="8"/>
      <c r="J9" s="8"/>
      <c r="K9" s="8"/>
      <c r="L9" s="8"/>
      <c r="M9" s="8"/>
      <c r="N9" s="8"/>
      <c r="O9" s="8"/>
      <c r="P9" s="8"/>
      <c r="Q9" s="8"/>
      <c r="R9" s="8"/>
      <c r="S9" s="8"/>
      <c r="T9" s="8"/>
      <c r="U9" s="8"/>
      <c r="V9" s="8"/>
    </row>
    <row r="22" spans="1:26" s="16" customFormat="1" x14ac:dyDescent="0.25">
      <c r="A22" s="8"/>
      <c r="B22" s="8"/>
      <c r="C22" s="8"/>
      <c r="D22" s="8"/>
      <c r="E22" s="8"/>
      <c r="F22" s="8"/>
      <c r="G22" s="8"/>
      <c r="H22" s="8"/>
      <c r="I22" s="8"/>
      <c r="J22" s="8"/>
      <c r="K22" s="8"/>
      <c r="L22" s="8"/>
      <c r="M22" s="8"/>
      <c r="N22" s="8"/>
      <c r="O22" s="8"/>
      <c r="P22" s="8"/>
      <c r="Q22" s="8"/>
      <c r="R22" s="8"/>
      <c r="S22" s="8"/>
      <c r="T22" s="8"/>
      <c r="U22" s="8"/>
      <c r="V22" s="8"/>
    </row>
    <row r="23" spans="1:26" s="16" customFormat="1" x14ac:dyDescent="0.25">
      <c r="A23" s="8"/>
      <c r="B23" s="8"/>
      <c r="C23" s="8"/>
      <c r="D23" s="8"/>
      <c r="E23" s="8"/>
      <c r="F23" s="8"/>
      <c r="G23" s="8"/>
      <c r="H23" s="8"/>
      <c r="I23" s="8"/>
      <c r="J23" s="8"/>
      <c r="K23" s="8"/>
      <c r="L23" s="8"/>
      <c r="M23" s="8"/>
      <c r="N23" s="8"/>
      <c r="O23" s="8"/>
      <c r="P23" s="8"/>
      <c r="Q23" s="8"/>
      <c r="R23" s="8"/>
      <c r="S23" s="8"/>
      <c r="T23" s="8"/>
      <c r="U23" s="8"/>
      <c r="V23" s="8"/>
    </row>
    <row r="24" spans="1:26" s="16" customFormat="1" x14ac:dyDescent="0.25">
      <c r="A24" s="8"/>
      <c r="B24" s="8"/>
      <c r="C24" s="8"/>
      <c r="D24" s="8"/>
      <c r="E24" s="8"/>
      <c r="F24" s="8"/>
      <c r="G24" s="8"/>
      <c r="H24" s="8"/>
      <c r="I24" s="8"/>
      <c r="J24" s="8"/>
      <c r="K24" s="8"/>
      <c r="L24" s="8"/>
      <c r="M24" s="8"/>
      <c r="N24" s="8"/>
      <c r="O24" s="8"/>
      <c r="P24" s="8"/>
      <c r="Q24" s="8"/>
      <c r="R24" s="8"/>
      <c r="S24" s="8"/>
      <c r="T24" s="8"/>
      <c r="U24" s="8"/>
      <c r="V24" s="8"/>
    </row>
    <row r="25" spans="1:26" s="16" customFormat="1" x14ac:dyDescent="0.25">
      <c r="A25" s="8"/>
      <c r="B25" s="8"/>
      <c r="C25" s="8"/>
      <c r="D25" s="8"/>
      <c r="E25" s="8"/>
      <c r="F25" s="8"/>
      <c r="G25" s="8"/>
      <c r="H25" s="8"/>
      <c r="I25" s="8"/>
      <c r="J25" s="8"/>
      <c r="K25" s="8"/>
      <c r="L25" s="8"/>
      <c r="M25" s="8"/>
      <c r="N25" s="8"/>
      <c r="O25" s="8"/>
      <c r="P25" s="8"/>
      <c r="Q25" s="8"/>
      <c r="R25" s="8"/>
      <c r="S25" s="8"/>
      <c r="T25" s="8"/>
      <c r="U25" s="8"/>
      <c r="V25" s="8"/>
    </row>
    <row r="26" spans="1:26" s="16" customFormat="1" x14ac:dyDescent="0.25">
      <c r="A26" s="8"/>
      <c r="B26" s="8"/>
      <c r="C26" s="8"/>
      <c r="D26" s="8"/>
      <c r="E26" s="8"/>
      <c r="F26" s="8"/>
      <c r="G26" s="8"/>
      <c r="H26" s="8"/>
      <c r="I26" s="8"/>
      <c r="J26" s="8"/>
      <c r="K26" s="8"/>
      <c r="L26" s="8"/>
      <c r="M26" s="8"/>
      <c r="N26" s="8"/>
      <c r="O26" s="8"/>
      <c r="P26" s="8"/>
      <c r="Q26" s="8"/>
      <c r="R26" s="8"/>
      <c r="S26" s="8"/>
      <c r="T26" s="8"/>
      <c r="U26" s="8"/>
      <c r="V26" s="8"/>
    </row>
    <row r="27" spans="1:26" s="16" customFormat="1" x14ac:dyDescent="0.25">
      <c r="A27" s="8"/>
      <c r="B27" s="8"/>
      <c r="C27" s="8"/>
      <c r="D27" s="8"/>
      <c r="E27" s="8"/>
      <c r="F27" s="8"/>
      <c r="G27" s="8"/>
      <c r="H27" s="8"/>
      <c r="I27" s="8"/>
      <c r="J27" s="8"/>
      <c r="K27" s="8"/>
      <c r="L27" s="8"/>
      <c r="M27" s="8"/>
      <c r="N27" s="8"/>
      <c r="O27" s="8"/>
      <c r="P27" s="8"/>
      <c r="Q27" s="8"/>
      <c r="R27" s="8"/>
      <c r="S27" s="8"/>
      <c r="T27" s="8"/>
      <c r="U27" s="8"/>
      <c r="V27" s="8"/>
    </row>
    <row r="28" spans="1:26" ht="15.75" thickBot="1" x14ac:dyDescent="0.3"/>
    <row r="29" spans="1:26" ht="26.25" customHeight="1" x14ac:dyDescent="0.25">
      <c r="A29" s="577" t="s">
        <v>84</v>
      </c>
      <c r="B29" s="579" t="s">
        <v>6</v>
      </c>
      <c r="C29" s="595" t="s">
        <v>3</v>
      </c>
      <c r="D29" s="596"/>
      <c r="E29" s="595" t="s">
        <v>5</v>
      </c>
      <c r="F29" s="596"/>
      <c r="G29" s="595" t="s">
        <v>4</v>
      </c>
      <c r="H29" s="596"/>
      <c r="I29" s="597" t="s">
        <v>83</v>
      </c>
      <c r="J29" s="596"/>
      <c r="K29" s="593" t="s">
        <v>15</v>
      </c>
      <c r="W29" s="8"/>
      <c r="X29" s="8"/>
      <c r="Y29" s="8"/>
    </row>
    <row r="30" spans="1:26" s="16" customFormat="1" ht="15" customHeight="1" thickBot="1" x14ac:dyDescent="0.3">
      <c r="A30" s="578"/>
      <c r="B30" s="580"/>
      <c r="C30" s="82" t="s">
        <v>115</v>
      </c>
      <c r="D30" s="83" t="s">
        <v>116</v>
      </c>
      <c r="E30" s="82" t="s">
        <v>115</v>
      </c>
      <c r="F30" s="83" t="s">
        <v>116</v>
      </c>
      <c r="G30" s="82" t="s">
        <v>115</v>
      </c>
      <c r="H30" s="83" t="s">
        <v>116</v>
      </c>
      <c r="I30" s="431" t="s">
        <v>115</v>
      </c>
      <c r="J30" s="83" t="s">
        <v>116</v>
      </c>
      <c r="K30" s="594"/>
      <c r="L30" s="8"/>
      <c r="M30" s="8"/>
      <c r="N30" s="8"/>
      <c r="O30" s="8"/>
      <c r="P30" s="8"/>
      <c r="Q30" s="8"/>
      <c r="R30" s="8"/>
      <c r="S30" s="8"/>
      <c r="T30" s="8"/>
      <c r="U30" s="8"/>
      <c r="V30" s="8"/>
      <c r="W30" s="8"/>
      <c r="X30" s="8"/>
      <c r="Y30" s="8"/>
      <c r="Z30" s="8"/>
    </row>
    <row r="31" spans="1:26" ht="15" customHeight="1" x14ac:dyDescent="0.25">
      <c r="A31" s="234" t="s">
        <v>80</v>
      </c>
      <c r="B31" s="235">
        <v>2018</v>
      </c>
      <c r="C31" s="257">
        <v>25357</v>
      </c>
      <c r="D31" s="258">
        <f>C31/K31</f>
        <v>0.10335747738787689</v>
      </c>
      <c r="E31" s="257">
        <v>203675</v>
      </c>
      <c r="F31" s="258">
        <f>E31/K31</f>
        <v>0.83019813885616689</v>
      </c>
      <c r="G31" s="259">
        <v>8602</v>
      </c>
      <c r="H31" s="258">
        <f>G31/K31</f>
        <v>3.5062547639331032E-2</v>
      </c>
      <c r="I31" s="432">
        <v>7699</v>
      </c>
      <c r="J31" s="260">
        <f>I31/K31</f>
        <v>3.1381836116625157E-2</v>
      </c>
      <c r="K31" s="261">
        <f>C31+E31+G31+I31</f>
        <v>245333</v>
      </c>
      <c r="L31" s="84"/>
      <c r="M31" s="170"/>
      <c r="W31" s="8"/>
      <c r="X31" s="8"/>
      <c r="Y31" s="8"/>
      <c r="Z31" s="8"/>
    </row>
    <row r="32" spans="1:26" x14ac:dyDescent="0.25">
      <c r="A32" s="173"/>
      <c r="B32" s="79">
        <v>2020</v>
      </c>
      <c r="C32" s="175">
        <v>26419</v>
      </c>
      <c r="D32" s="176">
        <f>C32/K32</f>
        <v>0.10683148938923395</v>
      </c>
      <c r="E32" s="175">
        <v>202576</v>
      </c>
      <c r="F32" s="176">
        <f>E32/K32</f>
        <v>0.81916407867494823</v>
      </c>
      <c r="G32" s="177">
        <v>9767</v>
      </c>
      <c r="H32" s="176">
        <f>G32/K32</f>
        <v>3.9495179865424432E-2</v>
      </c>
      <c r="I32" s="433">
        <v>8534</v>
      </c>
      <c r="J32" s="255">
        <f>I32/K32</f>
        <v>3.4509252070393376E-2</v>
      </c>
      <c r="K32" s="178">
        <f>C32+E32+G32+I32</f>
        <v>247296</v>
      </c>
      <c r="L32" s="84"/>
      <c r="M32" s="170"/>
      <c r="W32" s="8"/>
      <c r="X32" s="8"/>
      <c r="Y32" s="8"/>
      <c r="Z32" s="8"/>
    </row>
    <row r="33" spans="1:26" x14ac:dyDescent="0.25">
      <c r="A33" s="173"/>
      <c r="B33" s="80">
        <v>2025</v>
      </c>
      <c r="C33" s="86">
        <v>28412</v>
      </c>
      <c r="D33" s="87">
        <f>C33/K33</f>
        <v>0.112097467825044</v>
      </c>
      <c r="E33" s="86">
        <v>200808</v>
      </c>
      <c r="F33" s="87">
        <f>E33/K33</f>
        <v>0.79227327604573539</v>
      </c>
      <c r="G33" s="85">
        <v>13356</v>
      </c>
      <c r="H33" s="87">
        <f>G33/K33</f>
        <v>5.2695121085150204E-2</v>
      </c>
      <c r="I33" s="434">
        <v>10882</v>
      </c>
      <c r="J33" s="256">
        <f>I33/K33</f>
        <v>4.2934135044070419E-2</v>
      </c>
      <c r="K33" s="88">
        <f>C33+E33+G33+I33</f>
        <v>253458</v>
      </c>
      <c r="L33" s="84"/>
      <c r="M33" s="170"/>
      <c r="W33" s="8"/>
      <c r="X33" s="8"/>
      <c r="Y33" s="8"/>
      <c r="Z33" s="8"/>
    </row>
    <row r="34" spans="1:26" x14ac:dyDescent="0.25">
      <c r="A34" s="173"/>
      <c r="B34" s="80">
        <v>2030</v>
      </c>
      <c r="C34" s="175">
        <v>28642</v>
      </c>
      <c r="D34" s="176">
        <f>C34/K34</f>
        <v>0.11168692410576762</v>
      </c>
      <c r="E34" s="175">
        <v>197060</v>
      </c>
      <c r="F34" s="176">
        <f>E34/K34</f>
        <v>0.76841789205651023</v>
      </c>
      <c r="G34" s="177">
        <v>17434</v>
      </c>
      <c r="H34" s="176">
        <f>G34/K34</f>
        <v>6.7982327870258805E-2</v>
      </c>
      <c r="I34" s="433">
        <v>13313</v>
      </c>
      <c r="J34" s="255">
        <f>I34/K34</f>
        <v>5.1912855967463319E-2</v>
      </c>
      <c r="K34" s="178">
        <f>C34+E34+G34+I34</f>
        <v>256449</v>
      </c>
      <c r="L34" s="84"/>
      <c r="M34" s="170"/>
      <c r="N34" s="58"/>
      <c r="W34" s="8"/>
      <c r="X34" s="8"/>
      <c r="Y34" s="8"/>
      <c r="Z34" s="8"/>
    </row>
    <row r="35" spans="1:26" x14ac:dyDescent="0.25">
      <c r="A35" s="173"/>
      <c r="B35" s="80"/>
      <c r="C35" s="86"/>
      <c r="D35" s="89"/>
      <c r="E35" s="86"/>
      <c r="F35" s="89"/>
      <c r="G35" s="85"/>
      <c r="H35" s="89"/>
      <c r="I35" s="434"/>
      <c r="J35" s="89"/>
      <c r="K35" s="88"/>
      <c r="L35" s="84"/>
      <c r="M35" s="170"/>
      <c r="W35" s="8"/>
      <c r="X35" s="8"/>
      <c r="Y35" s="8"/>
      <c r="Z35" s="8"/>
    </row>
    <row r="36" spans="1:26" x14ac:dyDescent="0.25">
      <c r="A36" s="173" t="s">
        <v>81</v>
      </c>
      <c r="B36" s="79">
        <v>2018</v>
      </c>
      <c r="C36" s="175">
        <v>9515</v>
      </c>
      <c r="D36" s="87">
        <f>C36/K36</f>
        <v>0.10354997388124673</v>
      </c>
      <c r="E36" s="175">
        <v>75644</v>
      </c>
      <c r="F36" s="87">
        <f>E36/K36</f>
        <v>0.82321957165244641</v>
      </c>
      <c r="G36" s="175">
        <v>4016</v>
      </c>
      <c r="H36" s="87">
        <f>G36/K36</f>
        <v>4.3705380463172558E-2</v>
      </c>
      <c r="I36" s="434">
        <v>2713</v>
      </c>
      <c r="J36" s="87">
        <f>I36/K36</f>
        <v>2.9525074003134252E-2</v>
      </c>
      <c r="K36" s="88">
        <f>C36+E36+G36+I36</f>
        <v>91888</v>
      </c>
      <c r="L36" s="84"/>
      <c r="M36" s="170"/>
      <c r="W36" s="8"/>
      <c r="X36" s="8"/>
      <c r="Y36" s="8"/>
      <c r="Z36" s="8"/>
    </row>
    <row r="37" spans="1:26" x14ac:dyDescent="0.25">
      <c r="A37" s="173"/>
      <c r="B37" s="79">
        <v>2020</v>
      </c>
      <c r="C37" s="175">
        <v>9721</v>
      </c>
      <c r="D37" s="176">
        <f>C37/K37</f>
        <v>0.10895416998240325</v>
      </c>
      <c r="E37" s="175">
        <v>72476</v>
      </c>
      <c r="F37" s="176">
        <f>E37/K37</f>
        <v>0.81231996951390373</v>
      </c>
      <c r="G37" s="177">
        <v>4173</v>
      </c>
      <c r="H37" s="176">
        <f>G37/K37</f>
        <v>4.6771499983187817E-2</v>
      </c>
      <c r="I37" s="433">
        <v>2851</v>
      </c>
      <c r="J37" s="176">
        <f>I37/K37</f>
        <v>3.1954360520505265E-2</v>
      </c>
      <c r="K37" s="178">
        <f>C37+E37+G37+I37</f>
        <v>89221</v>
      </c>
      <c r="L37" s="84"/>
      <c r="M37" s="170"/>
      <c r="W37" s="8"/>
      <c r="X37" s="8"/>
      <c r="Y37" s="8"/>
      <c r="Z37" s="8"/>
    </row>
    <row r="38" spans="1:26" x14ac:dyDescent="0.25">
      <c r="A38" s="173"/>
      <c r="B38" s="80">
        <v>2025</v>
      </c>
      <c r="C38" s="86">
        <v>10492</v>
      </c>
      <c r="D38" s="87">
        <f>C38/K38</f>
        <v>0.12336562882137146</v>
      </c>
      <c r="E38" s="86">
        <v>66163</v>
      </c>
      <c r="F38" s="87">
        <f>E38/K38</f>
        <v>0.77794892296115137</v>
      </c>
      <c r="G38" s="85">
        <v>4684</v>
      </c>
      <c r="H38" s="87">
        <f>G38/K38</f>
        <v>5.507478129997178E-2</v>
      </c>
      <c r="I38" s="434">
        <v>3709</v>
      </c>
      <c r="J38" s="87">
        <f>I38/K38</f>
        <v>4.3610666917505411E-2</v>
      </c>
      <c r="K38" s="88">
        <f>C38+E38+G38+I38</f>
        <v>85048</v>
      </c>
      <c r="L38" s="84"/>
      <c r="M38" s="170"/>
      <c r="W38" s="8"/>
      <c r="X38" s="8"/>
      <c r="Y38" s="8"/>
      <c r="Z38" s="8"/>
    </row>
    <row r="39" spans="1:26" x14ac:dyDescent="0.25">
      <c r="A39" s="173"/>
      <c r="B39" s="80">
        <v>2030</v>
      </c>
      <c r="C39" s="175">
        <v>12201</v>
      </c>
      <c r="D39" s="176">
        <f>C39/K39</f>
        <v>0.1428420904748525</v>
      </c>
      <c r="E39" s="175">
        <v>62258</v>
      </c>
      <c r="F39" s="176">
        <f>E39/K39</f>
        <v>0.72887983515968902</v>
      </c>
      <c r="G39" s="177">
        <v>5927</v>
      </c>
      <c r="H39" s="176">
        <f>G39/K39</f>
        <v>6.9389809871686803E-2</v>
      </c>
      <c r="I39" s="433">
        <v>5030</v>
      </c>
      <c r="J39" s="176">
        <f>I39/K39</f>
        <v>5.8888264493771658E-2</v>
      </c>
      <c r="K39" s="178">
        <f>C39+E39+G39+I39</f>
        <v>85416</v>
      </c>
      <c r="L39" s="84"/>
      <c r="M39" s="170"/>
      <c r="W39" s="8"/>
      <c r="X39" s="8"/>
      <c r="Y39" s="8"/>
      <c r="Z39" s="8"/>
    </row>
    <row r="40" spans="1:26" x14ac:dyDescent="0.25">
      <c r="A40" s="173"/>
      <c r="B40" s="80"/>
      <c r="C40" s="86"/>
      <c r="D40" s="89"/>
      <c r="E40" s="86"/>
      <c r="F40" s="89"/>
      <c r="G40" s="85"/>
      <c r="H40" s="89"/>
      <c r="I40" s="435"/>
      <c r="J40" s="89"/>
      <c r="K40" s="88"/>
      <c r="L40" s="84"/>
      <c r="M40" s="170"/>
      <c r="W40" s="8"/>
      <c r="X40" s="8"/>
      <c r="Y40" s="8"/>
      <c r="Z40" s="8"/>
    </row>
    <row r="41" spans="1:26" x14ac:dyDescent="0.25">
      <c r="A41" s="173" t="s">
        <v>82</v>
      </c>
      <c r="B41" s="79">
        <v>2018</v>
      </c>
      <c r="C41" s="175">
        <v>16608</v>
      </c>
      <c r="D41" s="87">
        <f>C41/K41</f>
        <v>0.12891307216430828</v>
      </c>
      <c r="E41" s="86">
        <v>103559</v>
      </c>
      <c r="F41" s="87">
        <f>E41/K41</f>
        <v>0.80383603325286612</v>
      </c>
      <c r="G41" s="85">
        <v>4345</v>
      </c>
      <c r="H41" s="87">
        <f>G41/K41</f>
        <v>3.3726354681714803E-2</v>
      </c>
      <c r="I41" s="493">
        <v>4319</v>
      </c>
      <c r="J41" s="430">
        <f>I41/K41</f>
        <v>3.3524539901110754E-2</v>
      </c>
      <c r="K41" s="88">
        <f>C41+E41+G41+I41</f>
        <v>128831</v>
      </c>
      <c r="L41" s="84"/>
      <c r="M41" s="170"/>
      <c r="W41" s="8"/>
      <c r="X41" s="8"/>
      <c r="Y41" s="8"/>
      <c r="Z41" s="8"/>
    </row>
    <row r="42" spans="1:26" x14ac:dyDescent="0.25">
      <c r="A42" s="173"/>
      <c r="B42" s="79">
        <v>2020</v>
      </c>
      <c r="C42" s="175">
        <v>15025</v>
      </c>
      <c r="D42" s="176">
        <f>C42/K42</f>
        <v>0.11421425910863467</v>
      </c>
      <c r="E42" s="494">
        <v>106824</v>
      </c>
      <c r="F42" s="176">
        <f>E42/K42</f>
        <v>0.81203487620770654</v>
      </c>
      <c r="G42" s="177">
        <v>4918</v>
      </c>
      <c r="H42" s="176">
        <f>G42/K42</f>
        <v>3.7384740518886211E-2</v>
      </c>
      <c r="I42" s="436">
        <v>4784</v>
      </c>
      <c r="J42" s="176">
        <f>I42/K42</f>
        <v>3.6366124164772598E-2</v>
      </c>
      <c r="K42" s="178">
        <f>C42+E42+G42+I42</f>
        <v>131551</v>
      </c>
      <c r="L42" s="84"/>
      <c r="M42" s="170"/>
      <c r="W42" s="8"/>
      <c r="X42" s="8"/>
      <c r="Y42" s="8"/>
      <c r="Z42" s="8"/>
    </row>
    <row r="43" spans="1:26" x14ac:dyDescent="0.25">
      <c r="A43" s="173"/>
      <c r="B43" s="80">
        <v>2025</v>
      </c>
      <c r="C43" s="86">
        <v>12474</v>
      </c>
      <c r="D43" s="87">
        <f>C43/K43</f>
        <v>9.4309951159028016E-2</v>
      </c>
      <c r="E43" s="86">
        <v>107362</v>
      </c>
      <c r="F43" s="87">
        <f>E43/K43</f>
        <v>0.81171276064899522</v>
      </c>
      <c r="G43" s="85">
        <v>6355</v>
      </c>
      <c r="H43" s="87">
        <f>G43/K43</f>
        <v>4.8047117172969625E-2</v>
      </c>
      <c r="I43" s="434">
        <v>6075</v>
      </c>
      <c r="J43" s="87">
        <f>I43/K43</f>
        <v>4.5930171019007149E-2</v>
      </c>
      <c r="K43" s="88">
        <f>C43+E43+G43+I43</f>
        <v>132266</v>
      </c>
      <c r="L43" s="84"/>
      <c r="M43" s="170"/>
      <c r="W43" s="8"/>
      <c r="X43" s="8"/>
      <c r="Y43" s="8"/>
      <c r="Z43" s="8"/>
    </row>
    <row r="44" spans="1:26" ht="15.75" thickBot="1" x14ac:dyDescent="0.3">
      <c r="A44" s="174"/>
      <c r="B44" s="81">
        <v>2030</v>
      </c>
      <c r="C44" s="179">
        <v>12748</v>
      </c>
      <c r="D44" s="180">
        <f>C44/K44</f>
        <v>0.10218510027734581</v>
      </c>
      <c r="E44" s="179">
        <v>96667</v>
      </c>
      <c r="F44" s="180">
        <f>E44/K44</f>
        <v>0.77486092630296421</v>
      </c>
      <c r="G44" s="181">
        <v>7954</v>
      </c>
      <c r="H44" s="180">
        <f>G44/K44</f>
        <v>6.3757474710229731E-2</v>
      </c>
      <c r="I44" s="437">
        <v>7385</v>
      </c>
      <c r="J44" s="180">
        <f>I44/K44</f>
        <v>5.919649870946022E-2</v>
      </c>
      <c r="K44" s="263">
        <f>C44+E44+G44+I44</f>
        <v>124754</v>
      </c>
      <c r="L44" s="84"/>
      <c r="M44" s="170"/>
      <c r="W44" s="8"/>
      <c r="X44" s="8"/>
      <c r="Y44" s="8"/>
      <c r="Z44" s="8"/>
    </row>
    <row r="46" spans="1:26" x14ac:dyDescent="0.25">
      <c r="A46" s="8" t="s">
        <v>365</v>
      </c>
    </row>
    <row r="47" spans="1:26" x14ac:dyDescent="0.25">
      <c r="A47" s="8" t="s">
        <v>124</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7" right="0.7" top="0.75" bottom="0.75" header="0.3" footer="0.3"/>
  <pageSetup scale="7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I45" sqref="I45"/>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605" t="s">
        <v>28</v>
      </c>
      <c r="B1" s="605"/>
      <c r="C1" s="605"/>
      <c r="D1" s="605"/>
      <c r="E1" s="605"/>
      <c r="F1" s="605"/>
      <c r="J1" s="1"/>
    </row>
    <row r="2" spans="1:10" ht="15" customHeight="1" x14ac:dyDescent="0.2">
      <c r="A2" s="606"/>
      <c r="B2" s="606"/>
      <c r="C2" s="606"/>
      <c r="D2" s="606"/>
      <c r="E2" s="606"/>
      <c r="F2" s="606"/>
      <c r="J2" s="1"/>
    </row>
    <row r="3" spans="1:10" ht="15" customHeight="1" x14ac:dyDescent="0.2">
      <c r="A3" s="605" t="s">
        <v>109</v>
      </c>
      <c r="B3" s="605"/>
      <c r="C3" s="605"/>
      <c r="D3" s="605"/>
      <c r="E3" s="605"/>
      <c r="F3" s="605"/>
      <c r="J3" s="1"/>
    </row>
    <row r="4" spans="1:10" ht="15" customHeight="1" x14ac:dyDescent="0.2">
      <c r="A4" s="607" t="s">
        <v>165</v>
      </c>
      <c r="B4" s="607"/>
      <c r="C4" s="607"/>
      <c r="D4" s="607"/>
      <c r="E4" s="607"/>
      <c r="F4" s="607"/>
      <c r="J4" s="1"/>
    </row>
    <row r="5" spans="1:10" x14ac:dyDescent="0.2">
      <c r="A5" s="607"/>
      <c r="B5" s="607"/>
      <c r="C5" s="607"/>
      <c r="D5" s="607"/>
      <c r="E5" s="607"/>
      <c r="F5" s="607"/>
      <c r="J5" s="1"/>
    </row>
    <row r="6" spans="1:10" x14ac:dyDescent="0.2">
      <c r="A6" s="607"/>
      <c r="B6" s="607"/>
      <c r="C6" s="607"/>
      <c r="D6" s="607"/>
      <c r="E6" s="607"/>
      <c r="F6" s="607"/>
      <c r="J6" s="1"/>
    </row>
    <row r="7" spans="1:10" x14ac:dyDescent="0.2">
      <c r="A7" s="607"/>
      <c r="B7" s="607"/>
      <c r="C7" s="607"/>
      <c r="D7" s="607"/>
      <c r="E7" s="607"/>
      <c r="F7" s="607"/>
      <c r="J7" s="1"/>
    </row>
    <row r="8" spans="1:10" x14ac:dyDescent="0.2">
      <c r="A8" s="607"/>
      <c r="B8" s="607"/>
      <c r="C8" s="607"/>
      <c r="D8" s="607"/>
      <c r="E8" s="607"/>
      <c r="F8" s="607"/>
      <c r="J8" s="1"/>
    </row>
    <row r="9" spans="1:10" x14ac:dyDescent="0.2">
      <c r="I9" s="1"/>
      <c r="J9" s="1"/>
    </row>
    <row r="10" spans="1:10" x14ac:dyDescent="0.2">
      <c r="I10" s="1"/>
      <c r="J10" s="1"/>
    </row>
    <row r="11" spans="1:10" ht="75" customHeight="1" x14ac:dyDescent="0.2">
      <c r="B11" s="608" t="s">
        <v>361</v>
      </c>
      <c r="C11" s="609"/>
      <c r="D11" s="609"/>
      <c r="E11" s="610"/>
      <c r="I11" s="1"/>
      <c r="J11" s="1"/>
    </row>
    <row r="12" spans="1:10" x14ac:dyDescent="0.2">
      <c r="B12" s="611"/>
      <c r="C12" s="612"/>
      <c r="D12" s="280"/>
      <c r="E12" s="421" t="s">
        <v>55</v>
      </c>
      <c r="I12" s="1"/>
      <c r="J12" s="1"/>
    </row>
    <row r="13" spans="1:10" ht="25.5" x14ac:dyDescent="0.2">
      <c r="B13" s="613"/>
      <c r="C13" s="614"/>
      <c r="D13" s="281" t="s">
        <v>11</v>
      </c>
      <c r="E13" s="422" t="s">
        <v>54</v>
      </c>
      <c r="I13" s="1"/>
      <c r="J13" s="1"/>
    </row>
    <row r="14" spans="1:10" x14ac:dyDescent="0.2">
      <c r="B14" s="598">
        <v>2017</v>
      </c>
      <c r="C14" s="282" t="s">
        <v>56</v>
      </c>
      <c r="D14" s="60">
        <v>1792409.1708961008</v>
      </c>
      <c r="E14" s="61">
        <v>49609.484472763506</v>
      </c>
      <c r="I14" s="1"/>
      <c r="J14" s="1"/>
    </row>
    <row r="15" spans="1:10" x14ac:dyDescent="0.2">
      <c r="B15" s="598"/>
      <c r="C15" s="59" t="s">
        <v>57</v>
      </c>
      <c r="D15" s="62">
        <v>4116522</v>
      </c>
      <c r="E15" s="63">
        <v>124668</v>
      </c>
      <c r="I15" s="1"/>
      <c r="J15" s="1"/>
    </row>
    <row r="16" spans="1:10" x14ac:dyDescent="0.2">
      <c r="B16" s="598"/>
      <c r="C16" s="59" t="s">
        <v>67</v>
      </c>
      <c r="D16" s="64">
        <v>0.43541833880545294</v>
      </c>
      <c r="E16" s="64">
        <v>0.39793278525975795</v>
      </c>
      <c r="I16" s="1"/>
      <c r="J16" s="1"/>
    </row>
    <row r="17" spans="2:10" s="8" customFormat="1" ht="15" thickBot="1" x14ac:dyDescent="0.25">
      <c r="B17" s="598"/>
      <c r="C17" s="65"/>
      <c r="D17" s="66"/>
      <c r="E17" s="66"/>
      <c r="I17" s="1"/>
      <c r="J17" s="1"/>
    </row>
    <row r="18" spans="2:10" s="8" customFormat="1" x14ac:dyDescent="0.2">
      <c r="B18" s="599">
        <v>2020</v>
      </c>
      <c r="C18" s="283" t="s">
        <v>130</v>
      </c>
      <c r="D18" s="284">
        <v>1897087.4171666331</v>
      </c>
      <c r="E18" s="285">
        <v>55490.498137933144</v>
      </c>
      <c r="I18" s="1"/>
      <c r="J18" s="1"/>
    </row>
    <row r="19" spans="2:10" s="8" customFormat="1" x14ac:dyDescent="0.2">
      <c r="B19" s="600"/>
      <c r="C19" s="67" t="s">
        <v>85</v>
      </c>
      <c r="D19" s="68">
        <v>3976856</v>
      </c>
      <c r="E19" s="286">
        <v>142837</v>
      </c>
      <c r="I19" s="1"/>
      <c r="J19" s="1"/>
    </row>
    <row r="20" spans="2:10" s="8" customFormat="1" x14ac:dyDescent="0.2">
      <c r="B20" s="600"/>
      <c r="C20" s="67" t="s">
        <v>170</v>
      </c>
      <c r="D20" s="69">
        <v>0.47703196121927299</v>
      </c>
      <c r="E20" s="287">
        <v>0.38848826381072932</v>
      </c>
      <c r="I20" s="1"/>
      <c r="J20" s="1"/>
    </row>
    <row r="21" spans="2:10" s="8" customFormat="1" x14ac:dyDescent="0.2">
      <c r="B21" s="601"/>
      <c r="C21" s="70"/>
      <c r="D21" s="69"/>
      <c r="E21" s="287"/>
      <c r="I21" s="1"/>
      <c r="J21" s="1"/>
    </row>
    <row r="22" spans="2:10" s="8" customFormat="1" x14ac:dyDescent="0.2">
      <c r="B22" s="602">
        <v>2025</v>
      </c>
      <c r="C22" s="71" t="s">
        <v>131</v>
      </c>
      <c r="D22" s="68">
        <v>2262464.9595403941</v>
      </c>
      <c r="E22" s="286">
        <v>66991.002034615318</v>
      </c>
      <c r="I22" s="1"/>
      <c r="J22" s="1"/>
    </row>
    <row r="23" spans="2:10" s="8" customFormat="1" x14ac:dyDescent="0.2">
      <c r="B23" s="600"/>
      <c r="C23" s="67" t="s">
        <v>85</v>
      </c>
      <c r="D23" s="68">
        <v>4225965</v>
      </c>
      <c r="E23" s="286">
        <v>155582</v>
      </c>
      <c r="I23" s="1"/>
      <c r="J23" s="1"/>
    </row>
    <row r="24" spans="2:10" s="8" customFormat="1" x14ac:dyDescent="0.2">
      <c r="B24" s="600"/>
      <c r="C24" s="67" t="s">
        <v>170</v>
      </c>
      <c r="D24" s="69">
        <v>0.53537238466016501</v>
      </c>
      <c r="E24" s="287">
        <v>0.43058324249987351</v>
      </c>
      <c r="I24" s="1"/>
      <c r="J24" s="1"/>
    </row>
    <row r="25" spans="2:10" s="8" customFormat="1" x14ac:dyDescent="0.2">
      <c r="B25" s="601"/>
      <c r="C25" s="67"/>
      <c r="D25" s="69"/>
      <c r="E25" s="287"/>
      <c r="I25" s="1"/>
      <c r="J25" s="1"/>
    </row>
    <row r="26" spans="2:10" s="8" customFormat="1" x14ac:dyDescent="0.2">
      <c r="B26" s="603">
        <v>2030</v>
      </c>
      <c r="C26" s="67" t="s">
        <v>86</v>
      </c>
      <c r="D26" s="68">
        <v>2690822.1421688553</v>
      </c>
      <c r="E26" s="286">
        <v>79703.093924099579</v>
      </c>
      <c r="I26" s="1"/>
      <c r="J26" s="1"/>
    </row>
    <row r="27" spans="2:10" s="8" customFormat="1" x14ac:dyDescent="0.2">
      <c r="B27" s="603"/>
      <c r="C27" s="67" t="s">
        <v>85</v>
      </c>
      <c r="D27" s="72">
        <v>4484352</v>
      </c>
      <c r="E27" s="286">
        <v>155262</v>
      </c>
      <c r="I27" s="1"/>
      <c r="J27" s="1"/>
    </row>
    <row r="28" spans="2:10" s="8" customFormat="1" ht="15" thickBot="1" x14ac:dyDescent="0.25">
      <c r="B28" s="604"/>
      <c r="C28" s="288" t="s">
        <v>170</v>
      </c>
      <c r="D28" s="289">
        <v>0.600047039609927</v>
      </c>
      <c r="E28" s="290">
        <v>0.51334578920856089</v>
      </c>
      <c r="I28" s="1"/>
      <c r="J28" s="1"/>
    </row>
    <row r="29" spans="2:10" s="8" customFormat="1" ht="12.75" x14ac:dyDescent="0.2">
      <c r="C29" s="57"/>
    </row>
    <row r="52" spans="3:9" s="8" customFormat="1" ht="12.75" x14ac:dyDescent="0.2">
      <c r="C52" s="8" t="s">
        <v>94</v>
      </c>
      <c r="I52" s="10" t="s">
        <v>31</v>
      </c>
    </row>
    <row r="53" spans="3:9" s="8" customFormat="1" ht="12.75" x14ac:dyDescent="0.2">
      <c r="C53" s="10" t="s">
        <v>318</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0"/>
  <sheetViews>
    <sheetView zoomScaleNormal="100" zoomScaleSheetLayoutView="100" workbookViewId="0">
      <selection activeCell="A21" sqref="A21:H22"/>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28515625" style="8" customWidth="1"/>
    <col min="15" max="16" width="9.140625" style="8"/>
    <col min="17" max="16384" width="9.140625" style="15"/>
  </cols>
  <sheetData>
    <row r="1" spans="1:14" ht="15" customHeight="1" x14ac:dyDescent="0.2">
      <c r="A1" s="587" t="s">
        <v>28</v>
      </c>
      <c r="B1" s="588"/>
      <c r="C1" s="588"/>
      <c r="D1" s="588"/>
      <c r="E1" s="588"/>
      <c r="F1" s="588"/>
      <c r="G1" s="588"/>
      <c r="H1" s="588"/>
      <c r="I1" s="588"/>
      <c r="J1" s="588"/>
      <c r="K1" s="588"/>
      <c r="L1" s="588"/>
      <c r="M1" s="588"/>
      <c r="N1" s="588"/>
    </row>
    <row r="2" spans="1:14" ht="15" customHeight="1" x14ac:dyDescent="0.2">
      <c r="A2" s="631"/>
      <c r="B2" s="632"/>
      <c r="C2" s="632"/>
      <c r="D2" s="632"/>
      <c r="E2" s="632"/>
      <c r="F2" s="632"/>
      <c r="G2" s="632"/>
      <c r="H2" s="632"/>
      <c r="I2" s="632"/>
      <c r="J2" s="632"/>
      <c r="K2" s="632"/>
      <c r="L2" s="632"/>
      <c r="M2" s="632"/>
      <c r="N2" s="632"/>
    </row>
    <row r="3" spans="1:14" ht="28.5" customHeight="1" x14ac:dyDescent="0.2">
      <c r="A3" s="587" t="s">
        <v>140</v>
      </c>
      <c r="B3" s="588"/>
      <c r="C3" s="588"/>
      <c r="D3" s="588"/>
      <c r="E3" s="588"/>
      <c r="F3" s="588"/>
      <c r="G3" s="588"/>
      <c r="H3" s="588"/>
      <c r="I3" s="588"/>
      <c r="J3" s="588"/>
      <c r="K3" s="588"/>
      <c r="L3" s="588"/>
      <c r="M3" s="588"/>
      <c r="N3" s="588"/>
    </row>
    <row r="4" spans="1:14" ht="15" customHeight="1" x14ac:dyDescent="0.2">
      <c r="A4" s="538" t="s">
        <v>331</v>
      </c>
      <c r="B4" s="539"/>
      <c r="C4" s="539"/>
      <c r="D4" s="539"/>
      <c r="E4" s="539"/>
      <c r="F4" s="539"/>
      <c r="G4" s="539"/>
      <c r="H4" s="539"/>
      <c r="I4" s="539"/>
      <c r="J4" s="539"/>
      <c r="K4" s="539"/>
      <c r="L4" s="539"/>
      <c r="M4" s="539"/>
      <c r="N4" s="539"/>
    </row>
    <row r="5" spans="1:14" x14ac:dyDescent="0.2">
      <c r="A5" s="538"/>
      <c r="B5" s="539"/>
      <c r="C5" s="539"/>
      <c r="D5" s="539"/>
      <c r="E5" s="539"/>
      <c r="F5" s="539"/>
      <c r="G5" s="539"/>
      <c r="H5" s="539"/>
      <c r="I5" s="539"/>
      <c r="J5" s="539"/>
      <c r="K5" s="539"/>
      <c r="L5" s="539"/>
      <c r="M5" s="539"/>
      <c r="N5" s="539"/>
    </row>
    <row r="6" spans="1:14" x14ac:dyDescent="0.2">
      <c r="A6" s="538"/>
      <c r="B6" s="539"/>
      <c r="C6" s="539"/>
      <c r="D6" s="539"/>
      <c r="E6" s="539"/>
      <c r="F6" s="539"/>
      <c r="G6" s="539"/>
      <c r="H6" s="539"/>
      <c r="I6" s="539"/>
      <c r="J6" s="539"/>
      <c r="K6" s="539"/>
      <c r="L6" s="539"/>
      <c r="M6" s="539"/>
      <c r="N6" s="539"/>
    </row>
    <row r="7" spans="1:14" x14ac:dyDescent="0.2">
      <c r="A7" s="538"/>
      <c r="B7" s="539"/>
      <c r="C7" s="539"/>
      <c r="D7" s="539"/>
      <c r="E7" s="539"/>
      <c r="F7" s="539"/>
      <c r="G7" s="539"/>
      <c r="H7" s="539"/>
      <c r="I7" s="539"/>
      <c r="J7" s="539"/>
      <c r="K7" s="539"/>
      <c r="L7" s="539"/>
      <c r="M7" s="539"/>
      <c r="N7" s="539"/>
    </row>
    <row r="8" spans="1:14" ht="51.75" customHeight="1" x14ac:dyDescent="0.2">
      <c r="A8" s="538"/>
      <c r="B8" s="539"/>
      <c r="C8" s="539"/>
      <c r="D8" s="539"/>
      <c r="E8" s="539"/>
      <c r="F8" s="539"/>
      <c r="G8" s="539"/>
      <c r="H8" s="539"/>
      <c r="I8" s="539"/>
      <c r="J8" s="539"/>
      <c r="K8" s="539"/>
      <c r="L8" s="539"/>
      <c r="M8" s="539"/>
      <c r="N8" s="539"/>
    </row>
    <row r="9" spans="1:14" x14ac:dyDescent="0.2">
      <c r="A9" s="472"/>
      <c r="B9" s="472"/>
      <c r="C9" s="472"/>
      <c r="D9" s="472"/>
      <c r="E9" s="472"/>
      <c r="F9" s="472"/>
      <c r="G9" s="472"/>
      <c r="H9" s="472"/>
      <c r="I9" s="472"/>
      <c r="L9" s="84"/>
    </row>
    <row r="10" spans="1:14" x14ac:dyDescent="0.2">
      <c r="A10" s="628" t="s">
        <v>141</v>
      </c>
      <c r="B10" s="629"/>
      <c r="C10" s="629"/>
      <c r="D10" s="629"/>
      <c r="E10" s="630"/>
      <c r="F10" s="472"/>
      <c r="G10" s="472"/>
      <c r="H10" s="472"/>
      <c r="I10" s="472"/>
      <c r="L10" s="84"/>
    </row>
    <row r="11" spans="1:14" x14ac:dyDescent="0.2">
      <c r="A11" s="620" t="s">
        <v>90</v>
      </c>
      <c r="B11" s="621"/>
      <c r="C11" s="621"/>
      <c r="D11" s="621"/>
      <c r="E11" s="622"/>
      <c r="F11" s="472"/>
      <c r="G11" s="472"/>
      <c r="H11" s="472"/>
      <c r="I11" s="472"/>
      <c r="L11" s="84"/>
    </row>
    <row r="12" spans="1:14" ht="13.5" thickBot="1" x14ac:dyDescent="0.25">
      <c r="A12" s="642"/>
      <c r="B12" s="643"/>
      <c r="C12" s="643"/>
      <c r="D12" s="643"/>
      <c r="E12" s="644"/>
      <c r="F12" s="472"/>
      <c r="G12" s="472"/>
      <c r="H12" s="472"/>
      <c r="I12" s="472"/>
      <c r="L12" s="84"/>
    </row>
    <row r="13" spans="1:14" ht="13.5" thickTop="1" x14ac:dyDescent="0.2">
      <c r="A13" s="90"/>
      <c r="B13" s="91">
        <v>2018</v>
      </c>
      <c r="C13" s="208">
        <v>2020</v>
      </c>
      <c r="D13" s="209">
        <v>2025</v>
      </c>
      <c r="E13" s="210">
        <v>2030</v>
      </c>
      <c r="F13" s="472"/>
      <c r="G13" s="472"/>
      <c r="H13" s="472"/>
      <c r="I13" s="472"/>
      <c r="J13" s="472"/>
      <c r="L13" s="84"/>
    </row>
    <row r="14" spans="1:14" ht="16.5" customHeight="1" x14ac:dyDescent="0.2">
      <c r="A14" s="96" t="s">
        <v>150</v>
      </c>
      <c r="B14" s="92">
        <f>B56</f>
        <v>9690</v>
      </c>
      <c r="C14" s="211">
        <v>13159</v>
      </c>
      <c r="D14" s="93">
        <v>16360</v>
      </c>
      <c r="E14" s="212">
        <v>19778</v>
      </c>
      <c r="F14" s="472"/>
      <c r="G14" s="472"/>
      <c r="H14" s="472"/>
      <c r="I14" s="472"/>
      <c r="J14" s="472"/>
    </row>
    <row r="15" spans="1:14" ht="16.5" customHeight="1" x14ac:dyDescent="0.2">
      <c r="A15" s="96" t="s">
        <v>132</v>
      </c>
      <c r="B15" s="92">
        <v>341307</v>
      </c>
      <c r="C15" s="211">
        <v>376000</v>
      </c>
      <c r="D15" s="93">
        <v>455000</v>
      </c>
      <c r="E15" s="212">
        <v>550000</v>
      </c>
      <c r="F15" s="472"/>
      <c r="G15" s="472"/>
      <c r="H15" s="472"/>
      <c r="I15" s="472"/>
      <c r="J15" s="472"/>
    </row>
    <row r="16" spans="1:14" ht="16.5" customHeight="1" x14ac:dyDescent="0.2">
      <c r="A16" s="200" t="s">
        <v>118</v>
      </c>
      <c r="B16" s="92">
        <v>115735</v>
      </c>
      <c r="C16" s="211">
        <v>138000</v>
      </c>
      <c r="D16" s="93">
        <v>198000</v>
      </c>
      <c r="E16" s="212">
        <v>285000</v>
      </c>
      <c r="F16" s="472"/>
      <c r="G16" s="472"/>
      <c r="H16" s="472"/>
      <c r="I16" s="472"/>
      <c r="J16" s="472"/>
    </row>
    <row r="17" spans="1:14" ht="16.5" customHeight="1" x14ac:dyDescent="0.2">
      <c r="A17" s="200" t="s">
        <v>119</v>
      </c>
      <c r="B17" s="92">
        <v>41594</v>
      </c>
      <c r="C17" s="211">
        <v>48000</v>
      </c>
      <c r="D17" s="93">
        <v>59000</v>
      </c>
      <c r="E17" s="212">
        <v>76000</v>
      </c>
      <c r="F17" s="472"/>
      <c r="G17" s="472"/>
      <c r="H17" s="472"/>
      <c r="I17" s="472"/>
      <c r="J17" s="472"/>
    </row>
    <row r="18" spans="1:14" ht="16.5" customHeight="1" x14ac:dyDescent="0.2">
      <c r="A18" s="200" t="s">
        <v>121</v>
      </c>
      <c r="B18" s="92">
        <v>143981</v>
      </c>
      <c r="C18" s="211">
        <v>168000</v>
      </c>
      <c r="D18" s="93">
        <v>215000</v>
      </c>
      <c r="E18" s="212">
        <v>275000</v>
      </c>
      <c r="F18" s="472"/>
      <c r="G18" s="472"/>
      <c r="H18" s="472"/>
      <c r="I18" s="472"/>
      <c r="J18" s="472"/>
    </row>
    <row r="19" spans="1:14" ht="16.5" customHeight="1" thickBot="1" x14ac:dyDescent="0.25">
      <c r="A19" s="200" t="s">
        <v>120</v>
      </c>
      <c r="B19" s="92">
        <v>124424</v>
      </c>
      <c r="C19" s="213">
        <v>146000</v>
      </c>
      <c r="D19" s="214">
        <v>190000</v>
      </c>
      <c r="E19" s="215">
        <v>246000</v>
      </c>
      <c r="F19" s="472"/>
      <c r="G19" s="472"/>
      <c r="H19" s="472"/>
      <c r="I19" s="472"/>
      <c r="J19" s="472"/>
    </row>
    <row r="20" spans="1:14" ht="13.5" thickTop="1" x14ac:dyDescent="0.2">
      <c r="C20" s="101"/>
      <c r="D20" s="101"/>
    </row>
    <row r="21" spans="1:14" ht="15" customHeight="1" x14ac:dyDescent="0.2">
      <c r="A21" s="633" t="s">
        <v>332</v>
      </c>
      <c r="B21" s="634"/>
      <c r="C21" s="634"/>
      <c r="D21" s="634"/>
      <c r="E21" s="634"/>
      <c r="F21" s="634"/>
      <c r="G21" s="634"/>
      <c r="H21" s="635"/>
      <c r="I21" s="102"/>
      <c r="J21" s="102"/>
      <c r="L21" s="633" t="s">
        <v>317</v>
      </c>
      <c r="M21" s="634"/>
      <c r="N21" s="635"/>
    </row>
    <row r="22" spans="1:14" ht="12.75" customHeight="1" thickBot="1" x14ac:dyDescent="0.25">
      <c r="A22" s="636"/>
      <c r="B22" s="637"/>
      <c r="C22" s="637"/>
      <c r="D22" s="637"/>
      <c r="E22" s="637"/>
      <c r="F22" s="637"/>
      <c r="G22" s="637"/>
      <c r="H22" s="638"/>
      <c r="I22" s="102"/>
      <c r="J22" s="102"/>
      <c r="L22" s="636"/>
      <c r="M22" s="637"/>
      <c r="N22" s="638"/>
    </row>
    <row r="23" spans="1:14" ht="29.25" customHeight="1" thickTop="1" x14ac:dyDescent="0.2">
      <c r="A23" s="262" t="s">
        <v>63</v>
      </c>
      <c r="B23" s="241" t="s">
        <v>15</v>
      </c>
      <c r="C23" s="241" t="s">
        <v>60</v>
      </c>
      <c r="D23" s="241" t="s">
        <v>5</v>
      </c>
      <c r="E23" s="242" t="s">
        <v>4</v>
      </c>
      <c r="F23" s="241" t="s">
        <v>16</v>
      </c>
      <c r="G23" s="241" t="s">
        <v>61</v>
      </c>
      <c r="H23" s="243" t="s">
        <v>2</v>
      </c>
      <c r="I23" s="185"/>
      <c r="J23" s="186" t="s">
        <v>98</v>
      </c>
      <c r="L23" s="208">
        <v>2020</v>
      </c>
      <c r="M23" s="209">
        <v>2025</v>
      </c>
      <c r="N23" s="210">
        <v>2030</v>
      </c>
    </row>
    <row r="24" spans="1:14" ht="15" customHeight="1" x14ac:dyDescent="0.2">
      <c r="A24" s="495" t="s">
        <v>154</v>
      </c>
      <c r="B24" s="496">
        <v>4428</v>
      </c>
      <c r="C24" s="340">
        <v>353</v>
      </c>
      <c r="D24" s="340">
        <v>3733</v>
      </c>
      <c r="E24" s="340">
        <v>89</v>
      </c>
      <c r="F24" s="340">
        <v>253</v>
      </c>
      <c r="G24" s="340">
        <v>1838</v>
      </c>
      <c r="H24" s="497">
        <v>2590</v>
      </c>
      <c r="I24" s="104"/>
      <c r="J24" s="498">
        <v>2594</v>
      </c>
      <c r="L24" s="415">
        <v>5000</v>
      </c>
      <c r="M24" s="416">
        <v>5500</v>
      </c>
      <c r="N24" s="417">
        <v>6050</v>
      </c>
    </row>
    <row r="25" spans="1:14" ht="15" customHeight="1" thickBot="1" x14ac:dyDescent="0.25">
      <c r="A25" s="384" t="s">
        <v>47</v>
      </c>
      <c r="B25" s="377">
        <f t="shared" ref="B25:H25" si="0">SUM(B24:B24)</f>
        <v>4428</v>
      </c>
      <c r="C25" s="108">
        <f t="shared" si="0"/>
        <v>353</v>
      </c>
      <c r="D25" s="108">
        <f t="shared" si="0"/>
        <v>3733</v>
      </c>
      <c r="E25" s="108">
        <f t="shared" si="0"/>
        <v>89</v>
      </c>
      <c r="F25" s="108">
        <f t="shared" si="0"/>
        <v>253</v>
      </c>
      <c r="G25" s="108">
        <f t="shared" si="0"/>
        <v>1838</v>
      </c>
      <c r="H25" s="109">
        <f t="shared" si="0"/>
        <v>2590</v>
      </c>
      <c r="I25" s="104"/>
      <c r="J25" s="110">
        <f>SUM(J24:J24)</f>
        <v>2594</v>
      </c>
      <c r="K25" s="251"/>
      <c r="L25" s="418">
        <f>SUM(L24)</f>
        <v>5000</v>
      </c>
      <c r="M25" s="419">
        <f t="shared" ref="M25:N25" si="1">SUM(M24)</f>
        <v>5500</v>
      </c>
      <c r="N25" s="420">
        <f t="shared" si="1"/>
        <v>6050</v>
      </c>
    </row>
    <row r="26" spans="1:14" ht="15" customHeight="1" thickTop="1" x14ac:dyDescent="0.2">
      <c r="B26" s="111"/>
      <c r="C26" s="111"/>
      <c r="D26" s="111"/>
      <c r="E26" s="111"/>
      <c r="F26" s="111"/>
      <c r="G26" s="111"/>
      <c r="H26" s="112"/>
      <c r="I26" s="112"/>
      <c r="J26" s="115"/>
    </row>
    <row r="27" spans="1:14" ht="15" customHeight="1" thickBot="1" x14ac:dyDescent="0.25">
      <c r="A27" s="113"/>
      <c r="B27" s="114"/>
      <c r="C27" s="114"/>
      <c r="D27" s="114"/>
      <c r="E27" s="114"/>
      <c r="F27" s="114"/>
      <c r="G27" s="114"/>
      <c r="H27" s="84"/>
      <c r="I27" s="112"/>
      <c r="J27" s="251"/>
    </row>
    <row r="28" spans="1:14" ht="26.25" thickTop="1" x14ac:dyDescent="0.2">
      <c r="A28" s="262" t="s">
        <v>64</v>
      </c>
      <c r="B28" s="241" t="s">
        <v>15</v>
      </c>
      <c r="C28" s="241" t="s">
        <v>60</v>
      </c>
      <c r="D28" s="241" t="s">
        <v>5</v>
      </c>
      <c r="E28" s="242" t="s">
        <v>4</v>
      </c>
      <c r="F28" s="241" t="s">
        <v>16</v>
      </c>
      <c r="G28" s="241" t="s">
        <v>61</v>
      </c>
      <c r="H28" s="243" t="s">
        <v>2</v>
      </c>
      <c r="I28" s="185"/>
      <c r="J28" s="408" t="s">
        <v>98</v>
      </c>
      <c r="L28" s="208">
        <v>2020</v>
      </c>
      <c r="M28" s="209">
        <v>2025</v>
      </c>
      <c r="N28" s="210">
        <v>2030</v>
      </c>
    </row>
    <row r="29" spans="1:14" x14ac:dyDescent="0.2">
      <c r="A29" s="495" t="s">
        <v>52</v>
      </c>
      <c r="B29" s="496">
        <v>408</v>
      </c>
      <c r="C29" s="340">
        <v>162</v>
      </c>
      <c r="D29" s="340">
        <v>201</v>
      </c>
      <c r="E29" s="340">
        <v>28</v>
      </c>
      <c r="F29" s="340">
        <v>17</v>
      </c>
      <c r="G29" s="340">
        <v>170</v>
      </c>
      <c r="H29" s="497">
        <v>238</v>
      </c>
      <c r="I29" s="104"/>
      <c r="J29" s="110">
        <v>2658</v>
      </c>
      <c r="L29" s="415">
        <v>4720</v>
      </c>
      <c r="M29" s="416">
        <v>4961</v>
      </c>
      <c r="N29" s="417">
        <v>5477</v>
      </c>
    </row>
    <row r="30" spans="1:14" x14ac:dyDescent="0.2">
      <c r="A30" s="103" t="s">
        <v>51</v>
      </c>
      <c r="B30" s="496">
        <v>4710</v>
      </c>
      <c r="C30" s="340">
        <v>427</v>
      </c>
      <c r="D30" s="340">
        <v>3625</v>
      </c>
      <c r="E30" s="340">
        <v>159</v>
      </c>
      <c r="F30" s="340">
        <v>499</v>
      </c>
      <c r="G30" s="340">
        <v>2071</v>
      </c>
      <c r="H30" s="499">
        <v>2639</v>
      </c>
      <c r="I30" s="104"/>
      <c r="J30" s="110">
        <v>141</v>
      </c>
      <c r="L30" s="415">
        <v>464</v>
      </c>
      <c r="M30" s="416">
        <v>531</v>
      </c>
      <c r="N30" s="417">
        <v>634</v>
      </c>
    </row>
    <row r="31" spans="1:14" ht="13.5" thickBot="1" x14ac:dyDescent="0.25">
      <c r="A31" s="384" t="s">
        <v>15</v>
      </c>
      <c r="B31" s="377">
        <f t="shared" ref="B31:H31" si="2">SUM(B29:B30)</f>
        <v>5118</v>
      </c>
      <c r="C31" s="108">
        <f t="shared" si="2"/>
        <v>589</v>
      </c>
      <c r="D31" s="108">
        <f t="shared" si="2"/>
        <v>3826</v>
      </c>
      <c r="E31" s="108">
        <f t="shared" si="2"/>
        <v>187</v>
      </c>
      <c r="F31" s="108">
        <f t="shared" si="2"/>
        <v>516</v>
      </c>
      <c r="G31" s="108">
        <f t="shared" si="2"/>
        <v>2241</v>
      </c>
      <c r="H31" s="109">
        <f t="shared" si="2"/>
        <v>2877</v>
      </c>
      <c r="I31" s="104"/>
      <c r="J31" s="110">
        <f>SUM(J29:J30)</f>
        <v>2799</v>
      </c>
      <c r="L31" s="418">
        <f>SUM(L29:L30)</f>
        <v>5184</v>
      </c>
      <c r="M31" s="419">
        <f t="shared" ref="M31:N31" si="3">SUM(M29:M30)</f>
        <v>5492</v>
      </c>
      <c r="N31" s="420">
        <f t="shared" si="3"/>
        <v>6111</v>
      </c>
    </row>
    <row r="32" spans="1:14" ht="14.25" thickTop="1" thickBot="1" x14ac:dyDescent="0.25">
      <c r="I32" s="57"/>
      <c r="J32" s="251"/>
    </row>
    <row r="33" spans="1:14" ht="26.25" thickTop="1" x14ac:dyDescent="0.2">
      <c r="A33" s="262" t="s">
        <v>62</v>
      </c>
      <c r="B33" s="241" t="s">
        <v>15</v>
      </c>
      <c r="C33" s="241" t="s">
        <v>60</v>
      </c>
      <c r="D33" s="241" t="s">
        <v>5</v>
      </c>
      <c r="E33" s="242" t="s">
        <v>4</v>
      </c>
      <c r="F33" s="241" t="s">
        <v>16</v>
      </c>
      <c r="G33" s="241" t="s">
        <v>61</v>
      </c>
      <c r="H33" s="243" t="s">
        <v>2</v>
      </c>
      <c r="I33" s="185"/>
      <c r="J33" s="409" t="s">
        <v>98</v>
      </c>
      <c r="L33" s="208">
        <v>2020</v>
      </c>
      <c r="M33" s="209">
        <v>2025</v>
      </c>
      <c r="N33" s="210">
        <v>2030</v>
      </c>
    </row>
    <row r="34" spans="1:14" x14ac:dyDescent="0.2">
      <c r="A34" s="195" t="s">
        <v>155</v>
      </c>
      <c r="B34" s="500">
        <v>144</v>
      </c>
      <c r="C34" s="501">
        <v>21</v>
      </c>
      <c r="D34" s="501">
        <v>73</v>
      </c>
      <c r="E34" s="501">
        <v>7</v>
      </c>
      <c r="F34" s="501">
        <v>43</v>
      </c>
      <c r="G34" s="501">
        <v>33</v>
      </c>
      <c r="H34" s="502">
        <v>111</v>
      </c>
      <c r="I34" s="115"/>
      <c r="J34" s="503">
        <v>88</v>
      </c>
      <c r="L34" s="415">
        <v>181</v>
      </c>
      <c r="M34" s="416">
        <v>202</v>
      </c>
      <c r="N34" s="417">
        <v>229</v>
      </c>
    </row>
    <row r="35" spans="1:14" ht="13.5" thickBot="1" x14ac:dyDescent="0.25">
      <c r="A35" s="383" t="s">
        <v>15</v>
      </c>
      <c r="B35" s="467">
        <f t="shared" ref="B35:H35" si="4">SUM(B34:B34)</f>
        <v>144</v>
      </c>
      <c r="C35" s="468">
        <f t="shared" si="4"/>
        <v>21</v>
      </c>
      <c r="D35" s="468">
        <f t="shared" si="4"/>
        <v>73</v>
      </c>
      <c r="E35" s="468">
        <f t="shared" si="4"/>
        <v>7</v>
      </c>
      <c r="F35" s="468">
        <f t="shared" si="4"/>
        <v>43</v>
      </c>
      <c r="G35" s="468">
        <f t="shared" si="4"/>
        <v>33</v>
      </c>
      <c r="H35" s="469">
        <f t="shared" si="4"/>
        <v>111</v>
      </c>
      <c r="I35" s="115"/>
      <c r="J35" s="110">
        <f>SUM(J34:J34)</f>
        <v>88</v>
      </c>
      <c r="L35" s="418">
        <f>SUM(L34)</f>
        <v>181</v>
      </c>
      <c r="M35" s="419">
        <f t="shared" ref="M35" si="5">SUM(M34)</f>
        <v>202</v>
      </c>
      <c r="N35" s="420">
        <f t="shared" ref="N35" si="6">SUM(N34)</f>
        <v>229</v>
      </c>
    </row>
    <row r="36" spans="1:14" ht="14.25" thickTop="1" thickBot="1" x14ac:dyDescent="0.25">
      <c r="I36" s="57"/>
      <c r="J36" s="251"/>
    </row>
    <row r="37" spans="1:14" ht="26.25" thickTop="1" x14ac:dyDescent="0.2">
      <c r="A37" s="150" t="s">
        <v>29</v>
      </c>
      <c r="B37" s="182" t="s">
        <v>15</v>
      </c>
      <c r="C37" s="182" t="s">
        <v>60</v>
      </c>
      <c r="D37" s="182" t="s">
        <v>5</v>
      </c>
      <c r="E37" s="183" t="s">
        <v>4</v>
      </c>
      <c r="F37" s="182" t="s">
        <v>16</v>
      </c>
      <c r="G37" s="182" t="s">
        <v>61</v>
      </c>
      <c r="H37" s="184" t="s">
        <v>2</v>
      </c>
      <c r="I37" s="185"/>
      <c r="J37" s="409" t="s">
        <v>98</v>
      </c>
      <c r="L37" s="208">
        <v>2020</v>
      </c>
      <c r="M37" s="209">
        <v>2025</v>
      </c>
      <c r="N37" s="210">
        <v>2030</v>
      </c>
    </row>
    <row r="38" spans="1:14" x14ac:dyDescent="0.2">
      <c r="A38" s="495" t="s">
        <v>70</v>
      </c>
      <c r="B38" s="84"/>
      <c r="C38" s="97"/>
      <c r="D38" s="97"/>
      <c r="E38" s="97"/>
      <c r="F38" s="97"/>
      <c r="G38" s="97"/>
      <c r="H38" s="167"/>
      <c r="I38" s="118"/>
      <c r="J38" s="412" t="s">
        <v>70</v>
      </c>
      <c r="L38" s="211"/>
      <c r="M38" s="93"/>
      <c r="N38" s="212"/>
    </row>
    <row r="39" spans="1:14" x14ac:dyDescent="0.2">
      <c r="A39" s="103"/>
      <c r="B39" s="112"/>
      <c r="C39" s="57"/>
      <c r="D39" s="57"/>
      <c r="E39" s="57"/>
      <c r="F39" s="57"/>
      <c r="G39" s="57"/>
      <c r="H39" s="130"/>
      <c r="I39" s="118"/>
      <c r="J39" s="119"/>
      <c r="L39" s="211"/>
      <c r="M39" s="93"/>
      <c r="N39" s="212"/>
    </row>
    <row r="40" spans="1:14" ht="13.5" thickBot="1" x14ac:dyDescent="0.25">
      <c r="A40" s="107" t="s">
        <v>15</v>
      </c>
      <c r="B40" s="108">
        <v>0</v>
      </c>
      <c r="C40" s="108"/>
      <c r="D40" s="108"/>
      <c r="E40" s="108"/>
      <c r="F40" s="108"/>
      <c r="G40" s="108"/>
      <c r="H40" s="109"/>
      <c r="I40" s="115"/>
      <c r="J40" s="110"/>
      <c r="L40" s="213"/>
      <c r="M40" s="214"/>
      <c r="N40" s="215"/>
    </row>
    <row r="41" spans="1:14" ht="14.25" thickTop="1" thickBot="1" x14ac:dyDescent="0.25">
      <c r="A41" s="121"/>
      <c r="B41" s="120"/>
      <c r="C41" s="120"/>
      <c r="D41" s="120"/>
      <c r="E41" s="120"/>
      <c r="F41" s="120"/>
      <c r="G41" s="120"/>
      <c r="H41" s="120"/>
      <c r="I41" s="115"/>
      <c r="J41" s="106"/>
    </row>
    <row r="42" spans="1:14" ht="26.25" thickTop="1" x14ac:dyDescent="0.2">
      <c r="A42" s="18" t="s">
        <v>28</v>
      </c>
      <c r="B42" s="182" t="s">
        <v>15</v>
      </c>
      <c r="C42" s="182" t="s">
        <v>60</v>
      </c>
      <c r="D42" s="182" t="s">
        <v>5</v>
      </c>
      <c r="E42" s="183" t="s">
        <v>4</v>
      </c>
      <c r="F42" s="182" t="s">
        <v>16</v>
      </c>
      <c r="G42" s="182" t="s">
        <v>61</v>
      </c>
      <c r="H42" s="184" t="s">
        <v>2</v>
      </c>
      <c r="I42" s="185"/>
      <c r="J42" s="409" t="s">
        <v>98</v>
      </c>
      <c r="L42" s="208">
        <v>2020</v>
      </c>
      <c r="M42" s="209">
        <v>2025</v>
      </c>
      <c r="N42" s="210">
        <v>2030</v>
      </c>
    </row>
    <row r="43" spans="1:14" x14ac:dyDescent="0.2">
      <c r="A43" s="122" t="s">
        <v>89</v>
      </c>
      <c r="B43" s="117">
        <f t="shared" ref="B43:H43" si="7">SUM(B25+B31+B35)</f>
        <v>9690</v>
      </c>
      <c r="C43" s="117">
        <f t="shared" si="7"/>
        <v>963</v>
      </c>
      <c r="D43" s="117">
        <f t="shared" si="7"/>
        <v>7632</v>
      </c>
      <c r="E43" s="117">
        <f t="shared" si="7"/>
        <v>283</v>
      </c>
      <c r="F43" s="117">
        <f t="shared" si="7"/>
        <v>812</v>
      </c>
      <c r="G43" s="117">
        <f t="shared" si="7"/>
        <v>4112</v>
      </c>
      <c r="H43" s="466">
        <f t="shared" si="7"/>
        <v>5578</v>
      </c>
      <c r="I43" s="115"/>
      <c r="J43" s="62">
        <f>SUM(J25+J31+J35)</f>
        <v>5481</v>
      </c>
      <c r="K43" s="84"/>
      <c r="L43" s="415">
        <f>L25+L31+L35</f>
        <v>10365</v>
      </c>
      <c r="M43" s="416">
        <f t="shared" ref="M43:N43" si="8">M25+M31+M35</f>
        <v>11194</v>
      </c>
      <c r="N43" s="417">
        <f t="shared" si="8"/>
        <v>12390</v>
      </c>
    </row>
    <row r="44" spans="1:14" ht="13.5" thickBot="1" x14ac:dyDescent="0.25">
      <c r="A44" s="122" t="s">
        <v>88</v>
      </c>
      <c r="B44" s="117">
        <f t="shared" ref="B44:H44" si="9">B25+B31+B35+B40</f>
        <v>9690</v>
      </c>
      <c r="C44" s="117">
        <f t="shared" si="9"/>
        <v>963</v>
      </c>
      <c r="D44" s="117">
        <f t="shared" si="9"/>
        <v>7632</v>
      </c>
      <c r="E44" s="117">
        <f t="shared" si="9"/>
        <v>283</v>
      </c>
      <c r="F44" s="117">
        <f t="shared" si="9"/>
        <v>812</v>
      </c>
      <c r="G44" s="117">
        <f t="shared" si="9"/>
        <v>4112</v>
      </c>
      <c r="H44" s="466">
        <f t="shared" si="9"/>
        <v>5578</v>
      </c>
      <c r="I44" s="115"/>
      <c r="J44" s="62">
        <f>J25+J31+J35+J40</f>
        <v>5481</v>
      </c>
      <c r="L44" s="418">
        <f>L25+L31+L35+L40</f>
        <v>10365</v>
      </c>
      <c r="M44" s="419">
        <f t="shared" ref="M44:N44" si="10">M25+M31+M35+M40</f>
        <v>11194</v>
      </c>
      <c r="N44" s="420">
        <f t="shared" si="10"/>
        <v>12390</v>
      </c>
    </row>
    <row r="45" spans="1:14" ht="12.75" customHeight="1" thickTop="1" x14ac:dyDescent="0.2">
      <c r="A45" s="123"/>
      <c r="B45" s="115"/>
      <c r="C45" s="115"/>
      <c r="D45" s="115"/>
      <c r="E45" s="115"/>
      <c r="F45" s="115"/>
      <c r="G45" s="115"/>
      <c r="H45" s="115"/>
      <c r="I45" s="115"/>
      <c r="J45" s="115"/>
      <c r="M45" s="251"/>
    </row>
    <row r="46" spans="1:14" ht="12.75" customHeight="1" x14ac:dyDescent="0.2">
      <c r="A46" s="639"/>
      <c r="B46" s="640"/>
      <c r="C46" s="640"/>
      <c r="D46" s="640"/>
      <c r="E46" s="640"/>
      <c r="F46" s="640"/>
      <c r="G46" s="640"/>
      <c r="H46" s="640"/>
      <c r="I46" s="640"/>
      <c r="J46" s="640"/>
      <c r="K46" s="641"/>
    </row>
    <row r="48" spans="1:14" x14ac:dyDescent="0.2">
      <c r="A48" s="625" t="s">
        <v>333</v>
      </c>
      <c r="B48" s="626"/>
      <c r="C48" s="626"/>
      <c r="D48" s="626"/>
      <c r="E48" s="626"/>
      <c r="F48" s="626"/>
      <c r="G48" s="626"/>
      <c r="H48" s="627"/>
    </row>
    <row r="49" spans="1:11" x14ac:dyDescent="0.2">
      <c r="A49" s="625" t="s">
        <v>142</v>
      </c>
      <c r="B49" s="626"/>
      <c r="C49" s="626"/>
      <c r="D49" s="626"/>
      <c r="E49" s="626"/>
      <c r="F49" s="626"/>
      <c r="G49" s="626"/>
      <c r="H49" s="627"/>
      <c r="I49" s="95"/>
    </row>
    <row r="50" spans="1:11" x14ac:dyDescent="0.2">
      <c r="A50" s="193"/>
      <c r="B50" s="137"/>
      <c r="C50" s="137"/>
      <c r="D50" s="137"/>
      <c r="E50" s="137"/>
      <c r="F50" s="194"/>
      <c r="G50" s="137"/>
      <c r="H50" s="195"/>
      <c r="I50" s="57"/>
    </row>
    <row r="51" spans="1:11" ht="25.5" x14ac:dyDescent="0.2">
      <c r="A51" s="90"/>
      <c r="B51" s="188" t="s">
        <v>15</v>
      </c>
      <c r="C51" s="188" t="s">
        <v>3</v>
      </c>
      <c r="D51" s="188" t="s">
        <v>5</v>
      </c>
      <c r="E51" s="187" t="s">
        <v>4</v>
      </c>
      <c r="F51" s="188" t="s">
        <v>16</v>
      </c>
      <c r="G51" s="188" t="s">
        <v>1</v>
      </c>
      <c r="H51" s="485" t="s">
        <v>2</v>
      </c>
      <c r="I51" s="50"/>
      <c r="J51" s="186" t="s">
        <v>68</v>
      </c>
    </row>
    <row r="52" spans="1:11" x14ac:dyDescent="0.2">
      <c r="A52" s="96" t="s">
        <v>39</v>
      </c>
      <c r="B52" s="252">
        <v>847</v>
      </c>
      <c r="C52" s="252">
        <v>84</v>
      </c>
      <c r="D52" s="252">
        <v>699</v>
      </c>
      <c r="E52" s="252">
        <v>20</v>
      </c>
      <c r="F52" s="252">
        <v>44</v>
      </c>
      <c r="G52" s="252">
        <v>428</v>
      </c>
      <c r="H52" s="252">
        <v>419</v>
      </c>
      <c r="I52" s="97"/>
      <c r="J52" s="62">
        <v>286</v>
      </c>
    </row>
    <row r="53" spans="1:11" x14ac:dyDescent="0.2">
      <c r="A53" s="96" t="s">
        <v>65</v>
      </c>
      <c r="B53" s="149">
        <v>3581</v>
      </c>
      <c r="C53" s="149">
        <v>269</v>
      </c>
      <c r="D53" s="149">
        <v>3034</v>
      </c>
      <c r="E53" s="149">
        <v>69</v>
      </c>
      <c r="F53" s="149">
        <v>209</v>
      </c>
      <c r="G53" s="149">
        <v>1410</v>
      </c>
      <c r="H53" s="149">
        <v>2171</v>
      </c>
      <c r="I53" s="97"/>
      <c r="J53" s="62">
        <v>2308</v>
      </c>
    </row>
    <row r="54" spans="1:11" x14ac:dyDescent="0.2">
      <c r="A54" s="96" t="s">
        <v>40</v>
      </c>
      <c r="B54" s="149">
        <v>3867</v>
      </c>
      <c r="C54" s="149">
        <v>326</v>
      </c>
      <c r="D54" s="149">
        <v>3093</v>
      </c>
      <c r="E54" s="149">
        <v>119</v>
      </c>
      <c r="F54" s="149">
        <v>329</v>
      </c>
      <c r="G54" s="149">
        <v>1647</v>
      </c>
      <c r="H54" s="149">
        <v>2220</v>
      </c>
      <c r="I54" s="97"/>
      <c r="J54" s="62">
        <v>2887</v>
      </c>
    </row>
    <row r="55" spans="1:11" x14ac:dyDescent="0.2">
      <c r="A55" s="96" t="s">
        <v>66</v>
      </c>
      <c r="B55" s="149">
        <v>1395</v>
      </c>
      <c r="C55" s="149">
        <v>284</v>
      </c>
      <c r="D55" s="149">
        <v>806</v>
      </c>
      <c r="E55" s="149">
        <v>75</v>
      </c>
      <c r="F55" s="149">
        <v>230</v>
      </c>
      <c r="G55" s="149">
        <v>627</v>
      </c>
      <c r="H55" s="149">
        <v>768</v>
      </c>
      <c r="I55" s="97"/>
      <c r="J55" s="410" t="s">
        <v>70</v>
      </c>
    </row>
    <row r="56" spans="1:11" x14ac:dyDescent="0.2">
      <c r="A56" s="196" t="s">
        <v>15</v>
      </c>
      <c r="B56" s="253">
        <f>SUM(B52:B55)</f>
        <v>9690</v>
      </c>
      <c r="C56" s="253">
        <f t="shared" ref="C56:H56" si="11">SUM(C52:C55)</f>
        <v>963</v>
      </c>
      <c r="D56" s="253">
        <f t="shared" si="11"/>
        <v>7632</v>
      </c>
      <c r="E56" s="253">
        <f t="shared" si="11"/>
        <v>283</v>
      </c>
      <c r="F56" s="253">
        <f t="shared" si="11"/>
        <v>812</v>
      </c>
      <c r="G56" s="253">
        <f t="shared" si="11"/>
        <v>4112</v>
      </c>
      <c r="H56" s="253">
        <f t="shared" si="11"/>
        <v>5578</v>
      </c>
      <c r="I56" s="99"/>
      <c r="J56" s="411">
        <f>SUM(J52:J54)</f>
        <v>5481</v>
      </c>
    </row>
    <row r="57" spans="1:11" x14ac:dyDescent="0.2">
      <c r="A57" s="100"/>
      <c r="B57" s="99"/>
      <c r="C57" s="99"/>
      <c r="D57" s="99"/>
      <c r="E57" s="99"/>
      <c r="F57" s="99"/>
      <c r="G57" s="99"/>
      <c r="H57" s="99"/>
      <c r="I57" s="99"/>
      <c r="J57" s="99"/>
      <c r="K57" s="97"/>
    </row>
    <row r="58" spans="1:11" x14ac:dyDescent="0.2">
      <c r="A58" s="628" t="s">
        <v>334</v>
      </c>
      <c r="B58" s="629"/>
      <c r="C58" s="629"/>
      <c r="D58" s="629"/>
      <c r="E58" s="630"/>
      <c r="F58" s="94"/>
      <c r="G58" s="95"/>
    </row>
    <row r="59" spans="1:11" x14ac:dyDescent="0.2">
      <c r="A59" s="617" t="s">
        <v>143</v>
      </c>
      <c r="B59" s="618"/>
      <c r="C59" s="618"/>
      <c r="D59" s="618"/>
      <c r="E59" s="619"/>
      <c r="F59" s="94"/>
      <c r="G59" s="56"/>
      <c r="J59" s="84"/>
    </row>
    <row r="60" spans="1:11" x14ac:dyDescent="0.2">
      <c r="A60" s="620" t="s">
        <v>144</v>
      </c>
      <c r="B60" s="621"/>
      <c r="C60" s="621"/>
      <c r="D60" s="621"/>
      <c r="E60" s="622"/>
      <c r="F60" s="94"/>
      <c r="G60" s="95"/>
      <c r="H60" s="95"/>
    </row>
    <row r="61" spans="1:11" x14ac:dyDescent="0.2">
      <c r="A61" s="151"/>
      <c r="B61" s="197"/>
      <c r="C61" s="198"/>
      <c r="D61" s="198"/>
      <c r="E61" s="199"/>
      <c r="F61" s="95"/>
      <c r="G61" s="95"/>
      <c r="H61" s="95"/>
    </row>
    <row r="62" spans="1:11" x14ac:dyDescent="0.2">
      <c r="A62" s="623"/>
      <c r="B62" s="624"/>
      <c r="C62" s="187" t="s">
        <v>15</v>
      </c>
      <c r="D62" s="188" t="s">
        <v>69</v>
      </c>
      <c r="E62" s="188" t="s">
        <v>37</v>
      </c>
    </row>
    <row r="63" spans="1:11" x14ac:dyDescent="0.2">
      <c r="A63" s="237" t="s">
        <v>11</v>
      </c>
      <c r="B63" s="238"/>
      <c r="C63" s="414">
        <v>240521</v>
      </c>
      <c r="D63" s="380">
        <f>B19</f>
        <v>124424</v>
      </c>
      <c r="E63" s="381">
        <f>D63/C63</f>
        <v>0.51731033880617494</v>
      </c>
    </row>
    <row r="64" spans="1:11" x14ac:dyDescent="0.2">
      <c r="A64" s="239" t="s">
        <v>153</v>
      </c>
      <c r="B64" s="240"/>
      <c r="C64" s="504">
        <v>7842</v>
      </c>
      <c r="D64" s="504">
        <v>5699</v>
      </c>
      <c r="E64" s="381">
        <f>D64/C64</f>
        <v>0.72672787554195362</v>
      </c>
    </row>
    <row r="65" spans="1:10" x14ac:dyDescent="0.2">
      <c r="A65" s="615" t="s">
        <v>145</v>
      </c>
      <c r="B65" s="616"/>
      <c r="C65" s="379">
        <v>9416</v>
      </c>
      <c r="D65" s="504">
        <f>J56</f>
        <v>5481</v>
      </c>
      <c r="E65" s="382">
        <f t="shared" ref="E65" si="12">D65/C65</f>
        <v>0.5820943075615973</v>
      </c>
    </row>
    <row r="66" spans="1:10" x14ac:dyDescent="0.2">
      <c r="A66" s="123"/>
      <c r="B66" s="115"/>
      <c r="C66" s="115"/>
      <c r="D66" s="115"/>
      <c r="E66" s="115"/>
      <c r="F66" s="115"/>
      <c r="G66" s="115"/>
      <c r="H66" s="115"/>
      <c r="I66" s="115"/>
      <c r="J66" s="115"/>
    </row>
    <row r="67" spans="1:10" x14ac:dyDescent="0.2">
      <c r="A67" s="124" t="s">
        <v>117</v>
      </c>
      <c r="G67" s="113"/>
      <c r="H67" s="113"/>
      <c r="I67" s="113"/>
      <c r="J67" s="125"/>
    </row>
    <row r="68" spans="1:10" x14ac:dyDescent="0.2">
      <c r="A68" s="124" t="s">
        <v>125</v>
      </c>
      <c r="G68" s="113"/>
      <c r="H68" s="113"/>
      <c r="I68" s="113"/>
      <c r="J68" s="125"/>
    </row>
    <row r="69" spans="1:10" x14ac:dyDescent="0.2">
      <c r="A69" s="8" t="s">
        <v>95</v>
      </c>
      <c r="G69" s="113"/>
      <c r="H69" s="113"/>
      <c r="I69" s="113"/>
      <c r="J69" s="113"/>
    </row>
    <row r="70" spans="1:10" x14ac:dyDescent="0.2">
      <c r="A70" s="8" t="s">
        <v>133</v>
      </c>
      <c r="J70" s="10" t="s">
        <v>31</v>
      </c>
    </row>
  </sheetData>
  <sortState ref="A48:H54">
    <sortCondition descending="1" ref="B48:B54"/>
  </sortState>
  <mergeCells count="17">
    <mergeCell ref="A46:K46"/>
    <mergeCell ref="A21:H22"/>
    <mergeCell ref="A10:E10"/>
    <mergeCell ref="A11:E11"/>
    <mergeCell ref="A12:E12"/>
    <mergeCell ref="A1:N1"/>
    <mergeCell ref="A2:N2"/>
    <mergeCell ref="A3:N3"/>
    <mergeCell ref="A4:N8"/>
    <mergeCell ref="L21:N22"/>
    <mergeCell ref="A65:B65"/>
    <mergeCell ref="A59:E59"/>
    <mergeCell ref="A60:E60"/>
    <mergeCell ref="A62:B62"/>
    <mergeCell ref="A48:H48"/>
    <mergeCell ref="A49:H49"/>
    <mergeCell ref="A58:E58"/>
  </mergeCells>
  <hyperlinks>
    <hyperlink ref="J70" location="Contents!A1" display="Back to Contents"/>
  </hyperlinks>
  <pageMargins left="0.25" right="0.25" top="0.75" bottom="0.75" header="0.3" footer="0.3"/>
  <pageSetup scale="60" orientation="portrait" r:id="rId1"/>
  <ignoredErrors>
    <ignoredError sqref="L31:N3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7"/>
  <sheetViews>
    <sheetView zoomScaleNormal="100" zoomScaleSheetLayoutView="100" workbookViewId="0">
      <selection activeCell="L7" sqref="L7"/>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3" width="10.7109375" style="8" customWidth="1"/>
    <col min="14"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31" t="s">
        <v>28</v>
      </c>
      <c r="B1" s="532"/>
      <c r="C1" s="532"/>
      <c r="D1" s="532"/>
      <c r="E1" s="532"/>
      <c r="F1" s="532"/>
      <c r="G1" s="532"/>
      <c r="H1" s="532"/>
      <c r="I1" s="532"/>
      <c r="J1" s="532"/>
      <c r="K1" s="533"/>
      <c r="L1" s="269"/>
      <c r="M1" s="269"/>
      <c r="N1" s="55"/>
      <c r="O1" s="55"/>
      <c r="P1" s="55"/>
      <c r="Q1" s="55"/>
      <c r="R1" s="55"/>
      <c r="S1" s="55"/>
      <c r="T1" s="55"/>
      <c r="U1" s="55"/>
      <c r="V1" s="55"/>
      <c r="W1" s="55"/>
    </row>
    <row r="2" spans="1:23" x14ac:dyDescent="0.2">
      <c r="A2" s="639"/>
      <c r="B2" s="640"/>
      <c r="C2" s="640"/>
      <c r="D2" s="640"/>
      <c r="E2" s="640"/>
      <c r="F2" s="640"/>
      <c r="G2" s="640"/>
      <c r="H2" s="640"/>
      <c r="I2" s="640"/>
      <c r="J2" s="640"/>
      <c r="K2" s="641"/>
      <c r="L2" s="56"/>
      <c r="M2" s="56"/>
      <c r="N2" s="5"/>
      <c r="O2" s="5"/>
      <c r="P2" s="5"/>
      <c r="Q2" s="5"/>
      <c r="R2" s="5"/>
      <c r="S2" s="5"/>
      <c r="T2" s="5"/>
      <c r="U2" s="5"/>
      <c r="V2" s="5"/>
      <c r="W2" s="55"/>
    </row>
    <row r="3" spans="1:23" s="55" customFormat="1" ht="15" customHeight="1" x14ac:dyDescent="0.2">
      <c r="A3" s="531" t="s">
        <v>146</v>
      </c>
      <c r="B3" s="532"/>
      <c r="C3" s="532"/>
      <c r="D3" s="532"/>
      <c r="E3" s="532"/>
      <c r="F3" s="532"/>
      <c r="G3" s="532"/>
      <c r="H3" s="532"/>
      <c r="I3" s="532"/>
      <c r="J3" s="532"/>
      <c r="K3" s="533"/>
      <c r="L3" s="56"/>
      <c r="M3" s="56"/>
      <c r="N3" s="5"/>
      <c r="O3" s="5"/>
      <c r="P3" s="5"/>
      <c r="Q3" s="5"/>
      <c r="R3" s="5"/>
      <c r="S3" s="5"/>
      <c r="T3" s="5"/>
    </row>
    <row r="4" spans="1:23" s="55" customFormat="1" ht="15" customHeight="1" x14ac:dyDescent="0.2">
      <c r="A4" s="651" t="s">
        <v>366</v>
      </c>
      <c r="B4" s="652"/>
      <c r="C4" s="652"/>
      <c r="D4" s="652"/>
      <c r="E4" s="652"/>
      <c r="F4" s="652"/>
      <c r="G4" s="652"/>
      <c r="H4" s="652"/>
      <c r="I4" s="652"/>
      <c r="J4" s="652"/>
      <c r="K4" s="653"/>
      <c r="L4" s="56"/>
      <c r="M4" s="56"/>
      <c r="N4" s="5"/>
      <c r="O4" s="5"/>
      <c r="P4" s="5"/>
      <c r="Q4" s="5"/>
      <c r="R4" s="5"/>
      <c r="S4" s="5"/>
      <c r="T4" s="5"/>
    </row>
    <row r="5" spans="1:23" s="55" customFormat="1" x14ac:dyDescent="0.2">
      <c r="A5" s="654"/>
      <c r="B5" s="655"/>
      <c r="C5" s="655"/>
      <c r="D5" s="655"/>
      <c r="E5" s="655"/>
      <c r="F5" s="655"/>
      <c r="G5" s="655"/>
      <c r="H5" s="655"/>
      <c r="I5" s="655"/>
      <c r="J5" s="655"/>
      <c r="K5" s="656"/>
      <c r="L5" s="56"/>
      <c r="M5" s="56"/>
      <c r="N5" s="5"/>
      <c r="O5" s="5"/>
      <c r="P5" s="5"/>
      <c r="Q5" s="5"/>
      <c r="R5" s="5"/>
      <c r="S5" s="5"/>
      <c r="T5" s="5"/>
    </row>
    <row r="6" spans="1:23" s="55" customFormat="1" x14ac:dyDescent="0.2">
      <c r="A6" s="654"/>
      <c r="B6" s="655"/>
      <c r="C6" s="655"/>
      <c r="D6" s="655"/>
      <c r="E6" s="655"/>
      <c r="F6" s="655"/>
      <c r="G6" s="655"/>
      <c r="H6" s="655"/>
      <c r="I6" s="655"/>
      <c r="J6" s="655"/>
      <c r="K6" s="656"/>
      <c r="L6" s="56"/>
      <c r="M6" s="56"/>
      <c r="N6" s="5"/>
      <c r="O6" s="5"/>
      <c r="P6" s="5"/>
      <c r="Q6" s="5"/>
      <c r="R6" s="5"/>
      <c r="S6" s="5"/>
      <c r="T6" s="5"/>
    </row>
    <row r="7" spans="1:23" s="55" customFormat="1" x14ac:dyDescent="0.2">
      <c r="A7" s="654"/>
      <c r="B7" s="655"/>
      <c r="C7" s="655"/>
      <c r="D7" s="655"/>
      <c r="E7" s="655"/>
      <c r="F7" s="655"/>
      <c r="G7" s="655"/>
      <c r="H7" s="655"/>
      <c r="I7" s="655"/>
      <c r="J7" s="655"/>
      <c r="K7" s="656"/>
      <c r="L7" s="56"/>
      <c r="M7" s="56"/>
      <c r="N7" s="5"/>
      <c r="O7" s="5"/>
      <c r="P7" s="5"/>
      <c r="Q7" s="5"/>
      <c r="R7" s="5"/>
      <c r="S7" s="5"/>
      <c r="T7" s="5"/>
    </row>
    <row r="8" spans="1:23" s="55" customFormat="1" ht="35.25" customHeight="1" x14ac:dyDescent="0.2">
      <c r="A8" s="657"/>
      <c r="B8" s="658"/>
      <c r="C8" s="658"/>
      <c r="D8" s="658"/>
      <c r="E8" s="658"/>
      <c r="F8" s="658"/>
      <c r="G8" s="658"/>
      <c r="H8" s="658"/>
      <c r="I8" s="658"/>
      <c r="J8" s="658"/>
      <c r="K8" s="659"/>
      <c r="L8" s="56"/>
      <c r="M8" s="56"/>
      <c r="N8" s="5"/>
      <c r="O8" s="5"/>
      <c r="P8" s="5"/>
      <c r="Q8" s="5"/>
      <c r="R8" s="5"/>
    </row>
    <row r="9" spans="1:23" s="55" customFormat="1" x14ac:dyDescent="0.2">
      <c r="A9" s="472"/>
      <c r="B9" s="472"/>
      <c r="C9" s="472"/>
      <c r="D9" s="472"/>
      <c r="E9" s="472"/>
      <c r="F9" s="472"/>
      <c r="G9" s="472"/>
      <c r="H9" s="472"/>
      <c r="I9" s="472"/>
      <c r="J9" s="56"/>
      <c r="K9" s="95"/>
      <c r="L9" s="56"/>
      <c r="M9" s="56"/>
      <c r="N9" s="5"/>
      <c r="O9" s="5"/>
      <c r="P9" s="5"/>
      <c r="Q9" s="5"/>
      <c r="R9" s="5"/>
    </row>
    <row r="10" spans="1:23" s="55" customFormat="1" ht="14.25" customHeight="1" x14ac:dyDescent="0.2">
      <c r="A10" s="633" t="s">
        <v>332</v>
      </c>
      <c r="B10" s="634"/>
      <c r="C10" s="634"/>
      <c r="D10" s="634"/>
      <c r="E10" s="634"/>
      <c r="F10" s="634"/>
      <c r="G10" s="634"/>
      <c r="H10" s="635"/>
      <c r="I10" s="102"/>
      <c r="J10" s="102"/>
      <c r="K10" s="8"/>
      <c r="L10" s="56"/>
      <c r="M10" s="56"/>
      <c r="N10" s="5"/>
      <c r="O10" s="5"/>
      <c r="P10" s="5"/>
      <c r="Q10" s="5"/>
    </row>
    <row r="11" spans="1:23" s="55" customFormat="1" x14ac:dyDescent="0.2">
      <c r="A11" s="636"/>
      <c r="B11" s="637"/>
      <c r="C11" s="637"/>
      <c r="D11" s="637"/>
      <c r="E11" s="637"/>
      <c r="F11" s="637"/>
      <c r="G11" s="637"/>
      <c r="H11" s="638"/>
      <c r="I11" s="102"/>
      <c r="J11" s="102"/>
      <c r="K11" s="8"/>
      <c r="L11" s="56"/>
      <c r="M11" s="56"/>
      <c r="N11" s="5"/>
      <c r="O11" s="5"/>
      <c r="P11" s="5"/>
      <c r="Q11" s="5"/>
    </row>
    <row r="12" spans="1:23" s="55" customFormat="1" ht="25.5" x14ac:dyDescent="0.2">
      <c r="A12" s="262" t="s">
        <v>63</v>
      </c>
      <c r="B12" s="241" t="s">
        <v>15</v>
      </c>
      <c r="C12" s="241" t="s">
        <v>60</v>
      </c>
      <c r="D12" s="241" t="s">
        <v>5</v>
      </c>
      <c r="E12" s="242" t="s">
        <v>4</v>
      </c>
      <c r="F12" s="241" t="s">
        <v>16</v>
      </c>
      <c r="G12" s="241" t="s">
        <v>61</v>
      </c>
      <c r="H12" s="243" t="s">
        <v>2</v>
      </c>
      <c r="I12" s="185"/>
      <c r="J12" s="244" t="s">
        <v>98</v>
      </c>
      <c r="K12" s="56"/>
      <c r="L12" s="56"/>
      <c r="M12" s="56"/>
      <c r="N12" s="5"/>
      <c r="O12" s="5"/>
    </row>
    <row r="13" spans="1:23" s="55" customFormat="1" x14ac:dyDescent="0.2">
      <c r="A13" s="495" t="str">
        <f>'Comp by Inst Reg-counts'!A24</f>
        <v>EL PASO COMMUNITY COLLEGE DIST</v>
      </c>
      <c r="B13" s="495">
        <f>'Comp by Inst Reg-counts'!B24</f>
        <v>4428</v>
      </c>
      <c r="C13" s="341">
        <f>'Comp by Inst Reg-counts'!C24/'Comp by Inst Reg-percent'!$B13</f>
        <v>7.9719963866305324E-2</v>
      </c>
      <c r="D13" s="341">
        <f>'Comp by Inst Reg-counts'!D24/'Comp by Inst Reg-percent'!$B13</f>
        <v>0.84304426377597108</v>
      </c>
      <c r="E13" s="341">
        <f>'Comp by Inst Reg-counts'!E24/'Comp by Inst Reg-percent'!$B13</f>
        <v>2.009936766034327E-2</v>
      </c>
      <c r="F13" s="341">
        <f>'Comp by Inst Reg-counts'!F24/'Comp by Inst Reg-percent'!$B13</f>
        <v>5.7136404697380308E-2</v>
      </c>
      <c r="G13" s="341">
        <f>'Comp by Inst Reg-counts'!G24/'Comp by Inst Reg-percent'!$B13</f>
        <v>0.41508581752484192</v>
      </c>
      <c r="H13" s="505">
        <f>'Comp by Inst Reg-counts'!H24/'Comp by Inst Reg-percent'!$B13</f>
        <v>0.58491418247515814</v>
      </c>
      <c r="I13" s="104"/>
      <c r="J13" s="506">
        <f>'Comp by Inst Reg-counts'!J24/'Comp by Inst Reg-percent'!$B13</f>
        <v>0.58581752484191507</v>
      </c>
      <c r="K13" s="507"/>
      <c r="L13" s="507"/>
      <c r="M13" s="507"/>
      <c r="N13" s="5"/>
      <c r="O13" s="5"/>
    </row>
    <row r="14" spans="1:23" s="55" customFormat="1" x14ac:dyDescent="0.2">
      <c r="A14" s="508"/>
      <c r="B14" s="508"/>
      <c r="C14" s="135"/>
      <c r="D14" s="135"/>
      <c r="E14" s="135"/>
      <c r="F14" s="135"/>
      <c r="G14" s="135"/>
      <c r="H14" s="136"/>
      <c r="I14" s="104"/>
      <c r="J14" s="264"/>
      <c r="K14" s="507"/>
      <c r="L14" s="507"/>
      <c r="M14" s="507"/>
      <c r="N14" s="5"/>
      <c r="O14" s="5"/>
    </row>
    <row r="15" spans="1:23" s="55" customFormat="1" x14ac:dyDescent="0.2">
      <c r="A15" s="138" t="s">
        <v>47</v>
      </c>
      <c r="B15" s="193">
        <f>'Comp by Inst Reg-counts'!B25</f>
        <v>4428</v>
      </c>
      <c r="C15" s="509">
        <f>'Comp by Inst Reg-counts'!C25/'Comp by Inst Reg-percent'!$B15</f>
        <v>7.9719963866305324E-2</v>
      </c>
      <c r="D15" s="509">
        <f>'Comp by Inst Reg-counts'!D25/'Comp by Inst Reg-percent'!$B15</f>
        <v>0.84304426377597108</v>
      </c>
      <c r="E15" s="509">
        <f>'Comp by Inst Reg-counts'!E25/'Comp by Inst Reg-percent'!$B15</f>
        <v>2.009936766034327E-2</v>
      </c>
      <c r="F15" s="509">
        <f>'Comp by Inst Reg-counts'!F25/'Comp by Inst Reg-percent'!$B15</f>
        <v>5.7136404697380308E-2</v>
      </c>
      <c r="G15" s="509">
        <f>'Comp by Inst Reg-counts'!G25/'Comp by Inst Reg-percent'!$B15</f>
        <v>0.41508581752484192</v>
      </c>
      <c r="H15" s="510">
        <f>'Comp by Inst Reg-counts'!H25/'Comp by Inst Reg-percent'!$B15</f>
        <v>0.58491418247515814</v>
      </c>
      <c r="I15" s="104"/>
      <c r="J15" s="131">
        <f>'Comp by Inst Reg-counts'!J25/'Comp by Inst Reg-percent'!$B15</f>
        <v>0.58581752484191507</v>
      </c>
      <c r="K15" s="507"/>
      <c r="L15" s="507"/>
      <c r="M15" s="507"/>
    </row>
    <row r="16" spans="1:23" s="55" customFormat="1" x14ac:dyDescent="0.2">
      <c r="A16" s="8"/>
      <c r="B16" s="111"/>
      <c r="C16" s="111"/>
      <c r="D16" s="111"/>
      <c r="E16" s="111"/>
      <c r="F16" s="111"/>
      <c r="G16" s="111"/>
      <c r="H16" s="112"/>
      <c r="I16" s="112"/>
      <c r="J16" s="112"/>
      <c r="K16" s="507"/>
      <c r="L16" s="507"/>
      <c r="M16" s="507"/>
    </row>
    <row r="17" spans="1:24" s="55" customFormat="1" x14ac:dyDescent="0.2">
      <c r="A17" s="113"/>
      <c r="B17" s="114"/>
      <c r="C17" s="114"/>
      <c r="D17" s="114"/>
      <c r="E17" s="114"/>
      <c r="F17" s="114"/>
      <c r="G17" s="114"/>
      <c r="H17" s="84"/>
      <c r="I17" s="112"/>
      <c r="J17" s="84"/>
      <c r="K17" s="507"/>
      <c r="L17" s="507"/>
      <c r="M17" s="507"/>
    </row>
    <row r="18" spans="1:24" s="55" customFormat="1" ht="25.5" x14ac:dyDescent="0.2">
      <c r="A18" s="262" t="s">
        <v>64</v>
      </c>
      <c r="B18" s="241" t="s">
        <v>15</v>
      </c>
      <c r="C18" s="241" t="s">
        <v>60</v>
      </c>
      <c r="D18" s="241" t="s">
        <v>5</v>
      </c>
      <c r="E18" s="242" t="s">
        <v>4</v>
      </c>
      <c r="F18" s="241" t="s">
        <v>16</v>
      </c>
      <c r="G18" s="241" t="s">
        <v>61</v>
      </c>
      <c r="H18" s="243" t="s">
        <v>2</v>
      </c>
      <c r="I18" s="185"/>
      <c r="J18" s="244" t="s">
        <v>98</v>
      </c>
      <c r="K18" s="507"/>
      <c r="L18" s="507"/>
      <c r="M18" s="507"/>
    </row>
    <row r="19" spans="1:24" ht="15" customHeight="1" x14ac:dyDescent="0.2">
      <c r="A19" s="511" t="str">
        <f>'Comp by Inst Reg-counts'!A29</f>
        <v>U. OF TEXAS AT EL PASO</v>
      </c>
      <c r="B19" s="495">
        <f>'Comp by Inst Reg-counts'!B29</f>
        <v>408</v>
      </c>
      <c r="C19" s="341">
        <f>'Comp by Inst Reg-counts'!C29/'Comp by Inst Reg-percent'!$B19</f>
        <v>0.39705882352941174</v>
      </c>
      <c r="D19" s="341">
        <f>'Comp by Inst Reg-counts'!D29/'Comp by Inst Reg-percent'!$B19</f>
        <v>0.49264705882352944</v>
      </c>
      <c r="E19" s="341">
        <f>'Comp by Inst Reg-counts'!E29/'Comp by Inst Reg-percent'!$B19</f>
        <v>6.8627450980392163E-2</v>
      </c>
      <c r="F19" s="341">
        <f>'Comp by Inst Reg-counts'!F29/'Comp by Inst Reg-percent'!$B19</f>
        <v>4.1666666666666664E-2</v>
      </c>
      <c r="G19" s="341">
        <f>'Comp by Inst Reg-counts'!G29/'Comp by Inst Reg-percent'!$B19</f>
        <v>0.41666666666666669</v>
      </c>
      <c r="H19" s="505">
        <f>'Comp by Inst Reg-counts'!H29/'Comp by Inst Reg-percent'!$B19</f>
        <v>0.58333333333333337</v>
      </c>
      <c r="I19" s="104"/>
      <c r="J19" s="506">
        <v>0.57496030845996826</v>
      </c>
      <c r="K19" s="507"/>
      <c r="L19" s="507"/>
      <c r="M19" s="507"/>
    </row>
    <row r="20" spans="1:24" ht="15" customHeight="1" x14ac:dyDescent="0.2">
      <c r="A20" s="512" t="str">
        <f>'Comp by Inst Reg-counts'!A30</f>
        <v>SUL ROSS STATE UNIVERSITY</v>
      </c>
      <c r="B20" s="495">
        <f>'Comp by Inst Reg-counts'!B30</f>
        <v>4710</v>
      </c>
      <c r="C20" s="341">
        <f>'Comp by Inst Reg-counts'!C30/'Comp by Inst Reg-percent'!$B20</f>
        <v>9.0658174097664537E-2</v>
      </c>
      <c r="D20" s="341">
        <f>'Comp by Inst Reg-counts'!D30/'Comp by Inst Reg-percent'!$B20</f>
        <v>0.76963906581740982</v>
      </c>
      <c r="E20" s="341">
        <f>'Comp by Inst Reg-counts'!E30/'Comp by Inst Reg-percent'!$B20</f>
        <v>3.375796178343949E-2</v>
      </c>
      <c r="F20" s="341">
        <f>'Comp by Inst Reg-counts'!F30/'Comp by Inst Reg-percent'!$B20</f>
        <v>0.1059447983014862</v>
      </c>
      <c r="G20" s="341">
        <f>'Comp by Inst Reg-counts'!G30/'Comp by Inst Reg-percent'!$B20</f>
        <v>0.4397027600849257</v>
      </c>
      <c r="H20" s="505">
        <f>'Comp by Inst Reg-counts'!H30/'Comp by Inst Reg-percent'!$B20</f>
        <v>0.5602972399150743</v>
      </c>
      <c r="I20" s="104"/>
      <c r="J20" s="513">
        <v>0.34625322997416019</v>
      </c>
      <c r="K20" s="507"/>
      <c r="L20" s="507"/>
      <c r="M20" s="507"/>
    </row>
    <row r="21" spans="1:24" x14ac:dyDescent="0.2">
      <c r="A21" s="514"/>
      <c r="B21" s="508"/>
      <c r="C21" s="135"/>
      <c r="D21" s="135"/>
      <c r="E21" s="135"/>
      <c r="F21" s="135"/>
      <c r="G21" s="135"/>
      <c r="H21" s="136"/>
      <c r="I21" s="104"/>
      <c r="J21" s="264"/>
      <c r="K21" s="507"/>
      <c r="L21" s="507"/>
      <c r="M21" s="507"/>
    </row>
    <row r="22" spans="1:24" ht="14.25" customHeight="1" x14ac:dyDescent="0.2">
      <c r="A22" s="138" t="s">
        <v>15</v>
      </c>
      <c r="B22" s="193">
        <f>'Comp by Inst Reg-counts'!B31</f>
        <v>5118</v>
      </c>
      <c r="C22" s="509">
        <f>'Comp by Inst Reg-counts'!C31/'Comp by Inst Reg-percent'!$B22</f>
        <v>0.11508401719421649</v>
      </c>
      <c r="D22" s="509">
        <f>'Comp by Inst Reg-counts'!D31/'Comp by Inst Reg-percent'!$B22</f>
        <v>0.74755763970300904</v>
      </c>
      <c r="E22" s="509">
        <f>'Comp by Inst Reg-counts'!E31/'Comp by Inst Reg-percent'!$B22</f>
        <v>3.653771004298554E-2</v>
      </c>
      <c r="F22" s="509">
        <f>'Comp by Inst Reg-counts'!F31/'Comp by Inst Reg-percent'!$B22</f>
        <v>0.10082063305978899</v>
      </c>
      <c r="G22" s="509">
        <f>'Comp by Inst Reg-counts'!G31/'Comp by Inst Reg-percent'!$B22</f>
        <v>0.43786635404454866</v>
      </c>
      <c r="H22" s="510">
        <f>'Comp by Inst Reg-counts'!H31/'Comp by Inst Reg-percent'!$B22</f>
        <v>0.56213364595545134</v>
      </c>
      <c r="I22" s="104"/>
      <c r="J22" s="131">
        <f>'Comp by Inst Reg-counts'!J31/'Comp by Inst Reg-percent'!$B22</f>
        <v>0.54689331770222738</v>
      </c>
      <c r="K22" s="507"/>
      <c r="L22" s="507"/>
      <c r="M22" s="507"/>
    </row>
    <row r="23" spans="1:24" ht="15" customHeight="1" x14ac:dyDescent="0.2">
      <c r="I23" s="57"/>
      <c r="K23" s="507"/>
      <c r="L23" s="507"/>
      <c r="M23" s="507"/>
    </row>
    <row r="24" spans="1:24" ht="25.5" x14ac:dyDescent="0.2">
      <c r="A24" s="262" t="s">
        <v>62</v>
      </c>
      <c r="B24" s="241" t="s">
        <v>15</v>
      </c>
      <c r="C24" s="241" t="s">
        <v>60</v>
      </c>
      <c r="D24" s="241" t="s">
        <v>5</v>
      </c>
      <c r="E24" s="242" t="s">
        <v>4</v>
      </c>
      <c r="F24" s="241" t="s">
        <v>16</v>
      </c>
      <c r="G24" s="241" t="s">
        <v>61</v>
      </c>
      <c r="H24" s="243" t="s">
        <v>2</v>
      </c>
      <c r="I24" s="185"/>
      <c r="J24" s="244" t="s">
        <v>98</v>
      </c>
      <c r="K24" s="507"/>
      <c r="L24" s="507"/>
      <c r="M24" s="507"/>
    </row>
    <row r="25" spans="1:24" x14ac:dyDescent="0.2">
      <c r="A25" s="495" t="str">
        <f>'Comp by Inst Reg-counts'!A34</f>
        <v>TX TECH HSC-EL PASO</v>
      </c>
      <c r="B25" s="495">
        <f>'Comp by Inst Reg-counts'!B34</f>
        <v>144</v>
      </c>
      <c r="C25" s="341">
        <f>'Comp by Inst Reg-counts'!C34/'Comp by Inst Reg-percent'!$B25</f>
        <v>0.14583333333333334</v>
      </c>
      <c r="D25" s="341">
        <f>'Comp by Inst Reg-counts'!D34/'Comp by Inst Reg-percent'!$B25</f>
        <v>0.50694444444444442</v>
      </c>
      <c r="E25" s="341">
        <f>'Comp by Inst Reg-counts'!E34/'Comp by Inst Reg-percent'!$B25</f>
        <v>4.8611111111111112E-2</v>
      </c>
      <c r="F25" s="341">
        <f>'Comp by Inst Reg-counts'!F34/'Comp by Inst Reg-percent'!$B25</f>
        <v>0.2986111111111111</v>
      </c>
      <c r="G25" s="341">
        <f>'Comp by Inst Reg-counts'!G34/'Comp by Inst Reg-percent'!$B25</f>
        <v>0.22916666666666666</v>
      </c>
      <c r="H25" s="505">
        <f>'Comp by Inst Reg-counts'!H34/'Comp by Inst Reg-percent'!$B25</f>
        <v>0.77083333333333337</v>
      </c>
      <c r="I25" s="115"/>
      <c r="J25" s="506">
        <v>0.78048780487804881</v>
      </c>
      <c r="K25" s="507"/>
      <c r="L25" s="507"/>
      <c r="M25" s="507"/>
      <c r="R25" s="127"/>
      <c r="U25" s="74"/>
    </row>
    <row r="26" spans="1:24" x14ac:dyDescent="0.2">
      <c r="A26" s="103"/>
      <c r="B26" s="103"/>
      <c r="C26" s="133"/>
      <c r="D26" s="133"/>
      <c r="E26" s="133"/>
      <c r="F26" s="133"/>
      <c r="G26" s="133"/>
      <c r="H26" s="515"/>
      <c r="I26" s="116"/>
      <c r="J26" s="264"/>
      <c r="K26" s="507"/>
      <c r="L26" s="507"/>
      <c r="M26" s="507"/>
      <c r="R26" s="127"/>
      <c r="U26" s="74"/>
    </row>
    <row r="27" spans="1:24" x14ac:dyDescent="0.2">
      <c r="A27" s="107" t="s">
        <v>15</v>
      </c>
      <c r="B27" s="193">
        <f>'Comp by Inst Reg-counts'!B35</f>
        <v>144</v>
      </c>
      <c r="C27" s="509">
        <f>'Comp by Inst Reg-counts'!C35/'Comp by Inst Reg-percent'!$B27</f>
        <v>0.14583333333333334</v>
      </c>
      <c r="D27" s="509">
        <f>'Comp by Inst Reg-counts'!D35/'Comp by Inst Reg-percent'!$B27</f>
        <v>0.50694444444444442</v>
      </c>
      <c r="E27" s="509">
        <f>'Comp by Inst Reg-counts'!E35/'Comp by Inst Reg-percent'!$B27</f>
        <v>4.8611111111111112E-2</v>
      </c>
      <c r="F27" s="509">
        <f>'Comp by Inst Reg-counts'!F35/'Comp by Inst Reg-percent'!$B27</f>
        <v>0.2986111111111111</v>
      </c>
      <c r="G27" s="509">
        <f>'Comp by Inst Reg-counts'!G35/'Comp by Inst Reg-percent'!$B27</f>
        <v>0.22916666666666666</v>
      </c>
      <c r="H27" s="510">
        <f>'Comp by Inst Reg-counts'!H35/'Comp by Inst Reg-percent'!$B27</f>
        <v>0.77083333333333337</v>
      </c>
      <c r="I27" s="115"/>
      <c r="J27" s="264">
        <v>0.78048780487804881</v>
      </c>
      <c r="K27" s="507"/>
      <c r="L27" s="507"/>
      <c r="M27" s="507"/>
      <c r="R27" s="76"/>
      <c r="T27" s="73"/>
      <c r="U27" s="74"/>
    </row>
    <row r="28" spans="1:24" x14ac:dyDescent="0.2">
      <c r="I28" s="57"/>
      <c r="K28" s="507"/>
      <c r="L28" s="507"/>
      <c r="M28" s="507"/>
      <c r="N28" s="77"/>
      <c r="O28" s="77"/>
      <c r="P28" s="77"/>
      <c r="Q28" s="77"/>
      <c r="R28" s="77"/>
      <c r="S28" s="75"/>
      <c r="T28" s="77"/>
      <c r="U28" s="77"/>
      <c r="V28" s="77"/>
    </row>
    <row r="29" spans="1:24" ht="25.5" x14ac:dyDescent="0.2">
      <c r="A29" s="262" t="s">
        <v>29</v>
      </c>
      <c r="B29" s="241" t="s">
        <v>15</v>
      </c>
      <c r="C29" s="241" t="s">
        <v>60</v>
      </c>
      <c r="D29" s="241" t="s">
        <v>5</v>
      </c>
      <c r="E29" s="242" t="s">
        <v>4</v>
      </c>
      <c r="F29" s="241" t="s">
        <v>16</v>
      </c>
      <c r="G29" s="241" t="s">
        <v>61</v>
      </c>
      <c r="H29" s="243" t="s">
        <v>2</v>
      </c>
      <c r="I29" s="185"/>
      <c r="J29" s="244" t="s">
        <v>98</v>
      </c>
      <c r="K29" s="507"/>
      <c r="L29" s="507"/>
      <c r="M29" s="507"/>
      <c r="N29" s="77"/>
      <c r="O29" s="77"/>
      <c r="P29" s="77"/>
      <c r="Q29" s="77"/>
      <c r="R29" s="77"/>
      <c r="S29" s="77"/>
      <c r="T29" s="77"/>
      <c r="U29" s="77"/>
      <c r="V29" s="77"/>
    </row>
    <row r="30" spans="1:24" x14ac:dyDescent="0.2">
      <c r="A30" s="495" t="str">
        <f>'Comp by Inst Reg-counts'!A38</f>
        <v>N/A</v>
      </c>
      <c r="B30" s="495"/>
      <c r="C30" s="342"/>
      <c r="D30" s="342"/>
      <c r="E30" s="342"/>
      <c r="F30" s="342"/>
      <c r="G30" s="342"/>
      <c r="H30" s="343"/>
      <c r="I30" s="118"/>
      <c r="J30" s="506"/>
      <c r="K30" s="507"/>
      <c r="L30" s="507"/>
      <c r="M30" s="507"/>
      <c r="N30" s="5"/>
      <c r="O30" s="5"/>
      <c r="P30" s="5"/>
      <c r="Q30" s="5"/>
      <c r="R30" s="5"/>
      <c r="S30" s="77"/>
      <c r="T30" s="77"/>
      <c r="U30" s="77"/>
      <c r="V30" s="77"/>
    </row>
    <row r="31" spans="1:24" x14ac:dyDescent="0.2">
      <c r="A31" s="508"/>
      <c r="B31" s="508"/>
      <c r="C31" s="101"/>
      <c r="D31" s="101"/>
      <c r="E31" s="101"/>
      <c r="F31" s="101"/>
      <c r="G31" s="101"/>
      <c r="H31" s="516"/>
      <c r="I31" s="118"/>
      <c r="J31" s="264"/>
      <c r="K31" s="507"/>
      <c r="L31" s="507"/>
      <c r="M31" s="507"/>
      <c r="N31" s="5"/>
      <c r="O31" s="5"/>
      <c r="P31" s="5"/>
      <c r="Q31" s="5"/>
      <c r="R31" s="5"/>
      <c r="S31" s="77"/>
      <c r="T31" s="77"/>
      <c r="U31" s="77"/>
      <c r="V31" s="77"/>
    </row>
    <row r="32" spans="1:24" x14ac:dyDescent="0.2">
      <c r="A32" s="138" t="s">
        <v>15</v>
      </c>
      <c r="B32" s="120"/>
      <c r="C32" s="135"/>
      <c r="D32" s="135"/>
      <c r="E32" s="135"/>
      <c r="F32" s="135"/>
      <c r="G32" s="135"/>
      <c r="H32" s="136"/>
      <c r="I32" s="115"/>
      <c r="J32" s="264"/>
      <c r="K32" s="507"/>
      <c r="L32" s="507"/>
      <c r="M32" s="507"/>
      <c r="N32" s="104"/>
      <c r="O32" s="104"/>
      <c r="P32" s="104"/>
      <c r="Q32" s="104"/>
      <c r="R32" s="77"/>
      <c r="S32" s="128"/>
      <c r="T32" s="128"/>
      <c r="U32" s="77"/>
      <c r="V32" s="77"/>
      <c r="W32" s="77"/>
      <c r="X32" s="77"/>
    </row>
    <row r="33" spans="1:24" x14ac:dyDescent="0.2">
      <c r="A33" s="121"/>
      <c r="B33" s="120"/>
      <c r="C33" s="120"/>
      <c r="D33" s="120"/>
      <c r="E33" s="120"/>
      <c r="F33" s="120"/>
      <c r="G33" s="120"/>
      <c r="H33" s="120"/>
      <c r="I33" s="115"/>
      <c r="J33" s="105"/>
      <c r="K33" s="507"/>
      <c r="L33" s="507"/>
      <c r="M33" s="113"/>
    </row>
    <row r="34" spans="1:24" ht="25.5" x14ac:dyDescent="0.2">
      <c r="A34" s="18" t="s">
        <v>156</v>
      </c>
      <c r="B34" s="182" t="s">
        <v>15</v>
      </c>
      <c r="C34" s="182" t="s">
        <v>60</v>
      </c>
      <c r="D34" s="182" t="s">
        <v>5</v>
      </c>
      <c r="E34" s="183" t="s">
        <v>4</v>
      </c>
      <c r="F34" s="182" t="s">
        <v>16</v>
      </c>
      <c r="G34" s="182" t="s">
        <v>61</v>
      </c>
      <c r="H34" s="184" t="s">
        <v>2</v>
      </c>
      <c r="I34" s="185"/>
      <c r="J34" s="186" t="s">
        <v>98</v>
      </c>
      <c r="K34" s="507"/>
      <c r="L34" s="507"/>
      <c r="M34" s="113"/>
    </row>
    <row r="35" spans="1:24" x14ac:dyDescent="0.2">
      <c r="A35" s="122" t="s">
        <v>89</v>
      </c>
      <c r="B35" s="236">
        <f>B15+B22+B27</f>
        <v>9690</v>
      </c>
      <c r="C35" s="341">
        <f>'Comp by Inst Reg-counts'!C43/'Comp by Inst Reg-percent'!$B35</f>
        <v>9.9380804953560373E-2</v>
      </c>
      <c r="D35" s="341">
        <f>'Comp by Inst Reg-counts'!D43/'Comp by Inst Reg-percent'!$B35</f>
        <v>0.78761609907120744</v>
      </c>
      <c r="E35" s="341">
        <f>'Comp by Inst Reg-counts'!E43/'Comp by Inst Reg-percent'!$B35</f>
        <v>2.9205366357069145E-2</v>
      </c>
      <c r="F35" s="341">
        <f>'Comp by Inst Reg-counts'!F43/'Comp by Inst Reg-percent'!$B35</f>
        <v>8.379772961816305E-2</v>
      </c>
      <c r="G35" s="341">
        <f>'Comp by Inst Reg-counts'!G43/'Comp by Inst Reg-percent'!$B35</f>
        <v>0.42435500515995872</v>
      </c>
      <c r="H35" s="505">
        <f>'Comp by Inst Reg-counts'!H43/'Comp by Inst Reg-percent'!$B35</f>
        <v>0.57564499484004128</v>
      </c>
      <c r="I35" s="115"/>
      <c r="J35" s="506">
        <f>'Comp by Inst Reg-counts'!J43/'Comp by Inst Reg-percent'!$B35</f>
        <v>0.56563467492260067</v>
      </c>
      <c r="K35" s="507"/>
      <c r="L35" s="507"/>
      <c r="M35" s="113"/>
    </row>
    <row r="36" spans="1:24" x14ac:dyDescent="0.2">
      <c r="A36" s="122" t="s">
        <v>88</v>
      </c>
      <c r="B36" s="236">
        <f>B15+B22+B27+B32</f>
        <v>9690</v>
      </c>
      <c r="C36" s="509">
        <f>'Comp by Inst Reg-counts'!C44/'Comp by Inst Reg-percent'!$B36</f>
        <v>9.9380804953560373E-2</v>
      </c>
      <c r="D36" s="509">
        <f>'Comp by Inst Reg-counts'!D44/'Comp by Inst Reg-percent'!$B36</f>
        <v>0.78761609907120744</v>
      </c>
      <c r="E36" s="509">
        <f>'Comp by Inst Reg-counts'!E44/'Comp by Inst Reg-percent'!$B36</f>
        <v>2.9205366357069145E-2</v>
      </c>
      <c r="F36" s="509">
        <f>'Comp by Inst Reg-counts'!F44/'Comp by Inst Reg-percent'!$B36</f>
        <v>8.379772961816305E-2</v>
      </c>
      <c r="G36" s="509">
        <f>'Comp by Inst Reg-counts'!G44/'Comp by Inst Reg-percent'!$B36</f>
        <v>0.42435500515995872</v>
      </c>
      <c r="H36" s="510">
        <f>'Comp by Inst Reg-counts'!H44/'Comp by Inst Reg-percent'!$B36</f>
        <v>0.57564499484004128</v>
      </c>
      <c r="I36" s="115"/>
      <c r="J36" s="131">
        <f>'Comp by Inst Reg-counts'!J44/'Comp by Inst Reg-percent'!$B36</f>
        <v>0.56563467492260067</v>
      </c>
      <c r="K36" s="507"/>
      <c r="L36" s="507"/>
      <c r="M36" s="113"/>
    </row>
    <row r="37" spans="1:24" x14ac:dyDescent="0.2">
      <c r="A37" s="123"/>
      <c r="B37" s="115"/>
      <c r="C37" s="115"/>
      <c r="D37" s="115"/>
      <c r="E37" s="115"/>
      <c r="F37" s="115"/>
      <c r="G37" s="115"/>
      <c r="H37" s="115"/>
      <c r="I37" s="115"/>
      <c r="J37" s="115"/>
      <c r="L37" s="113"/>
      <c r="M37" s="113"/>
      <c r="N37" s="77"/>
      <c r="O37" s="77"/>
      <c r="P37" s="77"/>
      <c r="Q37" s="77"/>
      <c r="R37" s="77"/>
      <c r="S37" s="77"/>
      <c r="T37" s="77"/>
      <c r="U37" s="77"/>
      <c r="V37" s="77"/>
      <c r="W37" s="77"/>
      <c r="X37" s="77"/>
    </row>
    <row r="39" spans="1:24" x14ac:dyDescent="0.2">
      <c r="A39" s="639"/>
      <c r="B39" s="640"/>
      <c r="C39" s="640"/>
      <c r="D39" s="640"/>
      <c r="E39" s="640"/>
      <c r="F39" s="640"/>
      <c r="G39" s="640"/>
      <c r="H39" s="640"/>
      <c r="I39" s="640"/>
      <c r="J39" s="640"/>
      <c r="K39" s="641"/>
    </row>
    <row r="40" spans="1:24" x14ac:dyDescent="0.2">
      <c r="A40" s="645" t="s">
        <v>333</v>
      </c>
      <c r="B40" s="646"/>
      <c r="C40" s="646"/>
      <c r="D40" s="646"/>
      <c r="E40" s="646"/>
      <c r="F40" s="646"/>
      <c r="G40" s="646"/>
      <c r="H40" s="647"/>
      <c r="I40" s="472"/>
      <c r="J40" s="56"/>
      <c r="K40" s="56"/>
    </row>
    <row r="41" spans="1:24" x14ac:dyDescent="0.2">
      <c r="A41" s="648" t="s">
        <v>71</v>
      </c>
      <c r="B41" s="649"/>
      <c r="C41" s="649"/>
      <c r="D41" s="649"/>
      <c r="E41" s="649"/>
      <c r="F41" s="649"/>
      <c r="G41" s="649"/>
      <c r="H41" s="650"/>
      <c r="I41" s="472"/>
      <c r="J41" s="95"/>
      <c r="K41" s="56"/>
    </row>
    <row r="42" spans="1:24" x14ac:dyDescent="0.2">
      <c r="A42" s="103"/>
      <c r="B42" s="112"/>
      <c r="C42" s="57"/>
      <c r="D42" s="57"/>
      <c r="E42" s="57"/>
      <c r="F42" s="129"/>
      <c r="G42" s="57"/>
      <c r="H42" s="130"/>
      <c r="I42" s="472"/>
      <c r="J42" s="95"/>
    </row>
    <row r="43" spans="1:24" ht="25.5" x14ac:dyDescent="0.2">
      <c r="A43" s="90"/>
      <c r="B43" s="48" t="s">
        <v>15</v>
      </c>
      <c r="C43" s="48" t="s">
        <v>3</v>
      </c>
      <c r="D43" s="48" t="s">
        <v>5</v>
      </c>
      <c r="E43" s="47" t="s">
        <v>4</v>
      </c>
      <c r="F43" s="48" t="s">
        <v>16</v>
      </c>
      <c r="G43" s="48" t="s">
        <v>1</v>
      </c>
      <c r="H43" s="49" t="s">
        <v>2</v>
      </c>
      <c r="I43" s="472"/>
      <c r="J43" s="186" t="s">
        <v>87</v>
      </c>
    </row>
    <row r="44" spans="1:24" x14ac:dyDescent="0.2">
      <c r="A44" s="191" t="s">
        <v>39</v>
      </c>
      <c r="B44" s="495">
        <f>'Comp by Inst Reg-counts'!B52</f>
        <v>847</v>
      </c>
      <c r="C44" s="341">
        <f>'Comp by Inst Reg-counts'!C52/'Comp by Inst Reg-percent'!$B44</f>
        <v>9.9173553719008267E-2</v>
      </c>
      <c r="D44" s="341">
        <f>'Comp by Inst Reg-counts'!D52/'Comp by Inst Reg-percent'!$B44</f>
        <v>0.82526564344746167</v>
      </c>
      <c r="E44" s="341">
        <f>'Comp by Inst Reg-counts'!E52/'Comp by Inst Reg-percent'!$B44</f>
        <v>2.3612750885478158E-2</v>
      </c>
      <c r="F44" s="341">
        <f>'Comp by Inst Reg-counts'!F52/'Comp by Inst Reg-percent'!$B44</f>
        <v>5.1948051948051951E-2</v>
      </c>
      <c r="G44" s="341">
        <f>'Comp by Inst Reg-counts'!G52/'Comp by Inst Reg-percent'!$B44</f>
        <v>0.50531286894923255</v>
      </c>
      <c r="H44" s="341">
        <f>'Comp by Inst Reg-counts'!H52/'Comp by Inst Reg-percent'!$B44</f>
        <v>0.49468713105076739</v>
      </c>
      <c r="I44" s="378"/>
      <c r="J44" s="131">
        <f>'Comp by Inst Reg-counts'!J52/'Comp by Inst Reg-percent'!$B44</f>
        <v>0.33766233766233766</v>
      </c>
      <c r="K44" s="170"/>
      <c r="L44" s="170"/>
      <c r="M44" s="170"/>
    </row>
    <row r="45" spans="1:24" x14ac:dyDescent="0.2">
      <c r="A45" s="190" t="s">
        <v>72</v>
      </c>
      <c r="B45" s="495">
        <f>'Comp by Inst Reg-counts'!B53</f>
        <v>3581</v>
      </c>
      <c r="C45" s="341">
        <f>'Comp by Inst Reg-counts'!C53/'Comp by Inst Reg-percent'!$B45</f>
        <v>7.5118681932421105E-2</v>
      </c>
      <c r="D45" s="341">
        <f>'Comp by Inst Reg-counts'!D53/'Comp by Inst Reg-percent'!$B45</f>
        <v>0.84724937168388714</v>
      </c>
      <c r="E45" s="341">
        <f>'Comp by Inst Reg-counts'!E53/'Comp by Inst Reg-percent'!$B45</f>
        <v>1.9268360793074559E-2</v>
      </c>
      <c r="F45" s="341">
        <f>'Comp by Inst Reg-counts'!F53/'Comp by Inst Reg-percent'!$B45</f>
        <v>5.8363585590617148E-2</v>
      </c>
      <c r="G45" s="341">
        <f>'Comp by Inst Reg-counts'!G53/'Comp by Inst Reg-percent'!$B45</f>
        <v>0.39374476403239317</v>
      </c>
      <c r="H45" s="341">
        <f>'Comp by Inst Reg-counts'!H53/'Comp by Inst Reg-percent'!$B45</f>
        <v>0.60625523596760678</v>
      </c>
      <c r="I45" s="477"/>
      <c r="J45" s="131">
        <f>'Comp by Inst Reg-counts'!J53/'Comp by Inst Reg-percent'!$B45</f>
        <v>0.64451270594805921</v>
      </c>
      <c r="K45" s="170"/>
      <c r="L45" s="170"/>
      <c r="M45" s="170"/>
    </row>
    <row r="46" spans="1:24" x14ac:dyDescent="0.2">
      <c r="A46" s="190" t="s">
        <v>40</v>
      </c>
      <c r="B46" s="495">
        <f>'Comp by Inst Reg-counts'!B54</f>
        <v>3867</v>
      </c>
      <c r="C46" s="341">
        <f>'Comp by Inst Reg-counts'!C54/'Comp by Inst Reg-percent'!$B46</f>
        <v>8.4303077320920614E-2</v>
      </c>
      <c r="D46" s="341">
        <f>'Comp by Inst Reg-counts'!D54/'Comp by Inst Reg-percent'!$B46</f>
        <v>0.79984484096198605</v>
      </c>
      <c r="E46" s="341">
        <f>'Comp by Inst Reg-counts'!E54/'Comp by Inst Reg-percent'!$B46</f>
        <v>3.0773209206102922E-2</v>
      </c>
      <c r="F46" s="341">
        <f>'Comp by Inst Reg-counts'!F54/'Comp by Inst Reg-percent'!$B46</f>
        <v>8.507887251099043E-2</v>
      </c>
      <c r="G46" s="341">
        <f>'Comp by Inst Reg-counts'!G54/'Comp by Inst Reg-percent'!$B46</f>
        <v>0.42591155934833203</v>
      </c>
      <c r="H46" s="341">
        <f>'Comp by Inst Reg-counts'!H54/'Comp by Inst Reg-percent'!$B46</f>
        <v>0.57408844065166797</v>
      </c>
      <c r="I46" s="477"/>
      <c r="J46" s="131">
        <f>'Comp by Inst Reg-counts'!J54/'Comp by Inst Reg-percent'!$B46</f>
        <v>0.74657357124385826</v>
      </c>
      <c r="K46" s="170"/>
      <c r="L46" s="170"/>
      <c r="M46" s="170"/>
    </row>
    <row r="47" spans="1:24" x14ac:dyDescent="0.2">
      <c r="A47" s="192" t="s">
        <v>66</v>
      </c>
      <c r="B47" s="495">
        <f>'Comp by Inst Reg-counts'!B55</f>
        <v>1395</v>
      </c>
      <c r="C47" s="341">
        <f>'Comp by Inst Reg-counts'!C55/'Comp by Inst Reg-percent'!$B47</f>
        <v>0.20358422939068099</v>
      </c>
      <c r="D47" s="341">
        <f>'Comp by Inst Reg-counts'!D55/'Comp by Inst Reg-percent'!$B47</f>
        <v>0.57777777777777772</v>
      </c>
      <c r="E47" s="341">
        <f>'Comp by Inst Reg-counts'!E55/'Comp by Inst Reg-percent'!$B47</f>
        <v>5.3763440860215055E-2</v>
      </c>
      <c r="F47" s="341">
        <f>'Comp by Inst Reg-counts'!F55/'Comp by Inst Reg-percent'!$B47</f>
        <v>0.16487455197132617</v>
      </c>
      <c r="G47" s="341">
        <f>'Comp by Inst Reg-counts'!G55/'Comp by Inst Reg-percent'!$B47</f>
        <v>0.44946236559139785</v>
      </c>
      <c r="H47" s="341">
        <f>'Comp by Inst Reg-counts'!H55/'Comp by Inst Reg-percent'!$B47</f>
        <v>0.55053763440860215</v>
      </c>
      <c r="I47" s="477"/>
      <c r="J47" s="254" t="s">
        <v>70</v>
      </c>
      <c r="K47" s="413"/>
      <c r="L47" s="170"/>
      <c r="M47" s="170"/>
    </row>
    <row r="48" spans="1:24" x14ac:dyDescent="0.2">
      <c r="A48" s="132"/>
      <c r="B48" s="99"/>
      <c r="C48" s="132"/>
      <c r="D48" s="57"/>
      <c r="E48" s="57"/>
      <c r="H48" s="84"/>
      <c r="I48" s="472"/>
      <c r="J48" s="95"/>
      <c r="K48" s="56"/>
    </row>
    <row r="49" spans="1:11" x14ac:dyDescent="0.2">
      <c r="A49" s="472"/>
      <c r="B49" s="472"/>
      <c r="C49" s="472"/>
      <c r="D49" s="472"/>
      <c r="E49" s="472"/>
      <c r="F49" s="472"/>
      <c r="G49" s="472"/>
      <c r="H49" s="472"/>
      <c r="I49" s="472"/>
      <c r="J49" s="95"/>
      <c r="K49" s="56"/>
    </row>
    <row r="50" spans="1:11" x14ac:dyDescent="0.2">
      <c r="A50" s="472"/>
      <c r="B50" s="472"/>
      <c r="C50" s="472"/>
      <c r="D50" s="472"/>
      <c r="E50" s="472"/>
      <c r="F50" s="472"/>
      <c r="G50" s="472"/>
      <c r="H50" s="472"/>
      <c r="I50" s="56"/>
      <c r="J50" s="95"/>
      <c r="K50" s="56"/>
    </row>
    <row r="51" spans="1:11" x14ac:dyDescent="0.2">
      <c r="A51" s="472"/>
      <c r="B51" s="472"/>
      <c r="C51" s="472"/>
      <c r="D51" s="472"/>
      <c r="E51" s="472"/>
      <c r="F51" s="472"/>
      <c r="G51" s="472"/>
      <c r="H51" s="472"/>
      <c r="I51" s="102"/>
      <c r="J51" s="95"/>
      <c r="K51" s="56"/>
    </row>
    <row r="52" spans="1:11" x14ac:dyDescent="0.2">
      <c r="A52" s="472"/>
      <c r="B52" s="472"/>
      <c r="C52" s="472"/>
      <c r="D52" s="472"/>
      <c r="E52" s="472"/>
      <c r="F52" s="472"/>
      <c r="G52" s="472"/>
      <c r="H52" s="472"/>
      <c r="I52" s="102"/>
      <c r="J52" s="95"/>
      <c r="K52" s="95"/>
    </row>
    <row r="53" spans="1:11" x14ac:dyDescent="0.2">
      <c r="A53" s="472"/>
      <c r="B53" s="472"/>
      <c r="C53" s="472"/>
      <c r="D53" s="472"/>
      <c r="E53" s="472"/>
      <c r="F53" s="472"/>
      <c r="G53" s="472"/>
      <c r="H53" s="472"/>
      <c r="I53" s="46"/>
      <c r="J53" s="95"/>
    </row>
    <row r="54" spans="1:11" x14ac:dyDescent="0.2">
      <c r="A54" s="472"/>
      <c r="B54" s="472"/>
      <c r="C54" s="472"/>
      <c r="D54" s="472"/>
      <c r="E54" s="472"/>
      <c r="F54" s="472"/>
      <c r="G54" s="472"/>
      <c r="H54" s="472"/>
      <c r="I54" s="133"/>
    </row>
    <row r="55" spans="1:11" x14ac:dyDescent="0.2">
      <c r="A55" s="472"/>
      <c r="B55" s="472"/>
      <c r="C55" s="472"/>
      <c r="D55" s="472"/>
      <c r="E55" s="472"/>
      <c r="F55" s="472"/>
      <c r="G55" s="472"/>
      <c r="H55" s="472"/>
      <c r="I55" s="133"/>
    </row>
    <row r="56" spans="1:11" x14ac:dyDescent="0.2">
      <c r="A56" s="472"/>
      <c r="B56" s="472"/>
      <c r="C56" s="472"/>
      <c r="D56" s="472"/>
      <c r="E56" s="472"/>
      <c r="F56" s="472"/>
      <c r="G56" s="472"/>
      <c r="H56" s="472"/>
      <c r="I56" s="133"/>
    </row>
    <row r="57" spans="1:11" x14ac:dyDescent="0.2">
      <c r="A57" s="472"/>
      <c r="B57" s="472"/>
      <c r="C57" s="472"/>
      <c r="D57" s="472"/>
      <c r="E57" s="472"/>
      <c r="F57" s="472"/>
      <c r="G57" s="472"/>
      <c r="H57" s="472"/>
      <c r="I57" s="133"/>
    </row>
    <row r="58" spans="1:11" x14ac:dyDescent="0.2">
      <c r="A58" s="472"/>
      <c r="B58" s="472"/>
      <c r="C58" s="472"/>
      <c r="D58" s="472"/>
      <c r="E58" s="472"/>
      <c r="F58" s="472"/>
      <c r="G58" s="472"/>
      <c r="H58" s="472"/>
      <c r="I58" s="133"/>
    </row>
    <row r="59" spans="1:11" x14ac:dyDescent="0.2">
      <c r="A59" s="472"/>
      <c r="B59" s="472"/>
      <c r="C59" s="472"/>
      <c r="D59" s="472"/>
      <c r="E59" s="472"/>
      <c r="F59" s="472"/>
      <c r="G59" s="472"/>
      <c r="H59" s="472"/>
      <c r="I59" s="133"/>
    </row>
    <row r="60" spans="1:11" x14ac:dyDescent="0.2">
      <c r="A60" s="472"/>
      <c r="B60" s="472"/>
      <c r="C60" s="472"/>
      <c r="D60" s="472"/>
      <c r="E60" s="472"/>
      <c r="F60" s="472"/>
      <c r="G60" s="472"/>
      <c r="H60" s="472"/>
      <c r="I60" s="133"/>
    </row>
    <row r="61" spans="1:11" x14ac:dyDescent="0.2">
      <c r="A61" s="472"/>
      <c r="B61" s="472"/>
      <c r="C61" s="472"/>
      <c r="D61" s="472"/>
      <c r="E61" s="472"/>
      <c r="F61" s="472"/>
      <c r="G61" s="472"/>
      <c r="H61" s="472"/>
      <c r="I61" s="133"/>
      <c r="K61" s="134"/>
    </row>
    <row r="62" spans="1:11" x14ac:dyDescent="0.2">
      <c r="A62" s="472"/>
      <c r="B62" s="472"/>
      <c r="C62" s="472"/>
      <c r="D62" s="472"/>
      <c r="E62" s="472"/>
      <c r="F62" s="472"/>
      <c r="G62" s="472"/>
      <c r="H62" s="472"/>
      <c r="I62" s="133"/>
      <c r="J62" s="134"/>
    </row>
    <row r="64" spans="1:11" x14ac:dyDescent="0.2">
      <c r="A64" s="124" t="s">
        <v>126</v>
      </c>
    </row>
    <row r="65" spans="1:10" x14ac:dyDescent="0.2">
      <c r="A65" s="8" t="s">
        <v>95</v>
      </c>
    </row>
    <row r="66" spans="1:10" x14ac:dyDescent="0.2">
      <c r="A66" s="8" t="s">
        <v>133</v>
      </c>
    </row>
    <row r="67" spans="1:10" x14ac:dyDescent="0.2">
      <c r="J67" s="10" t="s">
        <v>31</v>
      </c>
    </row>
  </sheetData>
  <mergeCells count="8">
    <mergeCell ref="A10:H11"/>
    <mergeCell ref="A40:H40"/>
    <mergeCell ref="A41:H41"/>
    <mergeCell ref="A1:K1"/>
    <mergeCell ref="A2:K2"/>
    <mergeCell ref="A3:K3"/>
    <mergeCell ref="A4:K8"/>
    <mergeCell ref="A39:K39"/>
  </mergeCells>
  <hyperlinks>
    <hyperlink ref="J67"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workbookViewId="0">
      <selection activeCell="P31" sqref="P31"/>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 style="8" customWidth="1"/>
    <col min="15" max="15" width="9.140625" style="8"/>
    <col min="16" max="16384" width="9.140625" style="463"/>
  </cols>
  <sheetData>
    <row r="1" spans="1:15" ht="15" customHeight="1" x14ac:dyDescent="0.25">
      <c r="A1" s="605" t="s">
        <v>28</v>
      </c>
      <c r="B1" s="605"/>
      <c r="C1" s="605"/>
      <c r="D1" s="605"/>
      <c r="E1" s="605"/>
      <c r="F1" s="605"/>
      <c r="G1" s="605"/>
      <c r="H1" s="605"/>
      <c r="I1" s="605"/>
      <c r="J1" s="605"/>
      <c r="K1" s="605"/>
      <c r="L1" s="605"/>
      <c r="M1" s="605"/>
    </row>
    <row r="2" spans="1:15" ht="15" customHeight="1" x14ac:dyDescent="0.25">
      <c r="A2" s="679"/>
      <c r="B2" s="679"/>
      <c r="C2" s="679"/>
      <c r="D2" s="679"/>
      <c r="E2" s="679"/>
      <c r="F2" s="679"/>
      <c r="G2" s="679"/>
      <c r="H2" s="679"/>
      <c r="I2" s="679"/>
      <c r="J2" s="679"/>
      <c r="K2" s="679"/>
      <c r="L2" s="679"/>
      <c r="M2" s="679"/>
      <c r="N2" s="56"/>
    </row>
    <row r="3" spans="1:15" ht="15" customHeight="1" x14ac:dyDescent="0.25">
      <c r="A3" s="531" t="s">
        <v>99</v>
      </c>
      <c r="B3" s="532"/>
      <c r="C3" s="532"/>
      <c r="D3" s="532"/>
      <c r="E3" s="532"/>
      <c r="F3" s="532"/>
      <c r="G3" s="532"/>
      <c r="H3" s="532"/>
      <c r="I3" s="532"/>
      <c r="J3" s="532"/>
      <c r="K3" s="532"/>
      <c r="L3" s="532"/>
      <c r="M3" s="533"/>
      <c r="N3" s="56"/>
      <c r="O3" s="95"/>
    </row>
    <row r="4" spans="1:15" ht="15" customHeight="1" x14ac:dyDescent="0.25">
      <c r="A4" s="680" t="s">
        <v>166</v>
      </c>
      <c r="B4" s="680"/>
      <c r="C4" s="680"/>
      <c r="D4" s="680"/>
      <c r="E4" s="680"/>
      <c r="F4" s="680"/>
      <c r="G4" s="680"/>
      <c r="H4" s="680"/>
      <c r="I4" s="680"/>
      <c r="J4" s="680"/>
      <c r="K4" s="680"/>
      <c r="L4" s="680"/>
      <c r="M4" s="680"/>
      <c r="N4" s="56"/>
      <c r="O4" s="95"/>
    </row>
    <row r="5" spans="1:15" ht="15" customHeight="1" x14ac:dyDescent="0.25">
      <c r="A5" s="680"/>
      <c r="B5" s="680"/>
      <c r="C5" s="680"/>
      <c r="D5" s="680"/>
      <c r="E5" s="680"/>
      <c r="F5" s="680"/>
      <c r="G5" s="680"/>
      <c r="H5" s="680"/>
      <c r="I5" s="680"/>
      <c r="J5" s="680"/>
      <c r="K5" s="680"/>
      <c r="L5" s="680"/>
      <c r="M5" s="680"/>
    </row>
    <row r="6" spans="1:15" ht="15" customHeight="1" x14ac:dyDescent="0.25">
      <c r="A6" s="680"/>
      <c r="B6" s="680"/>
      <c r="C6" s="680"/>
      <c r="D6" s="680"/>
      <c r="E6" s="680"/>
      <c r="F6" s="680"/>
      <c r="G6" s="680"/>
      <c r="H6" s="680"/>
      <c r="I6" s="680"/>
      <c r="J6" s="680"/>
      <c r="K6" s="680"/>
      <c r="L6" s="680"/>
      <c r="M6" s="680"/>
    </row>
    <row r="7" spans="1:15" ht="15" customHeight="1" x14ac:dyDescent="0.25">
      <c r="A7" s="680"/>
      <c r="B7" s="680"/>
      <c r="C7" s="680"/>
      <c r="D7" s="680"/>
      <c r="E7" s="680"/>
      <c r="F7" s="680"/>
      <c r="G7" s="680"/>
      <c r="H7" s="680"/>
      <c r="I7" s="680"/>
      <c r="J7" s="680"/>
      <c r="K7" s="680"/>
      <c r="L7" s="680"/>
      <c r="M7" s="680"/>
    </row>
    <row r="8" spans="1:15" ht="15" customHeight="1" x14ac:dyDescent="0.25">
      <c r="A8" s="680"/>
      <c r="B8" s="680"/>
      <c r="C8" s="680"/>
      <c r="D8" s="680"/>
      <c r="E8" s="680"/>
      <c r="F8" s="680"/>
      <c r="G8" s="680"/>
      <c r="H8" s="680"/>
      <c r="I8" s="680"/>
      <c r="J8" s="680"/>
      <c r="K8" s="680"/>
      <c r="L8" s="680"/>
      <c r="M8" s="680"/>
    </row>
    <row r="9" spans="1:15" ht="15" customHeight="1" x14ac:dyDescent="0.25">
      <c r="B9" s="95"/>
      <c r="C9" s="95"/>
      <c r="D9" s="95"/>
      <c r="E9" s="95"/>
      <c r="F9" s="95"/>
      <c r="G9" s="95"/>
    </row>
    <row r="10" spans="1:15" x14ac:dyDescent="0.25">
      <c r="A10" s="670" t="s">
        <v>344</v>
      </c>
      <c r="B10" s="670"/>
      <c r="C10" s="670"/>
      <c r="D10" s="670"/>
      <c r="E10" s="670"/>
      <c r="F10" s="670"/>
      <c r="G10" s="670"/>
      <c r="H10" s="670"/>
      <c r="I10" s="670"/>
      <c r="J10" s="670"/>
      <c r="K10" s="670"/>
      <c r="L10" s="670"/>
      <c r="M10" s="670"/>
    </row>
    <row r="11" spans="1:15" x14ac:dyDescent="0.25">
      <c r="F11" s="34"/>
    </row>
    <row r="12" spans="1:15" ht="26.25" x14ac:dyDescent="0.25">
      <c r="A12" s="36" t="s">
        <v>7</v>
      </c>
      <c r="B12" s="44" t="s">
        <v>134</v>
      </c>
      <c r="C12" s="37" t="s">
        <v>8</v>
      </c>
      <c r="D12" s="37" t="s">
        <v>10</v>
      </c>
      <c r="E12" s="37" t="s">
        <v>9</v>
      </c>
      <c r="F12" s="35"/>
    </row>
    <row r="13" spans="1:15" x14ac:dyDescent="0.25">
      <c r="A13" s="681" t="s">
        <v>11</v>
      </c>
      <c r="B13" s="675" t="s">
        <v>3</v>
      </c>
      <c r="C13" s="38" t="s">
        <v>12</v>
      </c>
      <c r="D13" s="140">
        <v>0.76154357950765139</v>
      </c>
      <c r="E13" s="246">
        <v>15030</v>
      </c>
      <c r="F13" s="32"/>
    </row>
    <row r="14" spans="1:15" x14ac:dyDescent="0.25">
      <c r="A14" s="682"/>
      <c r="B14" s="676"/>
      <c r="C14" s="38" t="s">
        <v>13</v>
      </c>
      <c r="D14" s="140">
        <v>0.64204985291840844</v>
      </c>
      <c r="E14" s="246">
        <v>12918</v>
      </c>
      <c r="F14" s="32"/>
    </row>
    <row r="15" spans="1:15" x14ac:dyDescent="0.25">
      <c r="A15" s="682"/>
      <c r="B15" s="677"/>
      <c r="C15" s="38"/>
      <c r="D15" s="140"/>
      <c r="E15" s="246"/>
      <c r="F15" s="32"/>
    </row>
    <row r="16" spans="1:15" ht="15" customHeight="1" x14ac:dyDescent="0.25">
      <c r="A16" s="682"/>
      <c r="B16" s="675" t="s">
        <v>5</v>
      </c>
      <c r="C16" s="38" t="s">
        <v>12</v>
      </c>
      <c r="D16" s="140">
        <v>0.60012294452128478</v>
      </c>
      <c r="E16" s="246">
        <v>13014</v>
      </c>
      <c r="F16" s="32"/>
    </row>
    <row r="17" spans="1:13" x14ac:dyDescent="0.25">
      <c r="A17" s="682"/>
      <c r="B17" s="676"/>
      <c r="C17" s="38" t="s">
        <v>13</v>
      </c>
      <c r="D17" s="140">
        <v>0.48619151561165419</v>
      </c>
      <c r="E17" s="246">
        <v>10537</v>
      </c>
      <c r="F17" s="32"/>
    </row>
    <row r="18" spans="1:13" x14ac:dyDescent="0.25">
      <c r="A18" s="682"/>
      <c r="B18" s="677"/>
      <c r="C18" s="38"/>
      <c r="D18" s="140"/>
      <c r="E18" s="246"/>
      <c r="F18" s="32"/>
    </row>
    <row r="19" spans="1:13" ht="15" customHeight="1" x14ac:dyDescent="0.25">
      <c r="A19" s="682"/>
      <c r="B19" s="675" t="s">
        <v>4</v>
      </c>
      <c r="C19" s="38" t="s">
        <v>12</v>
      </c>
      <c r="D19" s="140">
        <v>0.48243082668477338</v>
      </c>
      <c r="E19" s="246">
        <v>5891</v>
      </c>
      <c r="F19" s="32"/>
    </row>
    <row r="20" spans="1:13" x14ac:dyDescent="0.25">
      <c r="A20" s="682"/>
      <c r="B20" s="676"/>
      <c r="C20" s="38" t="s">
        <v>13</v>
      </c>
      <c r="D20" s="140">
        <v>0.37108869925006466</v>
      </c>
      <c r="E20" s="246">
        <v>3867</v>
      </c>
      <c r="F20" s="32"/>
    </row>
    <row r="21" spans="1:13" x14ac:dyDescent="0.25">
      <c r="A21" s="682"/>
      <c r="B21" s="677"/>
      <c r="C21" s="38"/>
      <c r="D21" s="140"/>
      <c r="E21" s="246"/>
      <c r="F21" s="32"/>
    </row>
    <row r="22" spans="1:13" x14ac:dyDescent="0.25">
      <c r="A22" s="682"/>
      <c r="B22" s="675" t="s">
        <v>16</v>
      </c>
      <c r="C22" s="38" t="s">
        <v>12</v>
      </c>
      <c r="D22" s="142">
        <v>0.767208413001912</v>
      </c>
      <c r="E22" s="122">
        <v>4184</v>
      </c>
      <c r="F22" s="32"/>
    </row>
    <row r="23" spans="1:13" x14ac:dyDescent="0.25">
      <c r="A23" s="683"/>
      <c r="B23" s="677"/>
      <c r="C23" s="38" t="s">
        <v>13</v>
      </c>
      <c r="D23" s="131">
        <v>0.65746606334841629</v>
      </c>
      <c r="E23" s="122">
        <v>4420</v>
      </c>
      <c r="F23" s="32"/>
    </row>
    <row r="24" spans="1:13" ht="15" customHeight="1" x14ac:dyDescent="0.25">
      <c r="A24" s="660" t="s">
        <v>28</v>
      </c>
      <c r="B24" s="675" t="s">
        <v>3</v>
      </c>
      <c r="C24" s="38" t="s">
        <v>12</v>
      </c>
      <c r="D24" s="245">
        <v>0.48936170212765956</v>
      </c>
      <c r="E24" s="246">
        <v>94</v>
      </c>
      <c r="F24" s="32"/>
    </row>
    <row r="25" spans="1:13" ht="15" customHeight="1" x14ac:dyDescent="0.25">
      <c r="A25" s="661"/>
      <c r="B25" s="676"/>
      <c r="C25" s="38" t="s">
        <v>13</v>
      </c>
      <c r="D25" s="245">
        <v>0.27433628318584069</v>
      </c>
      <c r="E25" s="246">
        <v>113</v>
      </c>
    </row>
    <row r="26" spans="1:13" x14ac:dyDescent="0.25">
      <c r="A26" s="661"/>
      <c r="B26" s="677"/>
      <c r="C26" s="38"/>
      <c r="D26" s="245"/>
      <c r="E26" s="246"/>
    </row>
    <row r="27" spans="1:13" x14ac:dyDescent="0.25">
      <c r="A27" s="661"/>
      <c r="B27" s="675" t="s">
        <v>5</v>
      </c>
      <c r="C27" s="38" t="s">
        <v>12</v>
      </c>
      <c r="D27" s="245">
        <v>0.4653386454183267</v>
      </c>
      <c r="E27" s="246">
        <v>1255</v>
      </c>
    </row>
    <row r="28" spans="1:13" x14ac:dyDescent="0.25">
      <c r="A28" s="661"/>
      <c r="B28" s="676"/>
      <c r="C28" s="38" t="s">
        <v>13</v>
      </c>
      <c r="D28" s="245">
        <v>0.37576285963382738</v>
      </c>
      <c r="E28" s="246">
        <v>1147</v>
      </c>
      <c r="F28" s="143"/>
      <c r="G28" s="143"/>
      <c r="H28" s="143"/>
      <c r="I28" s="143"/>
      <c r="J28" s="143"/>
      <c r="K28" s="143"/>
      <c r="L28" s="143"/>
      <c r="M28" s="143"/>
    </row>
    <row r="29" spans="1:13" x14ac:dyDescent="0.25">
      <c r="A29" s="661"/>
      <c r="B29" s="677"/>
      <c r="C29" s="38"/>
      <c r="D29" s="245"/>
      <c r="E29" s="246"/>
      <c r="F29" s="678"/>
    </row>
    <row r="30" spans="1:13" ht="15" customHeight="1" x14ac:dyDescent="0.25">
      <c r="A30" s="661"/>
      <c r="B30" s="675" t="s">
        <v>4</v>
      </c>
      <c r="C30" s="38" t="s">
        <v>12</v>
      </c>
      <c r="D30" s="245">
        <v>0.3125</v>
      </c>
      <c r="E30" s="246">
        <v>32</v>
      </c>
      <c r="F30" s="678"/>
    </row>
    <row r="31" spans="1:13" x14ac:dyDescent="0.25">
      <c r="A31" s="661"/>
      <c r="B31" s="676"/>
      <c r="C31" s="38" t="s">
        <v>13</v>
      </c>
      <c r="D31" s="245">
        <v>0.29268292682926833</v>
      </c>
      <c r="E31" s="246">
        <v>82</v>
      </c>
      <c r="F31" s="32"/>
    </row>
    <row r="32" spans="1:13" x14ac:dyDescent="0.25">
      <c r="A32" s="661"/>
      <c r="B32" s="677"/>
      <c r="C32" s="38"/>
      <c r="D32" s="245"/>
      <c r="E32" s="246"/>
      <c r="F32" s="32"/>
    </row>
    <row r="33" spans="1:14" ht="15" customHeight="1" x14ac:dyDescent="0.25">
      <c r="A33" s="661"/>
      <c r="B33" s="675" t="s">
        <v>16</v>
      </c>
      <c r="C33" s="38" t="s">
        <v>12</v>
      </c>
      <c r="D33" s="247">
        <v>0.64646464646464641</v>
      </c>
      <c r="E33" s="122">
        <v>99</v>
      </c>
      <c r="F33" s="32"/>
    </row>
    <row r="34" spans="1:14" x14ac:dyDescent="0.25">
      <c r="A34" s="662"/>
      <c r="B34" s="677"/>
      <c r="C34" s="38" t="s">
        <v>13</v>
      </c>
      <c r="D34" s="248">
        <v>0.43410852713178294</v>
      </c>
      <c r="E34" s="122">
        <v>129</v>
      </c>
      <c r="F34" s="32"/>
    </row>
    <row r="35" spans="1:14" x14ac:dyDescent="0.25">
      <c r="F35" s="32"/>
    </row>
    <row r="36" spans="1:14" x14ac:dyDescent="0.25">
      <c r="A36" s="8" t="s">
        <v>30</v>
      </c>
      <c r="F36" s="32"/>
    </row>
    <row r="37" spans="1:14" x14ac:dyDescent="0.25">
      <c r="F37" s="32"/>
    </row>
    <row r="38" spans="1:14" x14ac:dyDescent="0.25">
      <c r="F38" s="32"/>
    </row>
    <row r="39" spans="1:14" x14ac:dyDescent="0.25">
      <c r="F39" s="32"/>
    </row>
    <row r="40" spans="1:14" x14ac:dyDescent="0.25">
      <c r="F40" s="32"/>
    </row>
    <row r="41" spans="1:14" x14ac:dyDescent="0.25">
      <c r="A41" s="670" t="s">
        <v>345</v>
      </c>
      <c r="B41" s="670"/>
      <c r="C41" s="670"/>
      <c r="D41" s="670"/>
      <c r="E41" s="670"/>
      <c r="F41" s="670"/>
      <c r="G41" s="670"/>
      <c r="H41" s="670"/>
      <c r="I41" s="670"/>
      <c r="J41" s="670"/>
      <c r="K41" s="670"/>
      <c r="L41" s="670"/>
      <c r="M41" s="670"/>
      <c r="N41" s="9"/>
    </row>
    <row r="42" spans="1:14" x14ac:dyDescent="0.25">
      <c r="F42" s="32"/>
    </row>
    <row r="43" spans="1:14" ht="26.25" x14ac:dyDescent="0.25">
      <c r="A43" s="41" t="s">
        <v>7</v>
      </c>
      <c r="B43" s="44" t="s">
        <v>134</v>
      </c>
      <c r="C43" s="28" t="s">
        <v>8</v>
      </c>
      <c r="D43" s="33" t="s">
        <v>10</v>
      </c>
      <c r="E43" s="33" t="s">
        <v>9</v>
      </c>
      <c r="F43" s="32"/>
    </row>
    <row r="44" spans="1:14" x14ac:dyDescent="0.25">
      <c r="A44" s="660" t="s">
        <v>11</v>
      </c>
      <c r="B44" s="671" t="s">
        <v>3</v>
      </c>
      <c r="C44" s="144" t="s">
        <v>12</v>
      </c>
      <c r="D44" s="140">
        <v>0.4507182595698746</v>
      </c>
      <c r="E44" s="141">
        <v>12043</v>
      </c>
      <c r="F44" s="32"/>
    </row>
    <row r="45" spans="1:14" x14ac:dyDescent="0.25">
      <c r="A45" s="661"/>
      <c r="B45" s="664"/>
      <c r="C45" s="144" t="s">
        <v>13</v>
      </c>
      <c r="D45" s="140">
        <v>0.39887984597882209</v>
      </c>
      <c r="E45" s="141">
        <v>11427</v>
      </c>
      <c r="F45" s="32"/>
    </row>
    <row r="46" spans="1:14" x14ac:dyDescent="0.25">
      <c r="A46" s="661"/>
      <c r="B46" s="672"/>
      <c r="C46" s="144"/>
      <c r="D46" s="140"/>
      <c r="E46" s="141"/>
    </row>
    <row r="47" spans="1:14" x14ac:dyDescent="0.25">
      <c r="A47" s="661"/>
      <c r="B47" s="671" t="s">
        <v>5</v>
      </c>
      <c r="C47" s="144" t="s">
        <v>12</v>
      </c>
      <c r="D47" s="140">
        <v>0.38687182596831654</v>
      </c>
      <c r="E47" s="141">
        <v>13193</v>
      </c>
    </row>
    <row r="48" spans="1:14" x14ac:dyDescent="0.25">
      <c r="A48" s="661"/>
      <c r="B48" s="664"/>
      <c r="C48" s="144" t="s">
        <v>13</v>
      </c>
      <c r="D48" s="140">
        <v>0.32577777777777778</v>
      </c>
      <c r="E48" s="141">
        <v>11250</v>
      </c>
    </row>
    <row r="49" spans="1:5" x14ac:dyDescent="0.25">
      <c r="A49" s="661"/>
      <c r="B49" s="665"/>
      <c r="C49" s="144"/>
      <c r="D49" s="140"/>
      <c r="E49" s="141"/>
    </row>
    <row r="50" spans="1:5" ht="15" customHeight="1" x14ac:dyDescent="0.25">
      <c r="A50" s="661"/>
      <c r="B50" s="666" t="s">
        <v>4</v>
      </c>
      <c r="C50" s="145" t="s">
        <v>12</v>
      </c>
      <c r="D50" s="140">
        <v>0.24807430901676483</v>
      </c>
      <c r="E50" s="141">
        <v>4414</v>
      </c>
    </row>
    <row r="51" spans="1:5" ht="15" customHeight="1" x14ac:dyDescent="0.25">
      <c r="A51" s="661"/>
      <c r="B51" s="667"/>
      <c r="C51" s="146" t="s">
        <v>13</v>
      </c>
      <c r="D51" s="140">
        <v>0.19813302217036172</v>
      </c>
      <c r="E51" s="141">
        <v>4285</v>
      </c>
    </row>
    <row r="52" spans="1:5" x14ac:dyDescent="0.25">
      <c r="A52" s="661"/>
      <c r="B52" s="668"/>
      <c r="C52" s="38"/>
      <c r="D52" s="140"/>
      <c r="E52" s="141"/>
    </row>
    <row r="53" spans="1:5" x14ac:dyDescent="0.25">
      <c r="A53" s="661"/>
      <c r="B53" s="673" t="s">
        <v>16</v>
      </c>
      <c r="C53" s="38" t="s">
        <v>12</v>
      </c>
      <c r="D53" s="142">
        <v>0.44185126582278483</v>
      </c>
      <c r="E53" s="90">
        <v>2528</v>
      </c>
    </row>
    <row r="54" spans="1:5" x14ac:dyDescent="0.25">
      <c r="A54" s="662"/>
      <c r="B54" s="674"/>
      <c r="C54" s="38" t="s">
        <v>13</v>
      </c>
      <c r="D54" s="131">
        <v>0.37034383954154726</v>
      </c>
      <c r="E54" s="90">
        <v>2792</v>
      </c>
    </row>
    <row r="55" spans="1:5" x14ac:dyDescent="0.25">
      <c r="A55" s="660" t="s">
        <v>28</v>
      </c>
      <c r="B55" s="663" t="s">
        <v>3</v>
      </c>
      <c r="C55" s="147" t="s">
        <v>12</v>
      </c>
      <c r="D55" s="245">
        <v>0.30392156862745096</v>
      </c>
      <c r="E55" s="246">
        <v>102</v>
      </c>
    </row>
    <row r="56" spans="1:5" x14ac:dyDescent="0.25">
      <c r="A56" s="661"/>
      <c r="B56" s="664"/>
      <c r="C56" s="144" t="s">
        <v>13</v>
      </c>
      <c r="D56" s="245">
        <v>0.2967032967032967</v>
      </c>
      <c r="E56" s="246">
        <v>91</v>
      </c>
    </row>
    <row r="57" spans="1:5" x14ac:dyDescent="0.25">
      <c r="A57" s="661"/>
      <c r="B57" s="665"/>
      <c r="C57" s="144"/>
      <c r="D57" s="245"/>
      <c r="E57" s="246"/>
    </row>
    <row r="58" spans="1:5" x14ac:dyDescent="0.25">
      <c r="A58" s="661"/>
      <c r="B58" s="663" t="s">
        <v>5</v>
      </c>
      <c r="C58" s="144" t="s">
        <v>12</v>
      </c>
      <c r="D58" s="245">
        <v>0.34624896949711459</v>
      </c>
      <c r="E58" s="246">
        <v>1213</v>
      </c>
    </row>
    <row r="59" spans="1:5" x14ac:dyDescent="0.25">
      <c r="A59" s="661"/>
      <c r="B59" s="664"/>
      <c r="C59" s="144" t="s">
        <v>13</v>
      </c>
      <c r="D59" s="245">
        <v>0.28434197886647455</v>
      </c>
      <c r="E59" s="246">
        <v>1041</v>
      </c>
    </row>
    <row r="60" spans="1:5" x14ac:dyDescent="0.25">
      <c r="A60" s="661"/>
      <c r="B60" s="665"/>
      <c r="C60" s="144"/>
      <c r="D60" s="245"/>
      <c r="E60" s="246"/>
    </row>
    <row r="61" spans="1:5" ht="15" customHeight="1" x14ac:dyDescent="0.25">
      <c r="A61" s="661"/>
      <c r="B61" s="666" t="s">
        <v>4</v>
      </c>
      <c r="C61" s="146" t="s">
        <v>12</v>
      </c>
      <c r="D61" s="245">
        <v>0.23809523809523808</v>
      </c>
      <c r="E61" s="246">
        <v>21</v>
      </c>
    </row>
    <row r="62" spans="1:5" ht="15" customHeight="1" x14ac:dyDescent="0.25">
      <c r="A62" s="661"/>
      <c r="B62" s="667"/>
      <c r="C62" s="52" t="s">
        <v>13</v>
      </c>
      <c r="D62" s="245">
        <v>0.23333333333333334</v>
      </c>
      <c r="E62" s="246">
        <v>30</v>
      </c>
    </row>
    <row r="63" spans="1:5" x14ac:dyDescent="0.25">
      <c r="A63" s="661"/>
      <c r="B63" s="668"/>
      <c r="C63" s="78"/>
      <c r="D63" s="245"/>
      <c r="E63" s="246"/>
    </row>
    <row r="64" spans="1:5" x14ac:dyDescent="0.25">
      <c r="A64" s="661"/>
      <c r="B64" s="666" t="s">
        <v>16</v>
      </c>
      <c r="C64" s="38" t="s">
        <v>12</v>
      </c>
      <c r="D64" s="247">
        <v>0.29090909090909089</v>
      </c>
      <c r="E64" s="122">
        <v>55</v>
      </c>
    </row>
    <row r="65" spans="1:12" x14ac:dyDescent="0.25">
      <c r="A65" s="662"/>
      <c r="B65" s="669"/>
      <c r="C65" s="38" t="s">
        <v>13</v>
      </c>
      <c r="D65" s="248">
        <v>0.32203389830508472</v>
      </c>
      <c r="E65" s="122">
        <v>59</v>
      </c>
    </row>
    <row r="72" spans="1:12" x14ac:dyDescent="0.25">
      <c r="A72" s="8" t="s">
        <v>95</v>
      </c>
      <c r="L72" s="10" t="s">
        <v>31</v>
      </c>
    </row>
    <row r="73" spans="1:12" x14ac:dyDescent="0.25">
      <c r="A73" s="8" t="s">
        <v>123</v>
      </c>
    </row>
    <row r="74" spans="1:12" x14ac:dyDescent="0.25">
      <c r="A74" s="8" t="s">
        <v>122</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87"/>
  <sheetViews>
    <sheetView zoomScaleNormal="100" zoomScaleSheetLayoutView="100" workbookViewId="0">
      <selection sqref="A1:K1"/>
    </sheetView>
  </sheetViews>
  <sheetFormatPr defaultColWidth="9.140625" defaultRowHeight="14.25" x14ac:dyDescent="0.2"/>
  <cols>
    <col min="1" max="1" width="17.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1.140625" style="8" customWidth="1"/>
    <col min="9" max="9" width="12.7109375" style="8" customWidth="1"/>
    <col min="10" max="10" width="14" style="8" customWidth="1"/>
    <col min="11" max="13" width="12.7109375" style="8" customWidth="1"/>
    <col min="14" max="20" width="12.7109375" style="1" customWidth="1"/>
    <col min="21" max="25" width="9.140625" style="1"/>
    <col min="26" max="26" width="9.140625" style="1" customWidth="1"/>
    <col min="27" max="16384" width="9.140625" style="1"/>
  </cols>
  <sheetData>
    <row r="1" spans="1:15" ht="15" customHeight="1" x14ac:dyDescent="0.2">
      <c r="A1" s="531" t="s">
        <v>28</v>
      </c>
      <c r="B1" s="532"/>
      <c r="C1" s="532"/>
      <c r="D1" s="532"/>
      <c r="E1" s="532"/>
      <c r="F1" s="532"/>
      <c r="G1" s="532"/>
      <c r="H1" s="532"/>
      <c r="I1" s="532"/>
      <c r="J1" s="532"/>
      <c r="K1" s="533"/>
    </row>
    <row r="2" spans="1:15" ht="15" customHeight="1" x14ac:dyDescent="0.2">
      <c r="A2" s="721"/>
      <c r="B2" s="722"/>
      <c r="C2" s="722"/>
      <c r="D2" s="722"/>
      <c r="E2" s="722"/>
      <c r="F2" s="722"/>
      <c r="G2" s="722"/>
      <c r="H2" s="722"/>
      <c r="I2" s="722"/>
      <c r="J2" s="722"/>
      <c r="K2" s="723"/>
      <c r="L2" s="56"/>
      <c r="M2" s="56"/>
      <c r="N2" s="5"/>
      <c r="O2" s="5"/>
    </row>
    <row r="3" spans="1:15" s="55" customFormat="1" ht="15" customHeight="1" x14ac:dyDescent="0.2">
      <c r="A3" s="531" t="s">
        <v>110</v>
      </c>
      <c r="B3" s="532"/>
      <c r="C3" s="532"/>
      <c r="D3" s="532"/>
      <c r="E3" s="532"/>
      <c r="F3" s="532"/>
      <c r="G3" s="532"/>
      <c r="H3" s="532"/>
      <c r="I3" s="532"/>
      <c r="J3" s="532"/>
      <c r="K3" s="533"/>
      <c r="L3" s="95"/>
      <c r="M3" s="95"/>
    </row>
    <row r="4" spans="1:15" s="55" customFormat="1" ht="15" customHeight="1" x14ac:dyDescent="0.2">
      <c r="A4" s="563" t="s">
        <v>368</v>
      </c>
      <c r="B4" s="564"/>
      <c r="C4" s="564"/>
      <c r="D4" s="564"/>
      <c r="E4" s="564"/>
      <c r="F4" s="564"/>
      <c r="G4" s="564"/>
      <c r="H4" s="564"/>
      <c r="I4" s="564"/>
      <c r="J4" s="564"/>
      <c r="K4" s="565"/>
      <c r="L4" s="95"/>
      <c r="M4" s="95"/>
    </row>
    <row r="5" spans="1:15" s="55" customFormat="1" ht="15" customHeight="1" x14ac:dyDescent="0.2">
      <c r="A5" s="566"/>
      <c r="B5" s="567"/>
      <c r="C5" s="567"/>
      <c r="D5" s="567"/>
      <c r="E5" s="567"/>
      <c r="F5" s="567"/>
      <c r="G5" s="567"/>
      <c r="H5" s="567"/>
      <c r="I5" s="567"/>
      <c r="J5" s="567"/>
      <c r="K5" s="568"/>
      <c r="L5" s="95"/>
      <c r="M5" s="95"/>
    </row>
    <row r="6" spans="1:15" s="55" customFormat="1" ht="15" customHeight="1" x14ac:dyDescent="0.2">
      <c r="A6" s="566"/>
      <c r="B6" s="567"/>
      <c r="C6" s="567"/>
      <c r="D6" s="567"/>
      <c r="E6" s="567"/>
      <c r="F6" s="567"/>
      <c r="G6" s="567"/>
      <c r="H6" s="567"/>
      <c r="I6" s="567"/>
      <c r="J6" s="567"/>
      <c r="K6" s="568"/>
      <c r="L6" s="95"/>
      <c r="M6" s="95"/>
    </row>
    <row r="7" spans="1:15" s="55" customFormat="1" ht="15" customHeight="1" x14ac:dyDescent="0.2">
      <c r="A7" s="566"/>
      <c r="B7" s="567"/>
      <c r="C7" s="567"/>
      <c r="D7" s="567"/>
      <c r="E7" s="567"/>
      <c r="F7" s="567"/>
      <c r="G7" s="567"/>
      <c r="H7" s="567"/>
      <c r="I7" s="567"/>
      <c r="J7" s="567"/>
      <c r="K7" s="568"/>
      <c r="L7" s="95"/>
      <c r="M7" s="95"/>
    </row>
    <row r="8" spans="1:15" s="55" customFormat="1" ht="15" customHeight="1" x14ac:dyDescent="0.2">
      <c r="A8" s="569"/>
      <c r="B8" s="570"/>
      <c r="C8" s="570"/>
      <c r="D8" s="570"/>
      <c r="E8" s="570"/>
      <c r="F8" s="570"/>
      <c r="G8" s="570"/>
      <c r="H8" s="570"/>
      <c r="I8" s="570"/>
      <c r="J8" s="570"/>
      <c r="K8" s="571"/>
      <c r="L8" s="95"/>
      <c r="M8" s="95"/>
    </row>
    <row r="9" spans="1:15" s="55" customFormat="1" ht="15" customHeight="1" thickBot="1" x14ac:dyDescent="0.25">
      <c r="A9" s="56"/>
      <c r="B9" s="56"/>
      <c r="C9" s="56"/>
      <c r="D9" s="56"/>
      <c r="E9" s="56"/>
      <c r="F9" s="56"/>
      <c r="G9" s="56"/>
      <c r="H9" s="56"/>
      <c r="I9" s="95"/>
      <c r="J9" s="95"/>
      <c r="K9" s="95"/>
      <c r="L9" s="95"/>
      <c r="M9" s="95"/>
    </row>
    <row r="10" spans="1:15" s="55" customFormat="1" ht="26.25" customHeight="1" x14ac:dyDescent="0.2">
      <c r="A10" s="724" t="s">
        <v>364</v>
      </c>
      <c r="B10" s="725"/>
      <c r="C10" s="725"/>
      <c r="D10" s="725"/>
      <c r="E10" s="726"/>
      <c r="F10" s="97"/>
      <c r="G10" s="57"/>
      <c r="H10" s="56"/>
      <c r="I10" s="95"/>
      <c r="J10" s="95"/>
      <c r="K10" s="95"/>
      <c r="L10" s="95"/>
      <c r="M10" s="95"/>
    </row>
    <row r="11" spans="1:15" s="55" customFormat="1" ht="15" customHeight="1" x14ac:dyDescent="0.2">
      <c r="A11" s="718" t="s">
        <v>171</v>
      </c>
      <c r="B11" s="719"/>
      <c r="C11" s="719"/>
      <c r="D11" s="719"/>
      <c r="E11" s="720"/>
      <c r="F11" s="97"/>
      <c r="G11" s="57"/>
      <c r="H11" s="56"/>
      <c r="I11" s="95"/>
      <c r="J11" s="95"/>
      <c r="K11" s="95"/>
      <c r="L11" s="95"/>
      <c r="M11" s="95"/>
    </row>
    <row r="12" spans="1:15" s="55" customFormat="1" ht="15" customHeight="1" thickBot="1" x14ac:dyDescent="0.25">
      <c r="A12" s="442"/>
      <c r="B12" s="443"/>
      <c r="C12" s="291"/>
      <c r="D12" s="291"/>
      <c r="E12" s="292"/>
      <c r="F12" s="293"/>
      <c r="G12" s="113"/>
      <c r="H12" s="56"/>
      <c r="I12" s="95"/>
      <c r="J12" s="95"/>
      <c r="K12" s="95"/>
      <c r="L12" s="95"/>
      <c r="M12" s="95"/>
    </row>
    <row r="13" spans="1:15" s="55" customFormat="1" ht="15" customHeight="1" thickTop="1" x14ac:dyDescent="0.2">
      <c r="A13" s="444"/>
      <c r="B13" s="445">
        <v>2016</v>
      </c>
      <c r="C13" s="446">
        <v>2017</v>
      </c>
      <c r="D13" s="447">
        <v>2018</v>
      </c>
      <c r="E13" s="294">
        <v>2020</v>
      </c>
      <c r="F13" s="295">
        <v>2025</v>
      </c>
      <c r="G13" s="296">
        <v>2030</v>
      </c>
      <c r="H13" s="293"/>
      <c r="I13" s="113"/>
      <c r="J13" s="56"/>
      <c r="K13" s="95"/>
      <c r="L13" s="95"/>
      <c r="M13" s="95"/>
    </row>
    <row r="14" spans="1:15" s="55" customFormat="1" ht="15" customHeight="1" x14ac:dyDescent="0.2">
      <c r="A14" s="484" t="s">
        <v>28</v>
      </c>
      <c r="B14" s="297">
        <v>0.56851385390428211</v>
      </c>
      <c r="C14" s="297">
        <v>0.56384576865297953</v>
      </c>
      <c r="D14" s="448">
        <v>0.54712273641851117</v>
      </c>
      <c r="E14" s="298">
        <f>E15/E16</f>
        <v>0.63509430881032092</v>
      </c>
      <c r="F14" s="299">
        <f>F15/F16</f>
        <v>0.66790660862683027</v>
      </c>
      <c r="G14" s="300">
        <f>G15/G16</f>
        <v>0.71169247197010144</v>
      </c>
      <c r="H14" s="293"/>
      <c r="I14" s="113"/>
      <c r="J14" s="56"/>
      <c r="K14" s="95"/>
      <c r="L14" s="95"/>
      <c r="M14" s="95"/>
    </row>
    <row r="15" spans="1:15" s="55" customFormat="1" ht="15" customHeight="1" x14ac:dyDescent="0.2">
      <c r="A15" s="301" t="s">
        <v>172</v>
      </c>
      <c r="B15" s="375">
        <v>6771</v>
      </c>
      <c r="C15" s="375">
        <v>6756</v>
      </c>
      <c r="D15" s="449">
        <v>6798</v>
      </c>
      <c r="E15" s="211">
        <v>7778</v>
      </c>
      <c r="F15" s="93">
        <v>8439</v>
      </c>
      <c r="G15" s="212">
        <v>9331</v>
      </c>
      <c r="H15" s="293"/>
      <c r="I15" s="113"/>
      <c r="J15" s="56"/>
      <c r="K15" s="95"/>
      <c r="L15" s="95"/>
      <c r="M15" s="95"/>
    </row>
    <row r="16" spans="1:15" s="55" customFormat="1" x14ac:dyDescent="0.2">
      <c r="A16" s="301" t="s">
        <v>173</v>
      </c>
      <c r="B16" s="376">
        <v>11910</v>
      </c>
      <c r="C16" s="376">
        <v>11982</v>
      </c>
      <c r="D16" s="450">
        <v>12425</v>
      </c>
      <c r="E16" s="211">
        <v>12247</v>
      </c>
      <c r="F16" s="93">
        <v>12635</v>
      </c>
      <c r="G16" s="212">
        <v>13111</v>
      </c>
      <c r="H16" s="293"/>
      <c r="I16" s="113"/>
      <c r="J16" s="56"/>
      <c r="K16" s="95"/>
      <c r="L16" s="95"/>
      <c r="M16" s="95"/>
      <c r="N16" s="302"/>
      <c r="O16" s="302"/>
    </row>
    <row r="17" spans="1:13" s="55" customFormat="1" ht="15" thickBot="1" x14ac:dyDescent="0.25">
      <c r="A17" s="303" t="s">
        <v>174</v>
      </c>
      <c r="B17" s="304">
        <v>0.51921667974588326</v>
      </c>
      <c r="C17" s="304">
        <v>0.52342380749372364</v>
      </c>
      <c r="D17" s="451">
        <v>0.51595996503920949</v>
      </c>
      <c r="E17" s="305">
        <v>0.57999999999999996</v>
      </c>
      <c r="F17" s="306">
        <v>0.61</v>
      </c>
      <c r="G17" s="307">
        <v>0.65</v>
      </c>
      <c r="H17" s="293"/>
      <c r="I17" s="113"/>
      <c r="J17" s="56"/>
      <c r="K17" s="95"/>
      <c r="L17" s="95"/>
      <c r="M17" s="95"/>
    </row>
    <row r="18" spans="1:13" x14ac:dyDescent="0.2">
      <c r="A18" s="95"/>
      <c r="B18" s="95"/>
      <c r="C18" s="95"/>
      <c r="D18" s="308"/>
      <c r="E18" s="95"/>
      <c r="F18" s="95"/>
      <c r="G18" s="95"/>
      <c r="H18" s="95"/>
      <c r="I18" s="95"/>
      <c r="J18" s="95"/>
      <c r="K18" s="95"/>
    </row>
    <row r="19" spans="1:13" s="311" customFormat="1" x14ac:dyDescent="0.2">
      <c r="A19" s="474" t="s">
        <v>335</v>
      </c>
      <c r="B19" s="198"/>
      <c r="C19" s="198"/>
      <c r="D19" s="198"/>
      <c r="E19" s="309"/>
      <c r="F19" s="198"/>
      <c r="G19" s="198"/>
      <c r="H19" s="310"/>
      <c r="I19" s="310"/>
      <c r="J19" s="198"/>
      <c r="K19" s="199"/>
      <c r="L19" s="95"/>
      <c r="M19" s="148"/>
    </row>
    <row r="20" spans="1:13" ht="15" thickBot="1" x14ac:dyDescent="0.25">
      <c r="A20" s="90"/>
      <c r="B20" s="698" t="s">
        <v>107</v>
      </c>
      <c r="C20" s="698"/>
      <c r="D20" s="698"/>
      <c r="E20" s="698"/>
      <c r="F20" s="698"/>
      <c r="G20" s="698"/>
      <c r="H20" s="699" t="s">
        <v>175</v>
      </c>
      <c r="I20" s="699"/>
      <c r="J20" s="699"/>
      <c r="K20" s="699"/>
      <c r="L20" s="95"/>
      <c r="M20" s="95"/>
    </row>
    <row r="21" spans="1:13" ht="38.25" x14ac:dyDescent="0.2">
      <c r="A21" s="312"/>
      <c r="B21" s="313" t="s">
        <v>176</v>
      </c>
      <c r="C21" s="314" t="s">
        <v>177</v>
      </c>
      <c r="D21" s="315" t="s">
        <v>178</v>
      </c>
      <c r="E21" s="316" t="s">
        <v>179</v>
      </c>
      <c r="F21" s="317" t="s">
        <v>180</v>
      </c>
      <c r="G21" s="318" t="s">
        <v>181</v>
      </c>
      <c r="H21" s="319" t="s">
        <v>182</v>
      </c>
      <c r="I21" s="320" t="s">
        <v>183</v>
      </c>
      <c r="J21" s="321" t="s">
        <v>184</v>
      </c>
      <c r="K21" s="322" t="s">
        <v>185</v>
      </c>
      <c r="L21" s="148"/>
      <c r="M21" s="95"/>
    </row>
    <row r="22" spans="1:13" x14ac:dyDescent="0.2">
      <c r="A22" s="323" t="s">
        <v>28</v>
      </c>
      <c r="B22" s="201">
        <v>12805</v>
      </c>
      <c r="C22" s="324">
        <v>12425</v>
      </c>
      <c r="D22" s="202">
        <v>3291</v>
      </c>
      <c r="E22" s="156">
        <v>3337</v>
      </c>
      <c r="F22" s="325">
        <v>170</v>
      </c>
      <c r="G22" s="326">
        <v>6798</v>
      </c>
      <c r="H22" s="327">
        <v>0.2648692152917505</v>
      </c>
      <c r="I22" s="328">
        <v>0.26857142857142857</v>
      </c>
      <c r="J22" s="329">
        <v>1.3682092555331992E-2</v>
      </c>
      <c r="K22" s="330">
        <v>0.54712273641851117</v>
      </c>
      <c r="L22" s="95"/>
    </row>
    <row r="23" spans="1:13" ht="15" thickBot="1" x14ac:dyDescent="0.25">
      <c r="A23" s="331" t="s">
        <v>11</v>
      </c>
      <c r="B23" s="332">
        <v>347893</v>
      </c>
      <c r="C23" s="333">
        <v>329512</v>
      </c>
      <c r="D23" s="203">
        <v>82531</v>
      </c>
      <c r="E23" s="204">
        <v>75813</v>
      </c>
      <c r="F23" s="334">
        <v>11671</v>
      </c>
      <c r="G23" s="335">
        <v>170015</v>
      </c>
      <c r="H23" s="336">
        <v>0.2504643229988589</v>
      </c>
      <c r="I23" s="337">
        <v>0.23007659812085751</v>
      </c>
      <c r="J23" s="338">
        <v>3.5419043919493069E-2</v>
      </c>
      <c r="K23" s="339">
        <v>0.51595996503920949</v>
      </c>
      <c r="L23" s="95"/>
    </row>
    <row r="24" spans="1:13" x14ac:dyDescent="0.2">
      <c r="A24" s="133"/>
      <c r="B24" s="133"/>
      <c r="C24" s="133"/>
      <c r="D24" s="133"/>
      <c r="F24" s="148"/>
      <c r="G24" s="148"/>
      <c r="I24" s="95"/>
      <c r="J24" s="95"/>
    </row>
    <row r="25" spans="1:13" x14ac:dyDescent="0.2">
      <c r="A25" s="133"/>
      <c r="B25" s="133"/>
      <c r="C25" s="133"/>
      <c r="D25" s="133"/>
      <c r="F25" s="148"/>
      <c r="G25" s="148"/>
      <c r="I25" s="95"/>
      <c r="J25" s="95"/>
    </row>
    <row r="26" spans="1:13" x14ac:dyDescent="0.2">
      <c r="A26" s="133"/>
      <c r="B26" s="133"/>
      <c r="C26" s="133"/>
      <c r="D26" s="133"/>
      <c r="F26" s="148"/>
      <c r="G26" s="148"/>
      <c r="I26" s="95"/>
      <c r="J26" s="95"/>
    </row>
    <row r="27" spans="1:13" x14ac:dyDescent="0.2">
      <c r="A27" s="133"/>
      <c r="B27" s="133"/>
      <c r="C27" s="133"/>
      <c r="D27" s="133"/>
      <c r="F27" s="148"/>
      <c r="G27" s="148"/>
      <c r="I27" s="95"/>
      <c r="J27" s="95"/>
    </row>
    <row r="28" spans="1:13" x14ac:dyDescent="0.2">
      <c r="A28" s="133"/>
      <c r="B28" s="133"/>
      <c r="C28" s="133"/>
      <c r="D28" s="133"/>
      <c r="F28" s="148"/>
      <c r="G28" s="148"/>
      <c r="I28" s="95"/>
      <c r="J28" s="95"/>
    </row>
    <row r="29" spans="1:13" x14ac:dyDescent="0.2">
      <c r="A29" s="133"/>
      <c r="B29" s="133"/>
      <c r="C29" s="133"/>
      <c r="D29" s="133"/>
      <c r="F29" s="148"/>
      <c r="G29" s="148"/>
      <c r="I29" s="95"/>
      <c r="J29" s="95"/>
    </row>
    <row r="30" spans="1:13" x14ac:dyDescent="0.2">
      <c r="A30" s="133"/>
      <c r="B30" s="133"/>
      <c r="C30" s="133"/>
      <c r="D30" s="133"/>
      <c r="F30" s="148"/>
      <c r="G30" s="148"/>
      <c r="I30" s="95"/>
      <c r="J30" s="95"/>
    </row>
    <row r="31" spans="1:13" x14ac:dyDescent="0.2">
      <c r="A31" s="133"/>
      <c r="B31" s="133"/>
      <c r="C31" s="133"/>
      <c r="D31" s="133"/>
      <c r="F31" s="148"/>
      <c r="G31" s="148"/>
      <c r="I31" s="95"/>
      <c r="J31" s="95"/>
    </row>
    <row r="32" spans="1:13" x14ac:dyDescent="0.2">
      <c r="A32" s="133"/>
      <c r="B32" s="133"/>
      <c r="C32" s="133"/>
      <c r="D32" s="133"/>
      <c r="F32" s="148"/>
      <c r="G32" s="148"/>
      <c r="I32" s="95"/>
      <c r="J32" s="95"/>
    </row>
    <row r="33" spans="1:19" x14ac:dyDescent="0.2">
      <c r="A33" s="133"/>
      <c r="B33" s="133"/>
      <c r="C33" s="133"/>
      <c r="D33" s="133"/>
      <c r="F33" s="148"/>
      <c r="G33" s="148"/>
      <c r="I33" s="95"/>
      <c r="J33" s="95"/>
    </row>
    <row r="34" spans="1:19" x14ac:dyDescent="0.2">
      <c r="A34" s="133"/>
      <c r="B34" s="133"/>
      <c r="C34" s="133"/>
      <c r="D34" s="133"/>
      <c r="F34" s="148"/>
      <c r="G34" s="148"/>
      <c r="I34" s="95"/>
      <c r="J34" s="95"/>
    </row>
    <row r="35" spans="1:19" x14ac:dyDescent="0.2">
      <c r="A35" s="133"/>
      <c r="B35" s="133"/>
      <c r="C35" s="133"/>
      <c r="D35" s="133"/>
      <c r="F35" s="148"/>
      <c r="G35" s="148"/>
      <c r="I35" s="95"/>
      <c r="J35" s="95"/>
    </row>
    <row r="36" spans="1:19" x14ac:dyDescent="0.2">
      <c r="A36" s="133"/>
      <c r="B36" s="133"/>
      <c r="C36" s="133"/>
      <c r="D36" s="133"/>
      <c r="F36" s="148"/>
      <c r="G36" s="148"/>
      <c r="I36" s="95"/>
      <c r="J36" s="95"/>
    </row>
    <row r="37" spans="1:19" x14ac:dyDescent="0.2">
      <c r="A37" s="133"/>
      <c r="B37" s="133"/>
      <c r="C37" s="133"/>
      <c r="D37" s="133"/>
      <c r="F37" s="148"/>
      <c r="G37" s="148"/>
      <c r="I37" s="95"/>
      <c r="J37" s="95"/>
    </row>
    <row r="38" spans="1:19" x14ac:dyDescent="0.2">
      <c r="A38" s="133"/>
      <c r="B38" s="133"/>
      <c r="C38" s="133"/>
      <c r="D38" s="133"/>
      <c r="F38" s="148"/>
      <c r="G38" s="148"/>
      <c r="I38" s="95"/>
      <c r="J38" s="95"/>
      <c r="M38" s="95"/>
      <c r="N38" s="55"/>
      <c r="O38" s="302"/>
      <c r="P38" s="302"/>
      <c r="R38" s="55"/>
      <c r="S38" s="55"/>
    </row>
    <row r="39" spans="1:19" x14ac:dyDescent="0.2">
      <c r="A39" s="133"/>
      <c r="B39" s="133"/>
      <c r="C39" s="133"/>
      <c r="D39" s="133"/>
      <c r="F39" s="148"/>
      <c r="G39" s="148"/>
      <c r="I39" s="95"/>
      <c r="J39" s="95"/>
      <c r="M39" s="95"/>
      <c r="N39" s="55"/>
      <c r="O39" s="302"/>
      <c r="P39" s="302"/>
      <c r="R39" s="55"/>
      <c r="S39" s="55"/>
    </row>
    <row r="40" spans="1:19" x14ac:dyDescent="0.2">
      <c r="A40" s="97"/>
      <c r="B40" s="97"/>
      <c r="C40" s="133"/>
      <c r="D40" s="133"/>
      <c r="E40" s="133"/>
      <c r="I40" s="95"/>
      <c r="J40" s="95"/>
      <c r="K40" s="95"/>
      <c r="L40" s="95"/>
      <c r="M40" s="95"/>
      <c r="N40" s="55"/>
      <c r="O40" s="302"/>
      <c r="P40" s="302"/>
      <c r="R40" s="55"/>
      <c r="S40" s="55"/>
    </row>
    <row r="41" spans="1:19" x14ac:dyDescent="0.2">
      <c r="A41" s="474" t="s">
        <v>336</v>
      </c>
      <c r="B41" s="340"/>
      <c r="C41" s="341"/>
      <c r="D41" s="341"/>
      <c r="E41" s="341"/>
      <c r="F41" s="342"/>
      <c r="G41" s="343"/>
      <c r="I41" s="95"/>
      <c r="J41" s="95"/>
      <c r="K41" s="95"/>
      <c r="L41" s="95"/>
      <c r="M41" s="95"/>
      <c r="N41" s="55"/>
      <c r="O41" s="302"/>
      <c r="P41" s="302"/>
      <c r="R41" s="55"/>
      <c r="S41" s="55"/>
    </row>
    <row r="42" spans="1:19" ht="16.5" customHeight="1" x14ac:dyDescent="0.2">
      <c r="A42" s="344"/>
      <c r="B42" s="700" t="s">
        <v>186</v>
      </c>
      <c r="C42" s="701"/>
      <c r="D42" s="701"/>
      <c r="E42" s="701"/>
      <c r="F42" s="701"/>
      <c r="G42" s="702"/>
      <c r="I42" s="95"/>
      <c r="J42" s="95"/>
      <c r="K42" s="95"/>
      <c r="L42" s="95"/>
      <c r="M42" s="95"/>
      <c r="N42" s="55"/>
      <c r="O42" s="302"/>
      <c r="P42" s="302"/>
      <c r="R42" s="55"/>
      <c r="S42" s="55"/>
    </row>
    <row r="43" spans="1:19" ht="25.5" x14ac:dyDescent="0.2">
      <c r="A43" s="90"/>
      <c r="B43" s="345" t="s">
        <v>187</v>
      </c>
      <c r="C43" s="346" t="s">
        <v>3</v>
      </c>
      <c r="D43" s="346" t="s">
        <v>5</v>
      </c>
      <c r="E43" s="346" t="s">
        <v>4</v>
      </c>
      <c r="F43" s="346" t="s">
        <v>16</v>
      </c>
      <c r="G43" s="346" t="s">
        <v>47</v>
      </c>
      <c r="I43" s="95"/>
      <c r="J43" s="95"/>
      <c r="K43" s="95"/>
      <c r="L43" s="95"/>
      <c r="O43" s="302"/>
      <c r="P43" s="302"/>
    </row>
    <row r="44" spans="1:19" x14ac:dyDescent="0.2">
      <c r="A44" s="347" t="s">
        <v>28</v>
      </c>
      <c r="B44" s="251">
        <v>12805</v>
      </c>
      <c r="C44" s="98">
        <v>307</v>
      </c>
      <c r="D44" s="98">
        <v>6301</v>
      </c>
      <c r="E44" s="98">
        <v>108</v>
      </c>
      <c r="F44" s="98">
        <v>82</v>
      </c>
      <c r="G44" s="98">
        <v>6798</v>
      </c>
      <c r="H44" s="84"/>
      <c r="I44" s="113"/>
      <c r="J44" s="113"/>
      <c r="K44" s="113"/>
      <c r="L44" s="113"/>
      <c r="O44" s="302"/>
      <c r="P44" s="302"/>
    </row>
    <row r="45" spans="1:19" s="8" customFormat="1" ht="15" customHeight="1" x14ac:dyDescent="0.2">
      <c r="A45" s="348" t="s">
        <v>11</v>
      </c>
      <c r="B45" s="149">
        <v>347893</v>
      </c>
      <c r="C45" s="98">
        <v>55723</v>
      </c>
      <c r="D45" s="98">
        <v>78667</v>
      </c>
      <c r="E45" s="98">
        <v>19953</v>
      </c>
      <c r="F45" s="98">
        <v>15672</v>
      </c>
      <c r="G45" s="98">
        <v>170015</v>
      </c>
      <c r="I45" s="57"/>
      <c r="J45" s="57"/>
      <c r="K45" s="57"/>
      <c r="L45" s="57"/>
    </row>
    <row r="46" spans="1:19" s="8" customFormat="1" ht="15" customHeight="1" x14ac:dyDescent="0.2">
      <c r="A46" s="97"/>
      <c r="B46" s="293"/>
      <c r="C46" s="97"/>
      <c r="D46" s="97"/>
      <c r="E46" s="97"/>
      <c r="F46" s="97"/>
      <c r="I46" s="57"/>
      <c r="J46" s="57"/>
      <c r="K46" s="349"/>
      <c r="L46" s="349"/>
    </row>
    <row r="47" spans="1:19" ht="17.25" customHeight="1" x14ac:dyDescent="0.2">
      <c r="A47" s="703" t="s">
        <v>358</v>
      </c>
      <c r="B47" s="704"/>
      <c r="C47" s="704"/>
      <c r="D47" s="704"/>
      <c r="E47" s="704"/>
      <c r="F47" s="704"/>
      <c r="G47" s="704"/>
      <c r="H47" s="705"/>
    </row>
    <row r="48" spans="1:19" ht="17.25" customHeight="1" x14ac:dyDescent="0.2">
      <c r="A48" s="706" t="s">
        <v>188</v>
      </c>
      <c r="B48" s="707"/>
      <c r="C48" s="707"/>
      <c r="D48" s="707"/>
      <c r="E48" s="707"/>
      <c r="F48" s="707"/>
      <c r="G48" s="707"/>
      <c r="H48" s="708"/>
    </row>
    <row r="49" spans="1:13" ht="25.5" x14ac:dyDescent="0.2">
      <c r="A49" s="709" t="s">
        <v>189</v>
      </c>
      <c r="B49" s="709" t="s">
        <v>190</v>
      </c>
      <c r="C49" s="712" t="s">
        <v>191</v>
      </c>
      <c r="D49" s="712" t="s">
        <v>192</v>
      </c>
      <c r="E49" s="715" t="s">
        <v>193</v>
      </c>
      <c r="F49" s="716"/>
      <c r="G49" s="717"/>
      <c r="H49" s="350" t="s">
        <v>194</v>
      </c>
    </row>
    <row r="50" spans="1:13" x14ac:dyDescent="0.2">
      <c r="A50" s="710"/>
      <c r="B50" s="710"/>
      <c r="C50" s="713"/>
      <c r="D50" s="713"/>
      <c r="E50" s="709" t="s">
        <v>195</v>
      </c>
      <c r="F50" s="709" t="s">
        <v>39</v>
      </c>
      <c r="G50" s="709" t="s">
        <v>196</v>
      </c>
      <c r="H50" s="710" t="s">
        <v>197</v>
      </c>
    </row>
    <row r="51" spans="1:13" ht="27" customHeight="1" x14ac:dyDescent="0.2">
      <c r="A51" s="711"/>
      <c r="B51" s="711"/>
      <c r="C51" s="714"/>
      <c r="D51" s="714"/>
      <c r="E51" s="711"/>
      <c r="F51" s="711"/>
      <c r="G51" s="711"/>
      <c r="H51" s="711"/>
    </row>
    <row r="52" spans="1:13" ht="27" customHeight="1" x14ac:dyDescent="0.2">
      <c r="A52" s="351" t="s">
        <v>28</v>
      </c>
      <c r="B52" s="352" t="s">
        <v>198</v>
      </c>
      <c r="C52" s="353">
        <v>14044</v>
      </c>
      <c r="D52" s="353">
        <v>0</v>
      </c>
      <c r="E52" s="353">
        <v>265</v>
      </c>
      <c r="F52" s="353">
        <v>59</v>
      </c>
      <c r="G52" s="353">
        <v>220</v>
      </c>
      <c r="H52" s="354">
        <v>1.6</v>
      </c>
    </row>
    <row r="53" spans="1:13" ht="15" customHeight="1" x14ac:dyDescent="0.2">
      <c r="A53" s="423"/>
      <c r="B53" s="352" t="s">
        <v>199</v>
      </c>
      <c r="C53" s="353">
        <v>11920</v>
      </c>
      <c r="D53" s="353">
        <v>11920</v>
      </c>
      <c r="E53" s="353">
        <v>1916</v>
      </c>
      <c r="F53" s="353">
        <v>224</v>
      </c>
      <c r="G53" s="353">
        <v>1064</v>
      </c>
      <c r="H53" s="354">
        <v>8.9</v>
      </c>
    </row>
    <row r="54" spans="1:13" ht="15" customHeight="1" x14ac:dyDescent="0.2">
      <c r="A54" s="355"/>
      <c r="B54" s="352" t="s">
        <v>200</v>
      </c>
      <c r="C54" s="353">
        <v>9846</v>
      </c>
      <c r="D54" s="353">
        <v>9846</v>
      </c>
      <c r="E54" s="353">
        <v>507</v>
      </c>
      <c r="F54" s="353">
        <v>32</v>
      </c>
      <c r="G54" s="353">
        <v>4527</v>
      </c>
      <c r="H54" s="354">
        <v>46</v>
      </c>
    </row>
    <row r="55" spans="1:13" s="8" customFormat="1" ht="15" customHeight="1" x14ac:dyDescent="0.2">
      <c r="A55" s="356"/>
      <c r="B55" s="352" t="s">
        <v>201</v>
      </c>
      <c r="C55" s="353">
        <v>35810</v>
      </c>
      <c r="D55" s="353">
        <v>21766</v>
      </c>
      <c r="E55" s="353">
        <v>2688</v>
      </c>
      <c r="F55" s="353">
        <v>315</v>
      </c>
      <c r="G55" s="353">
        <v>5811</v>
      </c>
      <c r="H55" s="354">
        <v>16.2</v>
      </c>
    </row>
    <row r="56" spans="1:13" s="8" customFormat="1" ht="16.5" customHeight="1" x14ac:dyDescent="0.2">
      <c r="J56" s="357" t="s">
        <v>202</v>
      </c>
    </row>
    <row r="57" spans="1:13" x14ac:dyDescent="0.2">
      <c r="A57" s="639"/>
      <c r="B57" s="640"/>
      <c r="C57" s="640"/>
      <c r="D57" s="640"/>
      <c r="E57" s="640"/>
      <c r="F57" s="640"/>
      <c r="G57" s="640"/>
      <c r="H57" s="640"/>
      <c r="I57" s="640"/>
      <c r="J57" s="640"/>
      <c r="K57" s="641"/>
    </row>
    <row r="58" spans="1:13" ht="38.25" customHeight="1" x14ac:dyDescent="0.2">
      <c r="A58" s="470" t="s">
        <v>357</v>
      </c>
      <c r="B58" s="358"/>
      <c r="C58" s="358"/>
      <c r="D58" s="358"/>
      <c r="E58" s="358"/>
      <c r="F58" s="358"/>
      <c r="G58" s="358"/>
      <c r="H58" s="358"/>
    </row>
    <row r="59" spans="1:13" x14ac:dyDescent="0.2">
      <c r="A59" s="697" t="s">
        <v>203</v>
      </c>
      <c r="B59" s="697"/>
      <c r="C59" s="697"/>
      <c r="D59" s="697"/>
      <c r="E59" s="697"/>
      <c r="F59" s="697"/>
      <c r="G59" s="697"/>
      <c r="H59" s="697"/>
    </row>
    <row r="60" spans="1:13" ht="51" x14ac:dyDescent="0.2">
      <c r="A60" s="359" t="s">
        <v>204</v>
      </c>
      <c r="B60" s="478" t="s">
        <v>205</v>
      </c>
      <c r="C60" s="481" t="s">
        <v>206</v>
      </c>
      <c r="D60" s="360" t="s">
        <v>193</v>
      </c>
      <c r="E60" s="361"/>
      <c r="F60" s="362"/>
      <c r="G60" s="689" t="s">
        <v>207</v>
      </c>
      <c r="H60" s="692" t="s">
        <v>208</v>
      </c>
    </row>
    <row r="61" spans="1:13" x14ac:dyDescent="0.2">
      <c r="A61" s="363"/>
      <c r="B61" s="479"/>
      <c r="C61" s="482"/>
      <c r="D61" s="692" t="s">
        <v>195</v>
      </c>
      <c r="E61" s="695" t="s">
        <v>39</v>
      </c>
      <c r="F61" s="692" t="s">
        <v>196</v>
      </c>
      <c r="G61" s="690"/>
      <c r="H61" s="693"/>
    </row>
    <row r="62" spans="1:13" x14ac:dyDescent="0.2">
      <c r="A62" s="363"/>
      <c r="B62" s="480"/>
      <c r="C62" s="483"/>
      <c r="D62" s="694"/>
      <c r="E62" s="696"/>
      <c r="F62" s="694"/>
      <c r="G62" s="691"/>
      <c r="H62" s="694"/>
    </row>
    <row r="63" spans="1:13" x14ac:dyDescent="0.2">
      <c r="A63" s="364" t="s">
        <v>28</v>
      </c>
      <c r="B63" s="18" t="s">
        <v>201</v>
      </c>
      <c r="C63" s="365">
        <v>35810</v>
      </c>
      <c r="D63" s="365">
        <f>SUM(D64:D175)</f>
        <v>2688</v>
      </c>
      <c r="E63" s="365">
        <f>SUM(E64:E175)</f>
        <v>315</v>
      </c>
      <c r="F63" s="365">
        <f>SUM(F64:F175)</f>
        <v>5811</v>
      </c>
      <c r="G63" s="366">
        <f>F63/C63</f>
        <v>0.1622731080703714</v>
      </c>
      <c r="H63" s="365">
        <f>SUM(H64:H175)</f>
        <v>1151</v>
      </c>
      <c r="I63" s="84"/>
      <c r="J63" s="84"/>
      <c r="K63" s="84"/>
      <c r="L63" s="367"/>
      <c r="M63" s="84"/>
    </row>
    <row r="64" spans="1:13" x14ac:dyDescent="0.2">
      <c r="A64" s="424"/>
      <c r="B64" s="368" t="s">
        <v>209</v>
      </c>
      <c r="C64" s="369"/>
      <c r="D64" s="370">
        <v>0</v>
      </c>
      <c r="E64" s="370">
        <v>0</v>
      </c>
      <c r="F64" s="370">
        <v>4</v>
      </c>
      <c r="G64" s="371"/>
      <c r="H64" s="372">
        <v>0</v>
      </c>
      <c r="I64" s="84"/>
    </row>
    <row r="65" spans="1:8" x14ac:dyDescent="0.2">
      <c r="A65" s="18"/>
      <c r="B65" s="368" t="s">
        <v>210</v>
      </c>
      <c r="C65" s="369"/>
      <c r="D65" s="370">
        <v>0</v>
      </c>
      <c r="E65" s="370">
        <v>0</v>
      </c>
      <c r="F65" s="370">
        <v>45</v>
      </c>
      <c r="G65" s="371"/>
      <c r="H65" s="372">
        <v>2</v>
      </c>
    </row>
    <row r="66" spans="1:8" x14ac:dyDescent="0.2">
      <c r="A66" s="150"/>
      <c r="B66" s="368" t="s">
        <v>211</v>
      </c>
      <c r="C66" s="369"/>
      <c r="D66" s="373">
        <v>0</v>
      </c>
      <c r="E66" s="370">
        <v>0</v>
      </c>
      <c r="F66" s="370">
        <v>10</v>
      </c>
      <c r="G66" s="371"/>
      <c r="H66" s="372">
        <v>1</v>
      </c>
    </row>
    <row r="67" spans="1:8" x14ac:dyDescent="0.2">
      <c r="A67" s="18"/>
      <c r="B67" s="368" t="s">
        <v>212</v>
      </c>
      <c r="C67" s="369"/>
      <c r="D67" s="370">
        <v>0</v>
      </c>
      <c r="E67" s="370">
        <v>0</v>
      </c>
      <c r="F67" s="370">
        <v>60</v>
      </c>
      <c r="G67" s="371"/>
      <c r="H67" s="372">
        <v>1</v>
      </c>
    </row>
    <row r="68" spans="1:8" x14ac:dyDescent="0.2">
      <c r="A68" s="18"/>
      <c r="B68" s="368" t="s">
        <v>213</v>
      </c>
      <c r="C68" s="369"/>
      <c r="D68" s="370">
        <v>0</v>
      </c>
      <c r="E68" s="370">
        <v>0</v>
      </c>
      <c r="F68" s="370">
        <v>2</v>
      </c>
      <c r="G68" s="371"/>
      <c r="H68" s="372">
        <v>0</v>
      </c>
    </row>
    <row r="69" spans="1:8" x14ac:dyDescent="0.2">
      <c r="A69" s="18"/>
      <c r="B69" s="368" t="s">
        <v>214</v>
      </c>
      <c r="C69" s="369"/>
      <c r="D69" s="370">
        <v>0</v>
      </c>
      <c r="E69" s="370">
        <v>0</v>
      </c>
      <c r="F69" s="370">
        <v>8</v>
      </c>
      <c r="G69" s="371"/>
      <c r="H69" s="372">
        <v>0</v>
      </c>
    </row>
    <row r="70" spans="1:8" x14ac:dyDescent="0.2">
      <c r="A70" s="18"/>
      <c r="B70" s="368" t="s">
        <v>346</v>
      </c>
      <c r="C70" s="369"/>
      <c r="D70" s="370">
        <v>0</v>
      </c>
      <c r="E70" s="370">
        <v>0</v>
      </c>
      <c r="F70" s="370">
        <v>1</v>
      </c>
      <c r="G70" s="371"/>
      <c r="H70" s="372">
        <v>0</v>
      </c>
    </row>
    <row r="71" spans="1:8" x14ac:dyDescent="0.2">
      <c r="A71" s="18"/>
      <c r="B71" s="368" t="s">
        <v>215</v>
      </c>
      <c r="C71" s="369"/>
      <c r="D71" s="370">
        <v>0</v>
      </c>
      <c r="E71" s="370">
        <v>0</v>
      </c>
      <c r="F71" s="370">
        <v>2</v>
      </c>
      <c r="G71" s="371"/>
      <c r="H71" s="372">
        <v>0</v>
      </c>
    </row>
    <row r="72" spans="1:8" x14ac:dyDescent="0.2">
      <c r="A72" s="18"/>
      <c r="B72" s="368" t="s">
        <v>347</v>
      </c>
      <c r="C72" s="369"/>
      <c r="D72" s="370">
        <v>0</v>
      </c>
      <c r="E72" s="370">
        <v>0</v>
      </c>
      <c r="F72" s="370">
        <v>1</v>
      </c>
      <c r="G72" s="371"/>
      <c r="H72" s="372">
        <v>1</v>
      </c>
    </row>
    <row r="73" spans="1:8" x14ac:dyDescent="0.2">
      <c r="A73" s="18"/>
      <c r="B73" s="368" t="s">
        <v>216</v>
      </c>
      <c r="C73" s="369"/>
      <c r="D73" s="370">
        <v>0</v>
      </c>
      <c r="E73" s="370">
        <v>0</v>
      </c>
      <c r="F73" s="370">
        <v>6</v>
      </c>
      <c r="G73" s="371"/>
      <c r="H73" s="372">
        <v>0</v>
      </c>
    </row>
    <row r="74" spans="1:8" x14ac:dyDescent="0.2">
      <c r="A74" s="18"/>
      <c r="B74" s="368" t="s">
        <v>217</v>
      </c>
      <c r="C74" s="369"/>
      <c r="D74" s="370">
        <v>0</v>
      </c>
      <c r="E74" s="370">
        <v>0</v>
      </c>
      <c r="F74" s="370">
        <v>2</v>
      </c>
      <c r="G74" s="371"/>
      <c r="H74" s="372">
        <v>0</v>
      </c>
    </row>
    <row r="75" spans="1:8" x14ac:dyDescent="0.2">
      <c r="A75" s="18"/>
      <c r="B75" s="368" t="s">
        <v>348</v>
      </c>
      <c r="C75" s="369"/>
      <c r="D75" s="370">
        <v>0</v>
      </c>
      <c r="E75" s="370">
        <v>0</v>
      </c>
      <c r="F75" s="370">
        <v>1</v>
      </c>
      <c r="G75" s="371"/>
      <c r="H75" s="372">
        <v>0</v>
      </c>
    </row>
    <row r="76" spans="1:8" x14ac:dyDescent="0.2">
      <c r="A76" s="18"/>
      <c r="B76" s="368" t="s">
        <v>218</v>
      </c>
      <c r="C76" s="369"/>
      <c r="D76" s="370">
        <v>0</v>
      </c>
      <c r="E76" s="370">
        <v>0</v>
      </c>
      <c r="F76" s="370">
        <v>2</v>
      </c>
      <c r="G76" s="371"/>
      <c r="H76" s="372">
        <v>0</v>
      </c>
    </row>
    <row r="77" spans="1:8" x14ac:dyDescent="0.2">
      <c r="A77" s="18"/>
      <c r="B77" s="368" t="s">
        <v>219</v>
      </c>
      <c r="C77" s="369"/>
      <c r="D77" s="370">
        <v>0</v>
      </c>
      <c r="E77" s="370">
        <v>0</v>
      </c>
      <c r="F77" s="370">
        <v>7</v>
      </c>
      <c r="G77" s="371"/>
      <c r="H77" s="372">
        <v>1</v>
      </c>
    </row>
    <row r="78" spans="1:8" x14ac:dyDescent="0.2">
      <c r="A78" s="18"/>
      <c r="B78" s="368" t="s">
        <v>220</v>
      </c>
      <c r="C78" s="369"/>
      <c r="D78" s="370">
        <v>0</v>
      </c>
      <c r="E78" s="370">
        <v>0</v>
      </c>
      <c r="F78" s="370">
        <v>5</v>
      </c>
      <c r="G78" s="371"/>
      <c r="H78" s="372">
        <v>1</v>
      </c>
    </row>
    <row r="79" spans="1:8" x14ac:dyDescent="0.2">
      <c r="A79" s="18"/>
      <c r="B79" s="368" t="s">
        <v>221</v>
      </c>
      <c r="C79" s="369"/>
      <c r="D79" s="370">
        <v>0</v>
      </c>
      <c r="E79" s="370">
        <v>0</v>
      </c>
      <c r="F79" s="370">
        <v>1</v>
      </c>
      <c r="G79" s="371"/>
      <c r="H79" s="372">
        <v>0</v>
      </c>
    </row>
    <row r="80" spans="1:8" x14ac:dyDescent="0.2">
      <c r="A80" s="18"/>
      <c r="B80" s="368" t="s">
        <v>222</v>
      </c>
      <c r="C80" s="369"/>
      <c r="D80" s="370">
        <v>0</v>
      </c>
      <c r="E80" s="370">
        <v>0</v>
      </c>
      <c r="F80" s="370">
        <v>36</v>
      </c>
      <c r="G80" s="371"/>
      <c r="H80" s="372">
        <v>1</v>
      </c>
    </row>
    <row r="81" spans="1:8" x14ac:dyDescent="0.2">
      <c r="A81" s="18"/>
      <c r="B81" s="368" t="s">
        <v>223</v>
      </c>
      <c r="C81" s="369"/>
      <c r="D81" s="370">
        <v>0</v>
      </c>
      <c r="E81" s="370">
        <v>0</v>
      </c>
      <c r="F81" s="370">
        <v>6</v>
      </c>
      <c r="G81" s="371"/>
      <c r="H81" s="372">
        <v>1</v>
      </c>
    </row>
    <row r="82" spans="1:8" x14ac:dyDescent="0.2">
      <c r="A82" s="18"/>
      <c r="B82" s="368" t="s">
        <v>224</v>
      </c>
      <c r="C82" s="369"/>
      <c r="D82" s="370">
        <v>0</v>
      </c>
      <c r="E82" s="370">
        <v>0</v>
      </c>
      <c r="F82" s="370">
        <v>8</v>
      </c>
      <c r="G82" s="371"/>
      <c r="H82" s="372">
        <v>0</v>
      </c>
    </row>
    <row r="83" spans="1:8" x14ac:dyDescent="0.2">
      <c r="A83" s="18"/>
      <c r="B83" s="368" t="s">
        <v>225</v>
      </c>
      <c r="C83" s="369"/>
      <c r="D83" s="370">
        <v>0</v>
      </c>
      <c r="E83" s="370">
        <v>0</v>
      </c>
      <c r="F83" s="370">
        <v>11</v>
      </c>
      <c r="G83" s="371"/>
      <c r="H83" s="372">
        <v>1</v>
      </c>
    </row>
    <row r="84" spans="1:8" x14ac:dyDescent="0.2">
      <c r="A84" s="18"/>
      <c r="B84" s="368" t="s">
        <v>226</v>
      </c>
      <c r="C84" s="369"/>
      <c r="D84" s="370">
        <v>0</v>
      </c>
      <c r="E84" s="370">
        <v>0</v>
      </c>
      <c r="F84" s="370">
        <v>6</v>
      </c>
      <c r="G84" s="371"/>
      <c r="H84" s="372">
        <v>0</v>
      </c>
    </row>
    <row r="85" spans="1:8" x14ac:dyDescent="0.2">
      <c r="A85" s="150"/>
      <c r="B85" s="368" t="s">
        <v>227</v>
      </c>
      <c r="C85" s="369"/>
      <c r="D85" s="373">
        <v>0</v>
      </c>
      <c r="E85" s="370">
        <v>0</v>
      </c>
      <c r="F85" s="370">
        <v>6</v>
      </c>
      <c r="G85" s="371"/>
      <c r="H85" s="372">
        <v>0</v>
      </c>
    </row>
    <row r="86" spans="1:8" x14ac:dyDescent="0.2">
      <c r="A86" s="18"/>
      <c r="B86" s="368" t="s">
        <v>228</v>
      </c>
      <c r="C86" s="369"/>
      <c r="D86" s="370">
        <v>0</v>
      </c>
      <c r="E86" s="370">
        <v>0</v>
      </c>
      <c r="F86" s="370">
        <v>3</v>
      </c>
      <c r="G86" s="371"/>
      <c r="H86" s="372">
        <v>1</v>
      </c>
    </row>
    <row r="87" spans="1:8" x14ac:dyDescent="0.2">
      <c r="A87" s="18"/>
      <c r="B87" s="368" t="s">
        <v>229</v>
      </c>
      <c r="C87" s="369"/>
      <c r="D87" s="370">
        <v>0</v>
      </c>
      <c r="E87" s="370">
        <v>0</v>
      </c>
      <c r="F87" s="370">
        <v>6</v>
      </c>
      <c r="G87" s="371"/>
      <c r="H87" s="372">
        <v>3</v>
      </c>
    </row>
    <row r="88" spans="1:8" x14ac:dyDescent="0.2">
      <c r="A88" s="18"/>
      <c r="B88" s="368" t="s">
        <v>230</v>
      </c>
      <c r="C88" s="369"/>
      <c r="D88" s="370">
        <v>0</v>
      </c>
      <c r="E88" s="370">
        <v>0</v>
      </c>
      <c r="F88" s="370">
        <v>3</v>
      </c>
      <c r="G88" s="371"/>
      <c r="H88" s="372">
        <v>1</v>
      </c>
    </row>
    <row r="89" spans="1:8" x14ac:dyDescent="0.2">
      <c r="A89" s="18"/>
      <c r="B89" s="368" t="s">
        <v>231</v>
      </c>
      <c r="C89" s="369"/>
      <c r="D89" s="370">
        <v>0</v>
      </c>
      <c r="E89" s="370">
        <v>0</v>
      </c>
      <c r="F89" s="370">
        <v>24</v>
      </c>
      <c r="G89" s="371"/>
      <c r="H89" s="372">
        <v>0</v>
      </c>
    </row>
    <row r="90" spans="1:8" x14ac:dyDescent="0.2">
      <c r="A90" s="18"/>
      <c r="B90" s="368" t="s">
        <v>232</v>
      </c>
      <c r="C90" s="369"/>
      <c r="D90" s="370">
        <v>0</v>
      </c>
      <c r="E90" s="370">
        <v>0</v>
      </c>
      <c r="F90" s="370">
        <v>118</v>
      </c>
      <c r="G90" s="371"/>
      <c r="H90" s="372">
        <v>9</v>
      </c>
    </row>
    <row r="91" spans="1:8" x14ac:dyDescent="0.2">
      <c r="A91" s="18"/>
      <c r="B91" s="368" t="s">
        <v>233</v>
      </c>
      <c r="C91" s="369"/>
      <c r="D91" s="370">
        <v>0</v>
      </c>
      <c r="E91" s="370">
        <v>0</v>
      </c>
      <c r="F91" s="370">
        <v>2</v>
      </c>
      <c r="G91" s="371"/>
      <c r="H91" s="372">
        <v>0</v>
      </c>
    </row>
    <row r="92" spans="1:8" x14ac:dyDescent="0.2">
      <c r="A92" s="18"/>
      <c r="B92" s="368" t="s">
        <v>51</v>
      </c>
      <c r="C92" s="369"/>
      <c r="D92" s="370">
        <v>2</v>
      </c>
      <c r="E92" s="370">
        <v>0</v>
      </c>
      <c r="F92" s="370">
        <v>116</v>
      </c>
      <c r="G92" s="371"/>
      <c r="H92" s="372">
        <v>5</v>
      </c>
    </row>
    <row r="93" spans="1:8" x14ac:dyDescent="0.2">
      <c r="A93" s="18"/>
      <c r="B93" s="368" t="s">
        <v>349</v>
      </c>
      <c r="C93" s="369"/>
      <c r="D93" s="370">
        <v>0</v>
      </c>
      <c r="E93" s="370">
        <v>0</v>
      </c>
      <c r="F93" s="370">
        <v>1</v>
      </c>
      <c r="G93" s="371"/>
      <c r="H93" s="372">
        <v>0</v>
      </c>
    </row>
    <row r="94" spans="1:8" x14ac:dyDescent="0.2">
      <c r="A94" s="18"/>
      <c r="B94" s="368" t="s">
        <v>234</v>
      </c>
      <c r="C94" s="369"/>
      <c r="D94" s="370">
        <v>0</v>
      </c>
      <c r="E94" s="370">
        <v>0</v>
      </c>
      <c r="F94" s="370">
        <v>6</v>
      </c>
      <c r="G94" s="371"/>
      <c r="H94" s="372">
        <v>0</v>
      </c>
    </row>
    <row r="95" spans="1:8" x14ac:dyDescent="0.2">
      <c r="A95" s="18"/>
      <c r="B95" s="368" t="s">
        <v>235</v>
      </c>
      <c r="C95" s="369"/>
      <c r="D95" s="370">
        <v>0</v>
      </c>
      <c r="E95" s="370">
        <v>0</v>
      </c>
      <c r="F95" s="370">
        <v>7</v>
      </c>
      <c r="G95" s="371"/>
      <c r="H95" s="372">
        <v>1</v>
      </c>
    </row>
    <row r="96" spans="1:8" x14ac:dyDescent="0.2">
      <c r="A96" s="18"/>
      <c r="B96" s="368" t="s">
        <v>236</v>
      </c>
      <c r="C96" s="369"/>
      <c r="D96" s="370">
        <v>0</v>
      </c>
      <c r="E96" s="370">
        <v>0</v>
      </c>
      <c r="F96" s="370">
        <v>10</v>
      </c>
      <c r="G96" s="371"/>
      <c r="H96" s="372">
        <v>2</v>
      </c>
    </row>
    <row r="97" spans="1:8" x14ac:dyDescent="0.2">
      <c r="A97" s="18"/>
      <c r="B97" s="368" t="s">
        <v>237</v>
      </c>
      <c r="C97" s="369"/>
      <c r="D97" s="370">
        <v>0</v>
      </c>
      <c r="E97" s="370">
        <v>0</v>
      </c>
      <c r="F97" s="370">
        <v>2</v>
      </c>
      <c r="G97" s="371"/>
      <c r="H97" s="372">
        <v>2</v>
      </c>
    </row>
    <row r="98" spans="1:8" x14ac:dyDescent="0.2">
      <c r="A98" s="18"/>
      <c r="B98" s="368" t="s">
        <v>238</v>
      </c>
      <c r="C98" s="369"/>
      <c r="D98" s="370">
        <v>0</v>
      </c>
      <c r="E98" s="370">
        <v>0</v>
      </c>
      <c r="F98" s="370">
        <v>16</v>
      </c>
      <c r="G98" s="371"/>
      <c r="H98" s="372">
        <v>1</v>
      </c>
    </row>
    <row r="99" spans="1:8" x14ac:dyDescent="0.2">
      <c r="A99" s="18"/>
      <c r="B99" s="368" t="s">
        <v>239</v>
      </c>
      <c r="C99" s="369"/>
      <c r="D99" s="370">
        <v>0</v>
      </c>
      <c r="E99" s="370">
        <v>0</v>
      </c>
      <c r="F99" s="370">
        <v>4</v>
      </c>
      <c r="G99" s="371"/>
      <c r="H99" s="372">
        <v>0</v>
      </c>
    </row>
    <row r="100" spans="1:8" x14ac:dyDescent="0.2">
      <c r="A100" s="18"/>
      <c r="B100" s="368" t="s">
        <v>240</v>
      </c>
      <c r="C100" s="369"/>
      <c r="D100" s="370">
        <v>0</v>
      </c>
      <c r="E100" s="370">
        <v>0</v>
      </c>
      <c r="F100" s="370">
        <v>4</v>
      </c>
      <c r="G100" s="371"/>
      <c r="H100" s="372">
        <v>3</v>
      </c>
    </row>
    <row r="101" spans="1:8" x14ac:dyDescent="0.2">
      <c r="A101" s="18"/>
      <c r="B101" s="368" t="s">
        <v>241</v>
      </c>
      <c r="C101" s="369"/>
      <c r="D101" s="370">
        <v>0</v>
      </c>
      <c r="E101" s="370">
        <v>0</v>
      </c>
      <c r="F101" s="370">
        <v>114</v>
      </c>
      <c r="G101" s="371"/>
      <c r="H101" s="372">
        <v>4</v>
      </c>
    </row>
    <row r="102" spans="1:8" x14ac:dyDescent="0.2">
      <c r="A102" s="18"/>
      <c r="B102" s="368" t="s">
        <v>242</v>
      </c>
      <c r="C102" s="369"/>
      <c r="D102" s="370">
        <v>0</v>
      </c>
      <c r="E102" s="370">
        <v>0</v>
      </c>
      <c r="F102" s="370">
        <v>2</v>
      </c>
      <c r="G102" s="371"/>
      <c r="H102" s="372">
        <v>0</v>
      </c>
    </row>
    <row r="103" spans="1:8" x14ac:dyDescent="0.2">
      <c r="A103" s="18"/>
      <c r="B103" s="368" t="s">
        <v>243</v>
      </c>
      <c r="C103" s="369"/>
      <c r="D103" s="370">
        <v>0</v>
      </c>
      <c r="E103" s="370">
        <v>0</v>
      </c>
      <c r="F103" s="370">
        <v>22</v>
      </c>
      <c r="G103" s="371"/>
      <c r="H103" s="372">
        <v>0</v>
      </c>
    </row>
    <row r="104" spans="1:8" x14ac:dyDescent="0.2">
      <c r="A104" s="18"/>
      <c r="B104" s="368" t="s">
        <v>244</v>
      </c>
      <c r="C104" s="369"/>
      <c r="D104" s="370">
        <v>0</v>
      </c>
      <c r="E104" s="370">
        <v>0</v>
      </c>
      <c r="F104" s="370">
        <v>1</v>
      </c>
      <c r="G104" s="371"/>
      <c r="H104" s="372">
        <v>0</v>
      </c>
    </row>
    <row r="105" spans="1:8" x14ac:dyDescent="0.2">
      <c r="A105" s="18"/>
      <c r="B105" s="368" t="s">
        <v>245</v>
      </c>
      <c r="C105" s="369"/>
      <c r="D105" s="370">
        <v>0</v>
      </c>
      <c r="E105" s="370">
        <v>0</v>
      </c>
      <c r="F105" s="370">
        <v>5</v>
      </c>
      <c r="G105" s="371"/>
      <c r="H105" s="372">
        <v>0</v>
      </c>
    </row>
    <row r="106" spans="1:8" x14ac:dyDescent="0.2">
      <c r="A106" s="18"/>
      <c r="B106" s="368" t="s">
        <v>246</v>
      </c>
      <c r="C106" s="369"/>
      <c r="D106" s="370">
        <v>0</v>
      </c>
      <c r="E106" s="370">
        <v>0</v>
      </c>
      <c r="F106" s="370">
        <v>212</v>
      </c>
      <c r="G106" s="371"/>
      <c r="H106" s="372">
        <v>29</v>
      </c>
    </row>
    <row r="107" spans="1:8" x14ac:dyDescent="0.2">
      <c r="A107" s="18"/>
      <c r="B107" s="368" t="s">
        <v>247</v>
      </c>
      <c r="C107" s="369"/>
      <c r="D107" s="370">
        <v>0</v>
      </c>
      <c r="E107" s="370">
        <v>0</v>
      </c>
      <c r="F107" s="370">
        <v>19</v>
      </c>
      <c r="G107" s="371"/>
      <c r="H107" s="372">
        <v>1</v>
      </c>
    </row>
    <row r="108" spans="1:8" x14ac:dyDescent="0.2">
      <c r="A108" s="150"/>
      <c r="B108" s="368" t="s">
        <v>248</v>
      </c>
      <c r="C108" s="369"/>
      <c r="D108" s="373">
        <v>0</v>
      </c>
      <c r="E108" s="370">
        <v>0</v>
      </c>
      <c r="F108" s="370">
        <v>293</v>
      </c>
      <c r="G108" s="371"/>
      <c r="H108" s="372">
        <v>37</v>
      </c>
    </row>
    <row r="109" spans="1:8" x14ac:dyDescent="0.2">
      <c r="A109" s="18"/>
      <c r="B109" s="368" t="s">
        <v>249</v>
      </c>
      <c r="C109" s="369"/>
      <c r="D109" s="370">
        <v>0</v>
      </c>
      <c r="E109" s="370">
        <v>0</v>
      </c>
      <c r="F109" s="370">
        <v>2</v>
      </c>
      <c r="G109" s="371"/>
      <c r="H109" s="372">
        <v>0</v>
      </c>
    </row>
    <row r="110" spans="1:8" x14ac:dyDescent="0.2">
      <c r="A110" s="18"/>
      <c r="B110" s="368" t="s">
        <v>250</v>
      </c>
      <c r="C110" s="369"/>
      <c r="D110" s="370">
        <v>0</v>
      </c>
      <c r="E110" s="370">
        <v>0</v>
      </c>
      <c r="F110" s="370">
        <v>16</v>
      </c>
      <c r="G110" s="371"/>
      <c r="H110" s="372">
        <v>0</v>
      </c>
    </row>
    <row r="111" spans="1:8" x14ac:dyDescent="0.2">
      <c r="A111" s="18"/>
      <c r="B111" s="368" t="s">
        <v>251</v>
      </c>
      <c r="C111" s="369"/>
      <c r="D111" s="370">
        <v>0</v>
      </c>
      <c r="E111" s="370">
        <v>0</v>
      </c>
      <c r="F111" s="370">
        <v>12</v>
      </c>
      <c r="G111" s="371"/>
      <c r="H111" s="372">
        <v>0</v>
      </c>
    </row>
    <row r="112" spans="1:8" x14ac:dyDescent="0.2">
      <c r="A112" s="18"/>
      <c r="B112" s="368" t="s">
        <v>155</v>
      </c>
      <c r="C112" s="369"/>
      <c r="D112" s="370">
        <v>0</v>
      </c>
      <c r="E112" s="370">
        <v>0</v>
      </c>
      <c r="F112" s="370">
        <v>38</v>
      </c>
      <c r="G112" s="371"/>
      <c r="H112" s="372">
        <v>18</v>
      </c>
    </row>
    <row r="113" spans="1:8" x14ac:dyDescent="0.2">
      <c r="A113" s="18"/>
      <c r="B113" s="368" t="s">
        <v>299</v>
      </c>
      <c r="C113" s="369"/>
      <c r="D113" s="370">
        <v>0</v>
      </c>
      <c r="E113" s="370">
        <v>0</v>
      </c>
      <c r="F113" s="370">
        <v>2</v>
      </c>
      <c r="G113" s="371"/>
      <c r="H113" s="372">
        <v>0</v>
      </c>
    </row>
    <row r="114" spans="1:8" x14ac:dyDescent="0.2">
      <c r="A114" s="18"/>
      <c r="B114" s="368" t="s">
        <v>252</v>
      </c>
      <c r="C114" s="369"/>
      <c r="D114" s="370">
        <v>0</v>
      </c>
      <c r="E114" s="370">
        <v>0</v>
      </c>
      <c r="F114" s="370">
        <v>2</v>
      </c>
      <c r="G114" s="371"/>
      <c r="H114" s="372">
        <v>1</v>
      </c>
    </row>
    <row r="115" spans="1:8" x14ac:dyDescent="0.2">
      <c r="A115" s="18"/>
      <c r="B115" s="368" t="s">
        <v>253</v>
      </c>
      <c r="C115" s="369"/>
      <c r="D115" s="370">
        <v>0</v>
      </c>
      <c r="E115" s="370">
        <v>0</v>
      </c>
      <c r="F115" s="370">
        <v>27</v>
      </c>
      <c r="G115" s="371"/>
      <c r="H115" s="372">
        <v>3</v>
      </c>
    </row>
    <row r="116" spans="1:8" x14ac:dyDescent="0.2">
      <c r="A116" s="18"/>
      <c r="B116" s="368" t="s">
        <v>254</v>
      </c>
      <c r="C116" s="369"/>
      <c r="D116" s="370">
        <v>0</v>
      </c>
      <c r="E116" s="370">
        <v>0</v>
      </c>
      <c r="F116" s="370">
        <v>431</v>
      </c>
      <c r="G116" s="371"/>
      <c r="H116" s="372">
        <v>9</v>
      </c>
    </row>
    <row r="117" spans="1:8" x14ac:dyDescent="0.2">
      <c r="A117" s="18"/>
      <c r="B117" s="368" t="s">
        <v>255</v>
      </c>
      <c r="C117" s="369"/>
      <c r="D117" s="370">
        <v>0</v>
      </c>
      <c r="E117" s="370">
        <v>0</v>
      </c>
      <c r="F117" s="370">
        <v>1</v>
      </c>
      <c r="G117" s="371"/>
      <c r="H117" s="372">
        <v>0</v>
      </c>
    </row>
    <row r="118" spans="1:8" x14ac:dyDescent="0.2">
      <c r="A118" s="18"/>
      <c r="B118" s="368" t="s">
        <v>256</v>
      </c>
      <c r="C118" s="369"/>
      <c r="D118" s="370">
        <v>0</v>
      </c>
      <c r="E118" s="370">
        <v>0</v>
      </c>
      <c r="F118" s="370">
        <v>30</v>
      </c>
      <c r="G118" s="371"/>
      <c r="H118" s="372">
        <v>2</v>
      </c>
    </row>
    <row r="119" spans="1:8" x14ac:dyDescent="0.2">
      <c r="A119" s="18"/>
      <c r="B119" s="368" t="s">
        <v>52</v>
      </c>
      <c r="C119" s="369"/>
      <c r="D119" s="370">
        <v>0</v>
      </c>
      <c r="E119" s="370">
        <v>0</v>
      </c>
      <c r="F119" s="370">
        <v>3646</v>
      </c>
      <c r="G119" s="371"/>
      <c r="H119" s="372">
        <v>967</v>
      </c>
    </row>
    <row r="120" spans="1:8" x14ac:dyDescent="0.2">
      <c r="A120" s="18"/>
      <c r="B120" s="368" t="s">
        <v>257</v>
      </c>
      <c r="C120" s="369"/>
      <c r="D120" s="370">
        <v>0</v>
      </c>
      <c r="E120" s="370">
        <v>0</v>
      </c>
      <c r="F120" s="370">
        <v>141</v>
      </c>
      <c r="G120" s="371"/>
      <c r="H120" s="372">
        <v>16</v>
      </c>
    </row>
    <row r="121" spans="1:8" x14ac:dyDescent="0.2">
      <c r="A121" s="18"/>
      <c r="B121" s="368" t="s">
        <v>258</v>
      </c>
      <c r="C121" s="369"/>
      <c r="D121" s="370">
        <v>0</v>
      </c>
      <c r="E121" s="370">
        <v>0</v>
      </c>
      <c r="F121" s="370">
        <v>2</v>
      </c>
      <c r="G121" s="371"/>
      <c r="H121" s="372">
        <v>0</v>
      </c>
    </row>
    <row r="122" spans="1:8" x14ac:dyDescent="0.2">
      <c r="A122" s="18"/>
      <c r="B122" s="368" t="s">
        <v>350</v>
      </c>
      <c r="C122" s="369"/>
      <c r="D122" s="370">
        <v>0</v>
      </c>
      <c r="E122" s="370">
        <v>0</v>
      </c>
      <c r="F122" s="370">
        <v>44</v>
      </c>
      <c r="G122" s="371"/>
      <c r="H122" s="372">
        <v>12</v>
      </c>
    </row>
    <row r="123" spans="1:8" x14ac:dyDescent="0.2">
      <c r="A123" s="18"/>
      <c r="B123" s="368" t="s">
        <v>259</v>
      </c>
      <c r="C123" s="369"/>
      <c r="D123" s="370">
        <v>0</v>
      </c>
      <c r="E123" s="370">
        <v>0</v>
      </c>
      <c r="F123" s="370">
        <v>3</v>
      </c>
      <c r="G123" s="371"/>
      <c r="H123" s="372">
        <v>0</v>
      </c>
    </row>
    <row r="124" spans="1:8" x14ac:dyDescent="0.2">
      <c r="A124" s="18"/>
      <c r="B124" s="368" t="s">
        <v>260</v>
      </c>
      <c r="C124" s="369"/>
      <c r="D124" s="370">
        <v>0</v>
      </c>
      <c r="E124" s="370">
        <v>0</v>
      </c>
      <c r="F124" s="370">
        <v>1</v>
      </c>
      <c r="G124" s="371"/>
      <c r="H124" s="372">
        <v>0</v>
      </c>
    </row>
    <row r="125" spans="1:8" x14ac:dyDescent="0.2">
      <c r="A125" s="18"/>
      <c r="B125" s="368" t="s">
        <v>261</v>
      </c>
      <c r="C125" s="369"/>
      <c r="D125" s="370">
        <v>0</v>
      </c>
      <c r="E125" s="370">
        <v>0</v>
      </c>
      <c r="F125" s="370">
        <v>47</v>
      </c>
      <c r="G125" s="371"/>
      <c r="H125" s="372">
        <v>1</v>
      </c>
    </row>
    <row r="126" spans="1:8" x14ac:dyDescent="0.2">
      <c r="A126" s="18"/>
      <c r="B126" s="368" t="s">
        <v>296</v>
      </c>
      <c r="C126" s="369"/>
      <c r="D126" s="370">
        <v>0</v>
      </c>
      <c r="E126" s="370">
        <v>0</v>
      </c>
      <c r="F126" s="370">
        <v>1</v>
      </c>
      <c r="G126" s="371"/>
      <c r="H126" s="372">
        <v>0</v>
      </c>
    </row>
    <row r="127" spans="1:8" x14ac:dyDescent="0.2">
      <c r="A127" s="18"/>
      <c r="B127" s="368" t="s">
        <v>262</v>
      </c>
      <c r="C127" s="369"/>
      <c r="D127" s="370">
        <v>0</v>
      </c>
      <c r="E127" s="370">
        <v>0</v>
      </c>
      <c r="F127" s="370">
        <v>2</v>
      </c>
      <c r="G127" s="371"/>
      <c r="H127" s="372">
        <v>0</v>
      </c>
    </row>
    <row r="128" spans="1:8" x14ac:dyDescent="0.2">
      <c r="A128" s="18"/>
      <c r="B128" s="368" t="s">
        <v>263</v>
      </c>
      <c r="C128" s="369"/>
      <c r="D128" s="370">
        <v>0</v>
      </c>
      <c r="E128" s="370">
        <v>0</v>
      </c>
      <c r="F128" s="370">
        <v>15</v>
      </c>
      <c r="G128" s="371"/>
      <c r="H128" s="372">
        <v>5</v>
      </c>
    </row>
    <row r="129" spans="1:10" x14ac:dyDescent="0.2">
      <c r="A129" s="18"/>
      <c r="B129" s="368" t="s">
        <v>264</v>
      </c>
      <c r="C129" s="369"/>
      <c r="D129" s="370">
        <v>0</v>
      </c>
      <c r="E129" s="370">
        <v>0</v>
      </c>
      <c r="F129" s="370">
        <v>92</v>
      </c>
      <c r="G129" s="371"/>
      <c r="H129" s="372">
        <v>6</v>
      </c>
      <c r="J129" s="357" t="s">
        <v>202</v>
      </c>
    </row>
    <row r="130" spans="1:10" ht="38.25" customHeight="1" x14ac:dyDescent="0.2">
      <c r="A130" s="358" t="s">
        <v>362</v>
      </c>
      <c r="B130" s="358"/>
      <c r="C130" s="358"/>
      <c r="D130" s="358"/>
      <c r="E130" s="358"/>
      <c r="F130" s="358"/>
      <c r="G130" s="358"/>
      <c r="H130" s="358"/>
    </row>
    <row r="131" spans="1:10" x14ac:dyDescent="0.2">
      <c r="A131" s="697" t="s">
        <v>203</v>
      </c>
      <c r="B131" s="697"/>
      <c r="C131" s="697"/>
      <c r="D131" s="697"/>
      <c r="E131" s="697"/>
      <c r="F131" s="697"/>
      <c r="G131" s="697"/>
      <c r="H131" s="697"/>
    </row>
    <row r="132" spans="1:10" ht="51" x14ac:dyDescent="0.2">
      <c r="A132" s="359" t="s">
        <v>204</v>
      </c>
      <c r="B132" s="478" t="s">
        <v>205</v>
      </c>
      <c r="C132" s="481" t="s">
        <v>206</v>
      </c>
      <c r="D132" s="360" t="s">
        <v>193</v>
      </c>
      <c r="E132" s="361"/>
      <c r="F132" s="362"/>
      <c r="G132" s="689" t="s">
        <v>207</v>
      </c>
      <c r="H132" s="692" t="s">
        <v>208</v>
      </c>
    </row>
    <row r="133" spans="1:10" x14ac:dyDescent="0.2">
      <c r="A133" s="363"/>
      <c r="B133" s="479"/>
      <c r="C133" s="482"/>
      <c r="D133" s="692" t="s">
        <v>195</v>
      </c>
      <c r="E133" s="695" t="s">
        <v>39</v>
      </c>
      <c r="F133" s="692" t="s">
        <v>196</v>
      </c>
      <c r="G133" s="690"/>
      <c r="H133" s="693"/>
    </row>
    <row r="134" spans="1:10" x14ac:dyDescent="0.2">
      <c r="A134" s="363"/>
      <c r="B134" s="480"/>
      <c r="C134" s="483"/>
      <c r="D134" s="694"/>
      <c r="E134" s="696"/>
      <c r="F134" s="694"/>
      <c r="G134" s="691"/>
      <c r="H134" s="694"/>
    </row>
    <row r="135" spans="1:10" x14ac:dyDescent="0.2">
      <c r="A135" s="18"/>
      <c r="B135" s="368" t="s">
        <v>265</v>
      </c>
      <c r="C135" s="369"/>
      <c r="D135" s="370">
        <v>0</v>
      </c>
      <c r="E135" s="370">
        <v>0</v>
      </c>
      <c r="F135" s="370">
        <v>1</v>
      </c>
      <c r="G135" s="371"/>
      <c r="H135" s="372">
        <v>0</v>
      </c>
    </row>
    <row r="136" spans="1:10" x14ac:dyDescent="0.2">
      <c r="A136" s="18"/>
      <c r="B136" s="368" t="s">
        <v>266</v>
      </c>
      <c r="C136" s="369"/>
      <c r="D136" s="370">
        <v>0</v>
      </c>
      <c r="E136" s="370">
        <v>1</v>
      </c>
      <c r="F136" s="370">
        <v>2</v>
      </c>
      <c r="G136" s="371"/>
      <c r="H136" s="372">
        <v>0</v>
      </c>
    </row>
    <row r="137" spans="1:10" x14ac:dyDescent="0.2">
      <c r="A137" s="18"/>
      <c r="B137" s="368" t="s">
        <v>300</v>
      </c>
      <c r="C137" s="369"/>
      <c r="D137" s="370">
        <v>0</v>
      </c>
      <c r="E137" s="370">
        <v>0</v>
      </c>
      <c r="F137" s="370">
        <v>1</v>
      </c>
      <c r="G137" s="371"/>
      <c r="H137" s="372">
        <v>0</v>
      </c>
    </row>
    <row r="138" spans="1:10" x14ac:dyDescent="0.2">
      <c r="A138" s="18"/>
      <c r="B138" s="368" t="s">
        <v>351</v>
      </c>
      <c r="C138" s="369"/>
      <c r="D138" s="370">
        <v>0</v>
      </c>
      <c r="E138" s="370">
        <v>0</v>
      </c>
      <c r="F138" s="370">
        <v>1</v>
      </c>
      <c r="G138" s="371"/>
      <c r="H138" s="372">
        <v>0</v>
      </c>
    </row>
    <row r="139" spans="1:10" x14ac:dyDescent="0.2">
      <c r="A139" s="18"/>
      <c r="B139" s="368" t="s">
        <v>267</v>
      </c>
      <c r="C139" s="369"/>
      <c r="D139" s="370">
        <v>0</v>
      </c>
      <c r="E139" s="370">
        <v>0</v>
      </c>
      <c r="F139" s="370">
        <v>6</v>
      </c>
      <c r="G139" s="371"/>
      <c r="H139" s="372">
        <v>0</v>
      </c>
    </row>
    <row r="140" spans="1:10" x14ac:dyDescent="0.2">
      <c r="A140" s="18"/>
      <c r="B140" s="368" t="s">
        <v>268</v>
      </c>
      <c r="C140" s="369"/>
      <c r="D140" s="370">
        <v>0</v>
      </c>
      <c r="E140" s="370">
        <v>0</v>
      </c>
      <c r="F140" s="370">
        <v>25</v>
      </c>
      <c r="G140" s="371"/>
      <c r="H140" s="372">
        <v>2</v>
      </c>
    </row>
    <row r="141" spans="1:10" x14ac:dyDescent="0.2">
      <c r="A141" s="18"/>
      <c r="B141" s="368" t="s">
        <v>269</v>
      </c>
      <c r="C141" s="369"/>
      <c r="D141" s="370">
        <v>8</v>
      </c>
      <c r="E141" s="370">
        <v>0</v>
      </c>
      <c r="F141" s="370">
        <v>0</v>
      </c>
      <c r="G141" s="371"/>
      <c r="H141" s="372">
        <v>0</v>
      </c>
    </row>
    <row r="142" spans="1:10" x14ac:dyDescent="0.2">
      <c r="A142" s="18"/>
      <c r="B142" s="368" t="s">
        <v>270</v>
      </c>
      <c r="C142" s="369"/>
      <c r="D142" s="370">
        <v>9</v>
      </c>
      <c r="E142" s="370">
        <v>4</v>
      </c>
      <c r="F142" s="370">
        <v>0</v>
      </c>
      <c r="G142" s="371"/>
      <c r="H142" s="372">
        <v>0</v>
      </c>
    </row>
    <row r="143" spans="1:10" x14ac:dyDescent="0.2">
      <c r="A143" s="18"/>
      <c r="B143" s="368" t="s">
        <v>271</v>
      </c>
      <c r="C143" s="369"/>
      <c r="D143" s="370">
        <v>2</v>
      </c>
      <c r="E143" s="370">
        <v>2</v>
      </c>
      <c r="F143" s="370">
        <v>0</v>
      </c>
      <c r="G143" s="371"/>
      <c r="H143" s="372">
        <v>0</v>
      </c>
    </row>
    <row r="144" spans="1:10" x14ac:dyDescent="0.2">
      <c r="A144" s="18"/>
      <c r="B144" s="368" t="s">
        <v>272</v>
      </c>
      <c r="C144" s="369"/>
      <c r="D144" s="370">
        <v>3</v>
      </c>
      <c r="E144" s="370">
        <v>0</v>
      </c>
      <c r="F144" s="370">
        <v>0</v>
      </c>
      <c r="G144" s="371"/>
      <c r="H144" s="372">
        <v>0</v>
      </c>
    </row>
    <row r="145" spans="1:8" x14ac:dyDescent="0.2">
      <c r="A145" s="18"/>
      <c r="B145" s="368" t="s">
        <v>273</v>
      </c>
      <c r="C145" s="369"/>
      <c r="D145" s="370">
        <v>8</v>
      </c>
      <c r="E145" s="370">
        <v>1</v>
      </c>
      <c r="F145" s="370">
        <v>0</v>
      </c>
      <c r="G145" s="371"/>
      <c r="H145" s="372">
        <v>0</v>
      </c>
    </row>
    <row r="146" spans="1:8" x14ac:dyDescent="0.2">
      <c r="A146" s="18"/>
      <c r="B146" s="368" t="s">
        <v>274</v>
      </c>
      <c r="C146" s="369"/>
      <c r="D146" s="370">
        <v>3</v>
      </c>
      <c r="E146" s="370">
        <v>0</v>
      </c>
      <c r="F146" s="370">
        <v>0</v>
      </c>
      <c r="G146" s="371"/>
      <c r="H146" s="372">
        <v>0</v>
      </c>
    </row>
    <row r="147" spans="1:8" x14ac:dyDescent="0.2">
      <c r="A147" s="150"/>
      <c r="B147" s="368" t="s">
        <v>275</v>
      </c>
      <c r="C147" s="369"/>
      <c r="D147" s="373">
        <v>3</v>
      </c>
      <c r="E147" s="370">
        <v>0</v>
      </c>
      <c r="F147" s="370">
        <v>0</v>
      </c>
      <c r="G147" s="371"/>
      <c r="H147" s="372">
        <v>0</v>
      </c>
    </row>
    <row r="148" spans="1:8" x14ac:dyDescent="0.2">
      <c r="A148" s="18"/>
      <c r="B148" s="368" t="s">
        <v>276</v>
      </c>
      <c r="C148" s="369"/>
      <c r="D148" s="370">
        <v>3</v>
      </c>
      <c r="E148" s="370">
        <v>0</v>
      </c>
      <c r="F148" s="370">
        <v>0</v>
      </c>
      <c r="G148" s="371"/>
      <c r="H148" s="372">
        <v>0</v>
      </c>
    </row>
    <row r="149" spans="1:8" x14ac:dyDescent="0.2">
      <c r="A149" s="18"/>
      <c r="B149" s="368" t="s">
        <v>277</v>
      </c>
      <c r="C149" s="369"/>
      <c r="D149" s="370">
        <v>1</v>
      </c>
      <c r="E149" s="370">
        <v>0</v>
      </c>
      <c r="F149" s="370">
        <v>0</v>
      </c>
      <c r="G149" s="371"/>
      <c r="H149" s="372">
        <v>0</v>
      </c>
    </row>
    <row r="150" spans="1:8" x14ac:dyDescent="0.2">
      <c r="A150" s="18"/>
      <c r="B150" s="368" t="s">
        <v>278</v>
      </c>
      <c r="C150" s="369"/>
      <c r="D150" s="370">
        <v>2</v>
      </c>
      <c r="E150" s="370">
        <v>0</v>
      </c>
      <c r="F150" s="370">
        <v>0</v>
      </c>
      <c r="G150" s="371"/>
      <c r="H150" s="372">
        <v>0</v>
      </c>
    </row>
    <row r="151" spans="1:8" x14ac:dyDescent="0.2">
      <c r="A151" s="18"/>
      <c r="B151" s="368" t="s">
        <v>292</v>
      </c>
      <c r="C151" s="369"/>
      <c r="D151" s="370">
        <v>1</v>
      </c>
      <c r="E151" s="370">
        <v>2</v>
      </c>
      <c r="F151" s="370">
        <v>0</v>
      </c>
      <c r="G151" s="371"/>
      <c r="H151" s="372">
        <v>0</v>
      </c>
    </row>
    <row r="152" spans="1:8" x14ac:dyDescent="0.2">
      <c r="A152" s="18"/>
      <c r="B152" s="368" t="s">
        <v>279</v>
      </c>
      <c r="C152" s="369"/>
      <c r="D152" s="370">
        <v>2</v>
      </c>
      <c r="E152" s="370">
        <v>0</v>
      </c>
      <c r="F152" s="370">
        <v>0</v>
      </c>
      <c r="G152" s="371"/>
      <c r="H152" s="372">
        <v>0</v>
      </c>
    </row>
    <row r="153" spans="1:8" x14ac:dyDescent="0.2">
      <c r="A153" s="18"/>
      <c r="B153" s="368" t="s">
        <v>352</v>
      </c>
      <c r="C153" s="369"/>
      <c r="D153" s="370">
        <v>1</v>
      </c>
      <c r="E153" s="370">
        <v>0</v>
      </c>
      <c r="F153" s="370">
        <v>0</v>
      </c>
      <c r="G153" s="371"/>
      <c r="H153" s="372">
        <v>0</v>
      </c>
    </row>
    <row r="154" spans="1:8" x14ac:dyDescent="0.2">
      <c r="A154" s="18"/>
      <c r="B154" s="368" t="s">
        <v>154</v>
      </c>
      <c r="C154" s="369"/>
      <c r="D154" s="370">
        <v>2583</v>
      </c>
      <c r="E154" s="370">
        <v>277</v>
      </c>
      <c r="F154" s="370">
        <v>0</v>
      </c>
      <c r="G154" s="371"/>
      <c r="H154" s="372">
        <v>0</v>
      </c>
    </row>
    <row r="155" spans="1:8" x14ac:dyDescent="0.2">
      <c r="A155" s="18"/>
      <c r="B155" s="368" t="s">
        <v>353</v>
      </c>
      <c r="C155" s="369"/>
      <c r="D155" s="370">
        <v>1</v>
      </c>
      <c r="E155" s="370">
        <v>0</v>
      </c>
      <c r="F155" s="370">
        <v>0</v>
      </c>
      <c r="G155" s="371"/>
      <c r="H155" s="372">
        <v>0</v>
      </c>
    </row>
    <row r="156" spans="1:8" x14ac:dyDescent="0.2">
      <c r="A156" s="18"/>
      <c r="B156" s="368" t="s">
        <v>297</v>
      </c>
      <c r="C156" s="369"/>
      <c r="D156" s="370">
        <v>5</v>
      </c>
      <c r="E156" s="370">
        <v>0</v>
      </c>
      <c r="F156" s="370">
        <v>0</v>
      </c>
      <c r="G156" s="371"/>
      <c r="H156" s="372">
        <v>0</v>
      </c>
    </row>
    <row r="157" spans="1:8" x14ac:dyDescent="0.2">
      <c r="A157" s="150"/>
      <c r="B157" s="368" t="s">
        <v>280</v>
      </c>
      <c r="C157" s="369"/>
      <c r="D157" s="373">
        <v>2</v>
      </c>
      <c r="E157" s="370">
        <v>0</v>
      </c>
      <c r="F157" s="370">
        <v>0</v>
      </c>
      <c r="G157" s="371"/>
      <c r="H157" s="372">
        <v>0</v>
      </c>
    </row>
    <row r="158" spans="1:8" x14ac:dyDescent="0.2">
      <c r="A158" s="18"/>
      <c r="B158" s="368" t="s">
        <v>281</v>
      </c>
      <c r="C158" s="369"/>
      <c r="D158" s="370">
        <v>1</v>
      </c>
      <c r="E158" s="370">
        <v>0</v>
      </c>
      <c r="F158" s="370">
        <v>0</v>
      </c>
      <c r="G158" s="371"/>
      <c r="H158" s="372">
        <v>0</v>
      </c>
    </row>
    <row r="159" spans="1:8" x14ac:dyDescent="0.2">
      <c r="A159" s="18"/>
      <c r="B159" s="368" t="s">
        <v>303</v>
      </c>
      <c r="C159" s="369"/>
      <c r="D159" s="370">
        <v>2</v>
      </c>
      <c r="E159" s="370">
        <v>0</v>
      </c>
      <c r="F159" s="370">
        <v>0</v>
      </c>
      <c r="G159" s="371"/>
      <c r="H159" s="372">
        <v>0</v>
      </c>
    </row>
    <row r="160" spans="1:8" x14ac:dyDescent="0.2">
      <c r="A160" s="150"/>
      <c r="B160" s="368" t="s">
        <v>282</v>
      </c>
      <c r="C160" s="369"/>
      <c r="D160" s="373">
        <v>1</v>
      </c>
      <c r="E160" s="370">
        <v>0</v>
      </c>
      <c r="F160" s="370">
        <v>0</v>
      </c>
      <c r="G160" s="371"/>
      <c r="H160" s="372">
        <v>0</v>
      </c>
    </row>
    <row r="161" spans="1:8" x14ac:dyDescent="0.2">
      <c r="A161" s="18"/>
      <c r="B161" s="368" t="s">
        <v>283</v>
      </c>
      <c r="C161" s="369"/>
      <c r="D161" s="370">
        <v>9</v>
      </c>
      <c r="E161" s="370">
        <v>7</v>
      </c>
      <c r="F161" s="370">
        <v>0</v>
      </c>
      <c r="G161" s="371"/>
      <c r="H161" s="372">
        <v>0</v>
      </c>
    </row>
    <row r="162" spans="1:8" x14ac:dyDescent="0.2">
      <c r="A162" s="18"/>
      <c r="B162" s="368" t="s">
        <v>284</v>
      </c>
      <c r="C162" s="369"/>
      <c r="D162" s="370">
        <v>1</v>
      </c>
      <c r="E162" s="370">
        <v>1</v>
      </c>
      <c r="F162" s="370">
        <v>0</v>
      </c>
      <c r="G162" s="371"/>
      <c r="H162" s="372">
        <v>0</v>
      </c>
    </row>
    <row r="163" spans="1:8" x14ac:dyDescent="0.2">
      <c r="A163" s="18"/>
      <c r="B163" s="368" t="s">
        <v>285</v>
      </c>
      <c r="C163" s="369"/>
      <c r="D163" s="370">
        <v>17</v>
      </c>
      <c r="E163" s="370">
        <v>17</v>
      </c>
      <c r="F163" s="370">
        <v>0</v>
      </c>
      <c r="G163" s="371"/>
      <c r="H163" s="372">
        <v>0</v>
      </c>
    </row>
    <row r="164" spans="1:8" x14ac:dyDescent="0.2">
      <c r="A164" s="18"/>
      <c r="B164" s="368" t="s">
        <v>354</v>
      </c>
      <c r="C164" s="369"/>
      <c r="D164" s="370">
        <v>1</v>
      </c>
      <c r="E164" s="370">
        <v>0</v>
      </c>
      <c r="F164" s="370">
        <v>0</v>
      </c>
      <c r="G164" s="371"/>
      <c r="H164" s="372">
        <v>0</v>
      </c>
    </row>
    <row r="165" spans="1:8" x14ac:dyDescent="0.2">
      <c r="A165" s="18"/>
      <c r="B165" s="368" t="s">
        <v>298</v>
      </c>
      <c r="C165" s="369"/>
      <c r="D165" s="370">
        <v>1</v>
      </c>
      <c r="E165" s="370">
        <v>0</v>
      </c>
      <c r="F165" s="370">
        <v>0</v>
      </c>
      <c r="G165" s="371"/>
      <c r="H165" s="372">
        <v>0</v>
      </c>
    </row>
    <row r="166" spans="1:8" x14ac:dyDescent="0.2">
      <c r="A166" s="18"/>
      <c r="B166" s="368" t="s">
        <v>286</v>
      </c>
      <c r="C166" s="369"/>
      <c r="D166" s="370">
        <v>2</v>
      </c>
      <c r="E166" s="370">
        <v>0</v>
      </c>
      <c r="F166" s="370">
        <v>0</v>
      </c>
      <c r="G166" s="371"/>
      <c r="H166" s="372">
        <v>0</v>
      </c>
    </row>
    <row r="167" spans="1:8" x14ac:dyDescent="0.2">
      <c r="A167" s="18"/>
      <c r="B167" s="368" t="s">
        <v>301</v>
      </c>
      <c r="C167" s="369"/>
      <c r="D167" s="370">
        <v>2</v>
      </c>
      <c r="E167" s="370">
        <v>0</v>
      </c>
      <c r="F167" s="370">
        <v>0</v>
      </c>
      <c r="G167" s="371"/>
      <c r="H167" s="372">
        <v>0</v>
      </c>
    </row>
    <row r="168" spans="1:8" x14ac:dyDescent="0.2">
      <c r="A168" s="18"/>
      <c r="B168" s="368" t="s">
        <v>355</v>
      </c>
      <c r="C168" s="369"/>
      <c r="D168" s="370">
        <v>1</v>
      </c>
      <c r="E168" s="370">
        <v>0</v>
      </c>
      <c r="F168" s="370">
        <v>0</v>
      </c>
      <c r="G168" s="371"/>
      <c r="H168" s="372">
        <v>0</v>
      </c>
    </row>
    <row r="169" spans="1:8" x14ac:dyDescent="0.2">
      <c r="A169" s="18"/>
      <c r="B169" s="368" t="s">
        <v>287</v>
      </c>
      <c r="C169" s="369"/>
      <c r="D169" s="370">
        <v>3</v>
      </c>
      <c r="E169" s="370">
        <v>0</v>
      </c>
      <c r="F169" s="370">
        <v>0</v>
      </c>
      <c r="G169" s="371"/>
      <c r="H169" s="372">
        <v>0</v>
      </c>
    </row>
    <row r="170" spans="1:8" x14ac:dyDescent="0.2">
      <c r="A170" s="18"/>
      <c r="B170" s="368" t="s">
        <v>288</v>
      </c>
      <c r="C170" s="369"/>
      <c r="D170" s="370">
        <v>1</v>
      </c>
      <c r="E170" s="370">
        <v>0</v>
      </c>
      <c r="F170" s="370">
        <v>0</v>
      </c>
      <c r="G170" s="371"/>
      <c r="H170" s="372">
        <v>0</v>
      </c>
    </row>
    <row r="171" spans="1:8" x14ac:dyDescent="0.2">
      <c r="A171" s="18"/>
      <c r="B171" s="368" t="s">
        <v>289</v>
      </c>
      <c r="C171" s="369"/>
      <c r="D171" s="370">
        <v>1</v>
      </c>
      <c r="E171" s="370">
        <v>1</v>
      </c>
      <c r="F171" s="370">
        <v>0</v>
      </c>
      <c r="G171" s="371"/>
      <c r="H171" s="372">
        <v>0</v>
      </c>
    </row>
    <row r="172" spans="1:8" x14ac:dyDescent="0.2">
      <c r="A172" s="150"/>
      <c r="B172" s="368" t="s">
        <v>290</v>
      </c>
      <c r="C172" s="369"/>
      <c r="D172" s="373">
        <v>1</v>
      </c>
      <c r="E172" s="370">
        <v>0</v>
      </c>
      <c r="F172" s="370">
        <v>0</v>
      </c>
      <c r="G172" s="371"/>
      <c r="H172" s="372">
        <v>0</v>
      </c>
    </row>
    <row r="173" spans="1:8" x14ac:dyDescent="0.2">
      <c r="A173" s="18"/>
      <c r="B173" s="368" t="s">
        <v>291</v>
      </c>
      <c r="C173" s="369"/>
      <c r="D173" s="370">
        <v>5</v>
      </c>
      <c r="E173" s="370">
        <v>0</v>
      </c>
      <c r="F173" s="370">
        <v>0</v>
      </c>
      <c r="G173" s="371"/>
      <c r="H173" s="372">
        <v>0</v>
      </c>
    </row>
    <row r="174" spans="1:8" x14ac:dyDescent="0.2">
      <c r="A174" s="18"/>
      <c r="B174" s="368" t="s">
        <v>302</v>
      </c>
      <c r="C174" s="369"/>
      <c r="D174" s="370">
        <v>0</v>
      </c>
      <c r="E174" s="370">
        <v>1</v>
      </c>
      <c r="F174" s="370">
        <v>0</v>
      </c>
      <c r="G174" s="371"/>
      <c r="H174" s="372">
        <v>0</v>
      </c>
    </row>
    <row r="175" spans="1:8" x14ac:dyDescent="0.2">
      <c r="A175" s="18"/>
      <c r="B175" s="368" t="s">
        <v>356</v>
      </c>
      <c r="C175" s="369"/>
      <c r="D175" s="370">
        <v>0</v>
      </c>
      <c r="E175" s="370">
        <v>1</v>
      </c>
      <c r="F175" s="370">
        <v>0</v>
      </c>
      <c r="G175" s="371"/>
      <c r="H175" s="372">
        <v>0</v>
      </c>
    </row>
    <row r="176" spans="1:8" ht="14.25" customHeight="1" x14ac:dyDescent="0.2">
      <c r="A176" s="18"/>
      <c r="B176" s="686"/>
      <c r="C176" s="687"/>
      <c r="D176" s="370"/>
      <c r="E176" s="370"/>
      <c r="F176" s="370"/>
      <c r="G176" s="371"/>
      <c r="H176" s="372"/>
    </row>
    <row r="177" spans="1:10" ht="14.25" customHeight="1" x14ac:dyDescent="0.2">
      <c r="A177" s="18"/>
      <c r="B177" s="686"/>
      <c r="C177" s="687"/>
      <c r="D177" s="370"/>
      <c r="E177" s="370"/>
      <c r="F177" s="370"/>
      <c r="G177" s="371"/>
      <c r="H177" s="372"/>
    </row>
    <row r="178" spans="1:10" ht="14.25" customHeight="1" x14ac:dyDescent="0.2">
      <c r="A178" s="18"/>
      <c r="B178" s="686"/>
      <c r="C178" s="687"/>
      <c r="D178" s="370"/>
      <c r="E178" s="370"/>
      <c r="F178" s="370"/>
      <c r="G178" s="371"/>
      <c r="H178" s="372"/>
    </row>
    <row r="179" spans="1:10" ht="14.25" customHeight="1" x14ac:dyDescent="0.2">
      <c r="A179" s="18"/>
      <c r="B179" s="686"/>
      <c r="C179" s="687"/>
      <c r="D179" s="370"/>
      <c r="E179" s="370"/>
      <c r="F179" s="370"/>
      <c r="G179" s="371"/>
      <c r="H179" s="372"/>
    </row>
    <row r="180" spans="1:10" ht="14.25" customHeight="1" x14ac:dyDescent="0.2">
      <c r="A180" s="18"/>
      <c r="B180" s="686"/>
      <c r="C180" s="687"/>
      <c r="D180" s="370"/>
      <c r="E180" s="370"/>
      <c r="F180" s="370"/>
      <c r="G180" s="371"/>
      <c r="H180" s="372"/>
    </row>
    <row r="181" spans="1:10" ht="14.25" customHeight="1" x14ac:dyDescent="0.2">
      <c r="A181" s="18"/>
      <c r="B181" s="686"/>
      <c r="C181" s="687"/>
      <c r="D181" s="370"/>
      <c r="E181" s="370"/>
      <c r="F181" s="370"/>
      <c r="G181" s="371"/>
      <c r="H181" s="372"/>
    </row>
    <row r="183" spans="1:10" ht="25.5" customHeight="1" x14ac:dyDescent="0.2">
      <c r="A183" s="688" t="s">
        <v>293</v>
      </c>
      <c r="B183" s="688"/>
      <c r="C183" s="688"/>
      <c r="D183" s="688"/>
      <c r="E183" s="688"/>
      <c r="F183" s="688"/>
      <c r="G183" s="688"/>
      <c r="H183" s="688"/>
      <c r="I183" s="688"/>
    </row>
    <row r="184" spans="1:10" ht="26.25" customHeight="1" x14ac:dyDescent="0.2">
      <c r="A184" s="684" t="s">
        <v>359</v>
      </c>
      <c r="B184" s="684"/>
      <c r="C184" s="684"/>
      <c r="D184" s="684"/>
      <c r="E184" s="684"/>
      <c r="F184" s="684"/>
      <c r="G184" s="684"/>
      <c r="H184" s="684"/>
      <c r="I184" s="684"/>
    </row>
    <row r="185" spans="1:10" x14ac:dyDescent="0.2">
      <c r="A185" s="685" t="s">
        <v>363</v>
      </c>
      <c r="B185" s="685"/>
      <c r="C185" s="685"/>
      <c r="D185" s="685"/>
      <c r="E185" s="685"/>
      <c r="F185" s="685"/>
      <c r="G185" s="685"/>
      <c r="H185" s="685"/>
      <c r="I185" s="685"/>
    </row>
    <row r="186" spans="1:10" x14ac:dyDescent="0.2">
      <c r="A186" s="685" t="s">
        <v>294</v>
      </c>
      <c r="B186" s="685"/>
      <c r="C186" s="685"/>
      <c r="D186" s="685"/>
      <c r="E186" s="685"/>
      <c r="F186" s="685"/>
      <c r="G186" s="685"/>
      <c r="H186" s="685"/>
      <c r="I186" s="685"/>
    </row>
    <row r="187" spans="1:10" x14ac:dyDescent="0.2">
      <c r="A187" s="374" t="s">
        <v>295</v>
      </c>
      <c r="J187" s="10" t="s">
        <v>31</v>
      </c>
    </row>
  </sheetData>
  <mergeCells count="43">
    <mergeCell ref="A11:E11"/>
    <mergeCell ref="A1:K1"/>
    <mergeCell ref="A2:K2"/>
    <mergeCell ref="A3:K3"/>
    <mergeCell ref="A4:K8"/>
    <mergeCell ref="A10:E10"/>
    <mergeCell ref="A59:H59"/>
    <mergeCell ref="B20:G20"/>
    <mergeCell ref="H20:K20"/>
    <mergeCell ref="B42:G42"/>
    <mergeCell ref="A47:H47"/>
    <mergeCell ref="A48:H48"/>
    <mergeCell ref="A49:A51"/>
    <mergeCell ref="B49:B51"/>
    <mergeCell ref="C49:C51"/>
    <mergeCell ref="D49:D51"/>
    <mergeCell ref="E49:G49"/>
    <mergeCell ref="E50:E51"/>
    <mergeCell ref="F50:F51"/>
    <mergeCell ref="G50:G51"/>
    <mergeCell ref="H50:H51"/>
    <mergeCell ref="A57:K57"/>
    <mergeCell ref="B176:C176"/>
    <mergeCell ref="G60:G62"/>
    <mergeCell ref="H60:H62"/>
    <mergeCell ref="D61:D62"/>
    <mergeCell ref="E61:E62"/>
    <mergeCell ref="F61:F62"/>
    <mergeCell ref="A131:H131"/>
    <mergeCell ref="G132:G134"/>
    <mergeCell ref="H132:H134"/>
    <mergeCell ref="D133:D134"/>
    <mergeCell ref="E133:E134"/>
    <mergeCell ref="F133:F134"/>
    <mergeCell ref="A184:I184"/>
    <mergeCell ref="A185:I185"/>
    <mergeCell ref="A186:I186"/>
    <mergeCell ref="B177:C177"/>
    <mergeCell ref="B178:C178"/>
    <mergeCell ref="B179:C179"/>
    <mergeCell ref="B180:C180"/>
    <mergeCell ref="B181:C181"/>
    <mergeCell ref="A183:I183"/>
  </mergeCells>
  <hyperlinks>
    <hyperlink ref="J187" location="Contents!A1" display="Back to Contents"/>
  </hyperlinks>
  <pageMargins left="0.25" right="0.25" top="0.75" bottom="0.75" header="0.3" footer="0.3"/>
  <pageSetup scale="64"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vt:lpstr>
      <vt:lpstr>HS to Coll. </vt:lpstr>
      <vt:lpstr>HS to Coll - College Readiness</vt:lpstr>
      <vt:lpstr>Enrollment-Region of Residence</vt:lpstr>
      <vt:lpstr>Enrollment at Inst in Region</vt:lpstr>
      <vt:lpstr>Enrollment In&amp;Out</vt:lpstr>
      <vt:lpstr>instregion10</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total10</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Upper Rio Grande</dc:title>
  <dc:subject>Regional Data</dc:subject>
  <dc:creator>Strategic Planning and Funding</dc:creator>
  <cp:keywords>regions, upper rio grande</cp:keywords>
  <cp:lastModifiedBy>kingcd</cp:lastModifiedBy>
  <dcterms:created xsi:type="dcterms:W3CDTF">2006-09-16T00:00:00Z</dcterms:created>
  <dcterms:modified xsi:type="dcterms:W3CDTF">2019-08-05T19:42:25Z</dcterms:modified>
</cp:coreProperties>
</file>