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thecb-auvfs41\userfile\BF\SFA\FAS\Accounting\Allocations\Allocations_2018\FY18 Institution Preliminary Allocation Spreadsheets\"/>
    </mc:Choice>
  </mc:AlternateContent>
  <bookViews>
    <workbookView xWindow="0" yWindow="0" windowWidth="19200" windowHeight="11595"/>
  </bookViews>
  <sheets>
    <sheet name="Summary" sheetId="10" r:id="rId1"/>
    <sheet name="Rule" sheetId="5" r:id="rId2"/>
    <sheet name="Calculation Data" sheetId="9" r:id="rId3"/>
  </sheets>
  <externalReferences>
    <externalReference r:id="rId4"/>
  </externalReferences>
  <definedNames>
    <definedName name="_xlnm._FilterDatabase" localSheetId="2" hidden="1">'Calculation Data'!$A$7:$D$116</definedName>
    <definedName name="need">'[1]Calculation Data'!$A:$H</definedName>
    <definedName name="participation">#REF!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4" i="9" l="1"/>
  <c r="C112" i="9"/>
  <c r="C111" i="9"/>
  <c r="C110" i="9"/>
  <c r="C108" i="9"/>
  <c r="C107" i="9"/>
  <c r="C106" i="9"/>
  <c r="C105" i="9"/>
  <c r="C104" i="9"/>
  <c r="C103" i="9"/>
  <c r="C102" i="9"/>
  <c r="C101" i="9"/>
  <c r="C100" i="9"/>
  <c r="C99" i="9"/>
  <c r="C98" i="9"/>
  <c r="C97" i="9"/>
  <c r="C96" i="9"/>
  <c r="C95" i="9"/>
  <c r="C94" i="9"/>
  <c r="C93" i="9"/>
  <c r="C92" i="9"/>
  <c r="C91" i="9"/>
  <c r="C90" i="9"/>
  <c r="C89" i="9"/>
  <c r="C88" i="9"/>
  <c r="C87" i="9"/>
  <c r="C86" i="9"/>
  <c r="C85" i="9"/>
  <c r="C84" i="9"/>
  <c r="C83" i="9"/>
  <c r="C82" i="9"/>
  <c r="C81" i="9"/>
  <c r="C80" i="9"/>
  <c r="C79" i="9"/>
  <c r="C78" i="9"/>
  <c r="C77" i="9"/>
  <c r="C76" i="9"/>
  <c r="C75" i="9"/>
  <c r="C74" i="9"/>
  <c r="C73" i="9"/>
  <c r="C72" i="9"/>
  <c r="C71" i="9"/>
  <c r="C70" i="9"/>
  <c r="C69" i="9"/>
  <c r="C68" i="9"/>
  <c r="C67" i="9"/>
  <c r="C66" i="9"/>
  <c r="C65" i="9"/>
  <c r="C64" i="9"/>
  <c r="C63" i="9"/>
  <c r="C62" i="9"/>
  <c r="C61" i="9"/>
  <c r="C60" i="9"/>
  <c r="C59" i="9"/>
  <c r="C58" i="9"/>
  <c r="C57" i="9"/>
  <c r="C56" i="9"/>
  <c r="C54" i="9"/>
  <c r="C53" i="9"/>
  <c r="C52" i="9"/>
  <c r="C51" i="9"/>
  <c r="C50" i="9"/>
  <c r="C49" i="9"/>
  <c r="C48" i="9"/>
  <c r="C47" i="9"/>
  <c r="C46"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9" i="9"/>
  <c r="E9" i="10" l="1"/>
  <c r="G16" i="10"/>
  <c r="G18" i="10"/>
  <c r="H16" i="10" l="1"/>
  <c r="C6" i="9" l="1"/>
  <c r="C115" i="9" l="1"/>
</calcChain>
</file>

<file path=xl/comments1.xml><?xml version="1.0" encoding="utf-8"?>
<comments xmlns="http://schemas.openxmlformats.org/spreadsheetml/2006/main">
  <authors>
    <author>SpearsSH</author>
  </authors>
  <commentList>
    <comment ref="C115" authorId="0" shapeId="0">
      <text>
        <r>
          <rPr>
            <b/>
            <sz val="9"/>
            <color indexed="81"/>
            <rFont val="Tahoma"/>
            <family val="2"/>
          </rPr>
          <t>SpearsSH:</t>
        </r>
        <r>
          <rPr>
            <sz val="9"/>
            <color indexed="81"/>
            <rFont val="Tahoma"/>
            <family val="2"/>
          </rPr>
          <t xml:space="preserve">
Rounding down to prevent going over the appropriation by $3.</t>
        </r>
      </text>
    </comment>
  </commentList>
</comments>
</file>

<file path=xl/sharedStrings.xml><?xml version="1.0" encoding="utf-8"?>
<sst xmlns="http://schemas.openxmlformats.org/spreadsheetml/2006/main" count="231" uniqueCount="130">
  <si>
    <t>Angelina College</t>
  </si>
  <si>
    <t>Austin Community College</t>
  </si>
  <si>
    <t>Clarendon College</t>
  </si>
  <si>
    <t>McLennan Community College</t>
  </si>
  <si>
    <t>South Texas College</t>
  </si>
  <si>
    <t>Southwest Texas Junior College</t>
  </si>
  <si>
    <t>Tarrant County College District</t>
  </si>
  <si>
    <t>Trinity Valley Community College</t>
  </si>
  <si>
    <t>Tyler Junior College</t>
  </si>
  <si>
    <t>Vernon College</t>
  </si>
  <si>
    <t>Victoria College</t>
  </si>
  <si>
    <t>Weatherford College</t>
  </si>
  <si>
    <t>Public Universities</t>
  </si>
  <si>
    <t>Sam Houston State University</t>
  </si>
  <si>
    <t>Texas A&amp;M University</t>
  </si>
  <si>
    <t>Texas A&amp;M University-Corpus Christi</t>
  </si>
  <si>
    <t>Texas Tech University</t>
  </si>
  <si>
    <t>University of Houston-Clear Lake</t>
  </si>
  <si>
    <t>University of Houston-Victoria</t>
  </si>
  <si>
    <t>University of North Texas</t>
  </si>
  <si>
    <t>West Texas A&amp;M University</t>
  </si>
  <si>
    <t>Texas State Technical College-Waco</t>
  </si>
  <si>
    <t>INSTITUTION</t>
  </si>
  <si>
    <t>Rule 21.1086</t>
  </si>
  <si>
    <t>Allocations for the Educational Aide Exemption Program are to be determined
on an annual basis as follows:
(1) All institutions will be invited annually to participate in the Educational
Aide Exemption Program allocation process. Participation requires that institutions
utilize institutional matching funds to cover at least 10% of each recipient’s exemption.
Those choosing not to participate will not be considered in the allocation calculations
for the relevant year.
(2) The annual appropriation will be divided equally across the participating
institutions. 
(c) Allocation calculations will be shared with all participating institutions for
comment prior to final posting, and the institutions will be given 10 business days, beginning
the day of the notice’s distribution and excluding State holidays, to confirm their continued
interest in participating in the program.</t>
  </si>
  <si>
    <t># of Participating institutions:</t>
  </si>
  <si>
    <t>Lee College</t>
  </si>
  <si>
    <t>Texas A&amp;M International University</t>
  </si>
  <si>
    <t>FICE</t>
  </si>
  <si>
    <t>Angelo State University</t>
  </si>
  <si>
    <t>Lamar University</t>
  </si>
  <si>
    <t>Midwestern State University</t>
  </si>
  <si>
    <t>Prairie View A&amp;M University</t>
  </si>
  <si>
    <t>Stephen F. Austin State University</t>
  </si>
  <si>
    <t>Sul Ross State University</t>
  </si>
  <si>
    <t>Tarleton State University</t>
  </si>
  <si>
    <t>Texas A&amp;M University at Galveston</t>
  </si>
  <si>
    <t>Texas A&amp;M-Central Texas</t>
  </si>
  <si>
    <t>Texas A&amp;M University-Commerce</t>
  </si>
  <si>
    <t>Texas A&amp;M University-Kingsville</t>
  </si>
  <si>
    <t xml:space="preserve">Texas A&amp;M University-San Antonio </t>
  </si>
  <si>
    <t>Texas Southern University</t>
  </si>
  <si>
    <t>Texas State University-San Marcos</t>
  </si>
  <si>
    <t>Texas Woman's University</t>
  </si>
  <si>
    <t>The University of Texas at Arlington</t>
  </si>
  <si>
    <t>The University of Texas at Austin</t>
  </si>
  <si>
    <t>The University of Texas at Dallas</t>
  </si>
  <si>
    <t>The University of Texas at El Paso</t>
  </si>
  <si>
    <t>The University of Texas at San Antonio</t>
  </si>
  <si>
    <t>The University of Texas at Tyler</t>
  </si>
  <si>
    <t>The University of Texas of the Permian Basin</t>
  </si>
  <si>
    <t>University of Houston</t>
  </si>
  <si>
    <t>University of Houston-Downtown</t>
  </si>
  <si>
    <t>The University of Texas-Rio Grande Valley</t>
  </si>
  <si>
    <t>Public Health- Related</t>
  </si>
  <si>
    <t>025554</t>
  </si>
  <si>
    <t>The University of Texas MD Anderson Cancer Center</t>
  </si>
  <si>
    <t>The University of Texas Medical School, San Antonio</t>
  </si>
  <si>
    <t xml:space="preserve">University of North Texas Health Science Center </t>
  </si>
  <si>
    <t>Texas A&amp;M University System-HSC</t>
  </si>
  <si>
    <t>Alvin Community College</t>
  </si>
  <si>
    <t xml:space="preserve">Amarillo College  </t>
  </si>
  <si>
    <t>Brazosport College</t>
  </si>
  <si>
    <t>Central Texas College</t>
  </si>
  <si>
    <t>Coastal Bend College</t>
  </si>
  <si>
    <t>Collin County Community College District</t>
  </si>
  <si>
    <t>Del Mar College</t>
  </si>
  <si>
    <t>El Paso Community College District</t>
  </si>
  <si>
    <t>Galveston College</t>
  </si>
  <si>
    <t>Grayson County College</t>
  </si>
  <si>
    <t>Hill College</t>
  </si>
  <si>
    <t>Houston Community College</t>
  </si>
  <si>
    <t>Howard College</t>
  </si>
  <si>
    <t>Kilgore College</t>
  </si>
  <si>
    <t>Laredo Community College</t>
  </si>
  <si>
    <t>Lone Star College System District</t>
  </si>
  <si>
    <t>Midland College</t>
  </si>
  <si>
    <t>Navarro College</t>
  </si>
  <si>
    <t>North Central Texas College</t>
  </si>
  <si>
    <t>Northeast Texas Community College</t>
  </si>
  <si>
    <t>Northwest Vista College</t>
  </si>
  <si>
    <t>Odessa College</t>
  </si>
  <si>
    <t>Palo Alto College</t>
  </si>
  <si>
    <t>Panola College</t>
  </si>
  <si>
    <t>Paris Junior College</t>
  </si>
  <si>
    <t>San Antonio College</t>
  </si>
  <si>
    <t>San Jacinto College Central Campus</t>
  </si>
  <si>
    <t>St. Philip's College</t>
  </si>
  <si>
    <t>Texarkana College</t>
  </si>
  <si>
    <t>Temple College</t>
  </si>
  <si>
    <t>Texas Southmost College</t>
  </si>
  <si>
    <t>Wharton County Junior College</t>
  </si>
  <si>
    <t>Public State Colleges</t>
  </si>
  <si>
    <t>Lamar Institute of Technology</t>
  </si>
  <si>
    <t>Lamar State College-Orange</t>
  </si>
  <si>
    <t>Lamar State College-Port Arthur</t>
  </si>
  <si>
    <t xml:space="preserve">Texas A&amp;M University-Texarkana </t>
  </si>
  <si>
    <t xml:space="preserve">University of North Texas Dallas </t>
  </si>
  <si>
    <t xml:space="preserve">The University of Texas HSC at Houston  </t>
  </si>
  <si>
    <t xml:space="preserve">The University of Texas HSC at Tyler </t>
  </si>
  <si>
    <t>The University of Texas Medical Branch at Galveston</t>
  </si>
  <si>
    <t xml:space="preserve">The University of Texas Southwestern School of Health Professions </t>
  </si>
  <si>
    <t xml:space="preserve">Texas Tech University HSC </t>
  </si>
  <si>
    <t xml:space="preserve">Blinn College </t>
  </si>
  <si>
    <t xml:space="preserve">Cisco College </t>
  </si>
  <si>
    <t xml:space="preserve">College of the Mainland Community College District </t>
  </si>
  <si>
    <t xml:space="preserve">Dallas Community College District </t>
  </si>
  <si>
    <t xml:space="preserve">Frank Phillips College </t>
  </si>
  <si>
    <t xml:space="preserve">Ranger College </t>
  </si>
  <si>
    <t xml:space="preserve">South Plains College </t>
  </si>
  <si>
    <t xml:space="preserve">Western Texas College </t>
  </si>
  <si>
    <t>FY18 Preliminary Allocation</t>
  </si>
  <si>
    <t xml:space="preserve">Grand total: </t>
  </si>
  <si>
    <t>The institutions share of FY18 appropriation:</t>
  </si>
  <si>
    <t>Opt In/Opt Out</t>
  </si>
  <si>
    <t>Opt-In</t>
  </si>
  <si>
    <t>Opt-Out</t>
  </si>
  <si>
    <t>FY2018 Estimated Appropriation:</t>
  </si>
  <si>
    <t>Public Community Colleges</t>
  </si>
  <si>
    <t>Public Technical Institutes</t>
  </si>
  <si>
    <t>FY2018 Educational Aide Exemption Preliminary Allocation</t>
  </si>
  <si>
    <t>Enter FICE Code:</t>
  </si>
  <si>
    <t xml:space="preserve"> </t>
  </si>
  <si>
    <t>Institution Name:</t>
  </si>
  <si>
    <t>Allocation Breakdown</t>
  </si>
  <si>
    <t>Calculation details are referenced in the Calculation Data tab</t>
  </si>
  <si>
    <t>FY2018 Preliminary Allocation:</t>
  </si>
  <si>
    <t>Opt In/Out Response:</t>
  </si>
  <si>
    <r>
      <rPr>
        <b/>
        <sz val="18"/>
        <color theme="9" tint="-0.249977111117893"/>
        <rFont val="Franklin Gothic Demi"/>
        <family val="2"/>
      </rPr>
      <t>Educational Aide Exemption (EAE)</t>
    </r>
    <r>
      <rPr>
        <sz val="16"/>
        <color theme="7"/>
        <rFont val="Franklin Gothic Demi"/>
        <family val="2"/>
      </rPr>
      <t xml:space="preserve">
</t>
    </r>
    <r>
      <rPr>
        <b/>
        <sz val="16"/>
        <color rgb="FFC00000"/>
        <rFont val="Franklin Gothic Demi"/>
        <family val="2"/>
      </rPr>
      <t xml:space="preserve">FY2018 </t>
    </r>
    <r>
      <rPr>
        <b/>
        <sz val="14"/>
        <color rgb="FFC00000"/>
        <rFont val="Franklin Gothic Demi"/>
        <family val="2"/>
      </rPr>
      <t>Preliminary Allocation Data Review</t>
    </r>
  </si>
  <si>
    <t>FY2018 - Estimated Appropriation:  $375,000</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</si>
</sst>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0000"/>
    <numFmt numFmtId="166" formatCode="&quot;$&quot;#,##0.00"/>
  </numFmts>
  <fonts count="40" x14ac:knownFonts="1">
    <font>
      <sz val="11"/>
      <color theme="1"/>
      <name val="Calibri"/>
      <family val="2"/>
      <scheme val="minor"/>
    </font>
    <font>
      <sz val="11"/>
      <color theme="1"/>
      <name val="Calibri"/>
      <family val="2"/>
      <scheme val="minor"/>
    </font>
    <font>
      <sz val="12"/>
      <name val="Arial"/>
      <family val="2"/>
    </font>
    <font>
      <sz val="10"/>
      <name val="Arial"/>
      <family val="2"/>
    </font>
    <font>
      <b/>
      <sz val="10"/>
      <color theme="1"/>
      <name val="Tahoma"/>
      <family val="2"/>
    </font>
    <font>
      <sz val="11"/>
      <color theme="1"/>
      <name val="Tahoma"/>
      <family val="2"/>
    </font>
    <font>
      <b/>
      <u/>
      <sz val="11"/>
      <color theme="1"/>
      <name val="Calibri"/>
      <family val="2"/>
      <scheme val="minor"/>
    </font>
    <font>
      <sz val="10"/>
      <name val="Tahoma"/>
      <family val="2"/>
    </font>
    <font>
      <b/>
      <sz val="11"/>
      <name val="Tahoma"/>
      <family val="2"/>
    </font>
    <font>
      <sz val="11"/>
      <name val="Tahoma"/>
      <family val="2"/>
    </font>
    <font>
      <b/>
      <sz val="11"/>
      <color theme="1"/>
      <name val="Tahoma"/>
      <family val="2"/>
    </font>
    <font>
      <sz val="11"/>
      <color rgb="FF000000"/>
      <name val="Tahoma"/>
      <family val="2"/>
    </font>
    <font>
      <sz val="11"/>
      <color rgb="FF002060"/>
      <name val="Tahoma"/>
      <family val="2"/>
    </font>
    <font>
      <sz val="9"/>
      <color indexed="81"/>
      <name val="Tahoma"/>
      <family val="2"/>
    </font>
    <font>
      <b/>
      <sz val="9"/>
      <color indexed="81"/>
      <name val="Tahoma"/>
      <family val="2"/>
    </font>
    <font>
      <b/>
      <sz val="14"/>
      <name val="Tahoma"/>
      <family val="2"/>
    </font>
    <font>
      <b/>
      <sz val="10"/>
      <name val="Tahoma"/>
      <family val="2"/>
    </font>
    <font>
      <b/>
      <sz val="12"/>
      <color theme="1"/>
      <name val="Tahoma"/>
      <family val="2"/>
    </font>
    <font>
      <b/>
      <sz val="11"/>
      <color rgb="FF000000"/>
      <name val="Tahoma"/>
      <family val="2"/>
    </font>
    <font>
      <b/>
      <sz val="11"/>
      <color rgb="FFFF0000"/>
      <name val="Tahoma"/>
      <family val="2"/>
    </font>
    <font>
      <sz val="18"/>
      <color theme="3"/>
      <name val="Calibri Light"/>
      <family val="2"/>
      <scheme val="major"/>
    </font>
    <font>
      <b/>
      <sz val="15"/>
      <color theme="3"/>
      <name val="Calibri"/>
      <family val="2"/>
      <scheme val="minor"/>
    </font>
    <font>
      <sz val="10"/>
      <color theme="1"/>
      <name val="Franklin Gothic Demi"/>
      <family val="2"/>
    </font>
    <font>
      <b/>
      <sz val="16"/>
      <color theme="7"/>
      <name val="Franklin Gothic Demi"/>
      <family val="2"/>
    </font>
    <font>
      <b/>
      <sz val="18"/>
      <color theme="9" tint="-0.249977111117893"/>
      <name val="Franklin Gothic Demi"/>
      <family val="2"/>
    </font>
    <font>
      <sz val="16"/>
      <color theme="7"/>
      <name val="Franklin Gothic Demi"/>
      <family val="2"/>
    </font>
    <font>
      <b/>
      <sz val="16"/>
      <color rgb="FFC00000"/>
      <name val="Franklin Gothic Demi"/>
      <family val="2"/>
    </font>
    <font>
      <b/>
      <sz val="14"/>
      <color rgb="FFC00000"/>
      <name val="Franklin Gothic Demi"/>
      <family val="2"/>
    </font>
    <font>
      <b/>
      <sz val="14"/>
      <color theme="7"/>
      <name val="Franklin Gothic Demi"/>
      <family val="2"/>
    </font>
    <font>
      <sz val="14"/>
      <color theme="1" tint="0.34998626667073579"/>
      <name val="Franklin Gothic Demi"/>
      <family val="2"/>
    </font>
    <font>
      <sz val="14"/>
      <color theme="1"/>
      <name val="Franklin Gothic Demi"/>
      <family val="2"/>
    </font>
    <font>
      <b/>
      <sz val="14"/>
      <color theme="1" tint="0.34998626667073579"/>
      <name val="Franklin Gothic Demi"/>
      <family val="2"/>
    </font>
    <font>
      <sz val="10"/>
      <color theme="1" tint="0.34998626667073579"/>
      <name val="Franklin Gothic Demi"/>
      <family val="2"/>
    </font>
    <font>
      <sz val="12"/>
      <color theme="1"/>
      <name val="Franklin Gothic Demi"/>
      <family val="2"/>
    </font>
    <font>
      <sz val="10"/>
      <color rgb="FFC00000"/>
      <name val="Franklin Gothic Demi"/>
      <family val="2"/>
    </font>
    <font>
      <b/>
      <sz val="12"/>
      <color theme="1"/>
      <name val="Calibri"/>
      <family val="2"/>
      <scheme val="minor"/>
    </font>
    <font>
      <sz val="12"/>
      <name val="Franklin Gothic Demi"/>
      <family val="2"/>
    </font>
    <font>
      <sz val="12"/>
      <color theme="1" tint="0.34998626667073579"/>
      <name val="Franklin Gothic Demi"/>
      <family val="2"/>
    </font>
    <font>
      <sz val="12"/>
      <color theme="9" tint="-0.249977111117893"/>
      <name val="Franklin Gothic Demi"/>
      <family val="2"/>
    </font>
    <font>
      <b/>
      <sz val="12"/>
      <color theme="1" tint="0.34998626667073579"/>
      <name val="Franklin Gothic Demi"/>
      <family val="2"/>
    </font>
  </fonts>
  <fills count="10">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rgb="FFFFFF99"/>
        <bgColor indexed="64"/>
      </patternFill>
    </fill>
    <fill>
      <patternFill patternType="solid">
        <fgColor rgb="FFFFFF00"/>
        <bgColor indexed="64"/>
      </patternFill>
    </fill>
    <fill>
      <patternFill patternType="darkUp">
        <fgColor theme="4"/>
        <bgColor rgb="FF0070C0"/>
      </patternFill>
    </fill>
    <fill>
      <patternFill patternType="solid">
        <fgColor rgb="FFFFC000"/>
        <bgColor indexed="64"/>
      </patternFill>
    </fill>
  </fills>
  <borders count="25">
    <border>
      <left/>
      <right/>
      <top/>
      <bottom/>
      <diagonal/>
    </border>
    <border>
      <left/>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n">
        <color indexed="64"/>
      </bottom>
      <diagonal/>
    </border>
    <border>
      <left/>
      <right style="medium">
        <color indexed="64"/>
      </right>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0" fontId="2" fillId="0" borderId="0"/>
    <xf numFmtId="0" fontId="20" fillId="0" borderId="0" applyNumberFormat="0" applyFill="0" applyBorder="0" applyAlignment="0" applyProtection="0"/>
    <xf numFmtId="0" fontId="21" fillId="0" borderId="8" applyNumberFormat="0" applyFill="0" applyAlignment="0" applyProtection="0"/>
  </cellStyleXfs>
  <cellXfs count="116">
    <xf numFmtId="0" fontId="0" fillId="0" borderId="0" xfId="0"/>
    <xf numFmtId="0" fontId="0" fillId="0" borderId="0" xfId="0" applyAlignment="1">
      <alignment wrapText="1"/>
    </xf>
    <xf numFmtId="0" fontId="6" fillId="0" borderId="0" xfId="0" applyFont="1"/>
    <xf numFmtId="165" fontId="5" fillId="0" borderId="0" xfId="0" applyNumberFormat="1" applyFont="1" applyFill="1" applyBorder="1" applyAlignment="1">
      <alignment horizontal="left"/>
    </xf>
    <xf numFmtId="49" fontId="9" fillId="0" borderId="0" xfId="0" applyNumberFormat="1" applyFont="1" applyFill="1" applyBorder="1" applyAlignment="1">
      <alignment horizontal="left" vertical="center"/>
    </xf>
    <xf numFmtId="0" fontId="9" fillId="0" borderId="0" xfId="0" applyFont="1" applyFill="1" applyBorder="1" applyAlignment="1">
      <alignment horizontal="left" wrapText="1"/>
    </xf>
    <xf numFmtId="49" fontId="11" fillId="0" borderId="0" xfId="0" applyNumberFormat="1" applyFont="1" applyFill="1" applyBorder="1" applyAlignment="1">
      <alignment horizontal="left" vertical="center"/>
    </xf>
    <xf numFmtId="0" fontId="9" fillId="0" borderId="0" xfId="0" applyFont="1" applyFill="1" applyBorder="1" applyAlignment="1">
      <alignment horizontal="left" vertical="center" wrapText="1"/>
    </xf>
    <xf numFmtId="49" fontId="11" fillId="0" borderId="0" xfId="0" applyNumberFormat="1" applyFont="1" applyFill="1" applyBorder="1" applyAlignment="1">
      <alignment horizontal="left" vertical="center" wrapText="1"/>
    </xf>
    <xf numFmtId="49" fontId="12" fillId="0" borderId="0" xfId="0" applyNumberFormat="1" applyFont="1" applyFill="1" applyBorder="1" applyAlignment="1">
      <alignment horizontal="left" vertical="center"/>
    </xf>
    <xf numFmtId="49" fontId="7" fillId="0" borderId="0" xfId="0" applyNumberFormat="1" applyFont="1" applyFill="1" applyBorder="1" applyAlignment="1">
      <alignment horizontal="left" vertical="center"/>
    </xf>
    <xf numFmtId="0" fontId="7" fillId="0" borderId="0" xfId="0" applyFont="1" applyFill="1" applyBorder="1" applyAlignment="1">
      <alignment horizontal="left" wrapText="1"/>
    </xf>
    <xf numFmtId="49" fontId="8" fillId="0" borderId="0" xfId="0" applyNumberFormat="1" applyFont="1" applyFill="1" applyBorder="1" applyAlignment="1">
      <alignment horizontal="left" vertical="center"/>
    </xf>
    <xf numFmtId="165" fontId="9" fillId="0" borderId="0" xfId="0" applyNumberFormat="1" applyFont="1" applyFill="1" applyBorder="1" applyAlignment="1">
      <alignment horizontal="left" vertical="center"/>
    </xf>
    <xf numFmtId="165" fontId="9" fillId="0" borderId="0" xfId="0" applyNumberFormat="1" applyFont="1" applyFill="1" applyBorder="1" applyAlignment="1">
      <alignment horizontal="left"/>
    </xf>
    <xf numFmtId="0" fontId="9" fillId="0" borderId="0" xfId="0" applyFont="1" applyFill="1" applyBorder="1" applyAlignment="1">
      <alignment horizontal="left"/>
    </xf>
    <xf numFmtId="0" fontId="9" fillId="0" borderId="0" xfId="0" applyFont="1" applyFill="1" applyBorder="1" applyAlignment="1">
      <alignment wrapText="1"/>
    </xf>
    <xf numFmtId="0" fontId="8" fillId="2" borderId="0" xfId="0" applyFont="1" applyFill="1" applyBorder="1" applyAlignment="1">
      <alignment horizontal="right" wrapText="1"/>
    </xf>
    <xf numFmtId="49" fontId="8" fillId="2" borderId="0" xfId="0" applyNumberFormat="1" applyFont="1" applyFill="1" applyBorder="1" applyAlignment="1">
      <alignment horizontal="left" vertical="center"/>
    </xf>
    <xf numFmtId="49" fontId="8" fillId="3" borderId="2" xfId="0" applyNumberFormat="1" applyFont="1" applyFill="1" applyBorder="1" applyAlignment="1">
      <alignment horizontal="left" vertical="center"/>
    </xf>
    <xf numFmtId="0" fontId="8" fillId="3" borderId="2" xfId="0" applyFont="1" applyFill="1" applyBorder="1" applyAlignment="1">
      <alignment wrapText="1"/>
    </xf>
    <xf numFmtId="49" fontId="8" fillId="3" borderId="1" xfId="0" applyNumberFormat="1" applyFont="1" applyFill="1" applyBorder="1" applyAlignment="1">
      <alignment horizontal="left" vertical="center"/>
    </xf>
    <xf numFmtId="0" fontId="8" fillId="3" borderId="1" xfId="0" applyFont="1" applyFill="1" applyBorder="1" applyAlignment="1">
      <alignment wrapText="1"/>
    </xf>
    <xf numFmtId="0" fontId="5" fillId="0" borderId="0" xfId="0" applyFont="1" applyFill="1" applyBorder="1"/>
    <xf numFmtId="0" fontId="5" fillId="0" borderId="0" xfId="0" applyFont="1"/>
    <xf numFmtId="164" fontId="16" fillId="0" borderId="0" xfId="3" applyNumberFormat="1" applyFont="1" applyFill="1" applyBorder="1" applyAlignment="1" applyProtection="1">
      <alignment horizontal="center" vertical="center" wrapText="1"/>
    </xf>
    <xf numFmtId="0" fontId="5" fillId="0" borderId="0" xfId="0" applyFont="1" applyBorder="1"/>
    <xf numFmtId="0" fontId="5" fillId="3" borderId="1" xfId="0" applyFont="1" applyFill="1" applyBorder="1"/>
    <xf numFmtId="42" fontId="10" fillId="2" borderId="0" xfId="0" applyNumberFormat="1" applyFont="1" applyFill="1" applyBorder="1"/>
    <xf numFmtId="0" fontId="5" fillId="2" borderId="0" xfId="0" applyFont="1" applyFill="1" applyBorder="1"/>
    <xf numFmtId="3" fontId="15" fillId="0" borderId="0" xfId="0" applyNumberFormat="1" applyFont="1" applyBorder="1" applyAlignment="1">
      <alignment horizontal="left" vertical="center"/>
    </xf>
    <xf numFmtId="0" fontId="5" fillId="0" borderId="0" xfId="0" applyFont="1" applyFill="1" applyBorder="1" applyAlignment="1">
      <alignment horizontal="left"/>
    </xf>
    <xf numFmtId="0" fontId="5" fillId="0" borderId="0" xfId="0" applyFont="1" applyFill="1" applyAlignment="1">
      <alignment horizontal="left"/>
    </xf>
    <xf numFmtId="164" fontId="4" fillId="0" borderId="0" xfId="1" applyNumberFormat="1" applyFont="1" applyFill="1" applyAlignment="1">
      <alignment horizontal="left"/>
    </xf>
    <xf numFmtId="0" fontId="4" fillId="0" borderId="0" xfId="0" applyFont="1" applyFill="1" applyAlignment="1">
      <alignment horizontal="center"/>
    </xf>
    <xf numFmtId="44" fontId="5" fillId="0" borderId="0" xfId="2" applyFont="1" applyFill="1" applyAlignment="1">
      <alignment horizontal="left"/>
    </xf>
    <xf numFmtId="0" fontId="5" fillId="0" borderId="0" xfId="0" applyFont="1" applyFill="1"/>
    <xf numFmtId="49" fontId="8" fillId="4" borderId="2" xfId="1" applyNumberFormat="1" applyFont="1" applyFill="1" applyBorder="1" applyAlignment="1" applyProtection="1">
      <alignment horizontal="left" wrapText="1"/>
    </xf>
    <xf numFmtId="3" fontId="8" fillId="4" borderId="2" xfId="1" applyNumberFormat="1" applyFont="1" applyFill="1" applyBorder="1" applyAlignment="1" applyProtection="1">
      <alignment horizontal="left" wrapText="1"/>
    </xf>
    <xf numFmtId="3" fontId="8" fillId="5" borderId="3" xfId="0" applyNumberFormat="1" applyFont="1" applyFill="1" applyBorder="1" applyAlignment="1">
      <alignment horizontal="right" wrapText="1"/>
    </xf>
    <xf numFmtId="3" fontId="8" fillId="5" borderId="5" xfId="0" applyNumberFormat="1" applyFont="1" applyFill="1" applyBorder="1" applyAlignment="1">
      <alignment horizontal="center"/>
    </xf>
    <xf numFmtId="3" fontId="8" fillId="6" borderId="6" xfId="0" applyNumberFormat="1" applyFont="1" applyFill="1" applyBorder="1" applyAlignment="1">
      <alignment horizontal="right" wrapText="1"/>
    </xf>
    <xf numFmtId="44" fontId="18" fillId="6" borderId="7" xfId="2" applyFont="1" applyFill="1" applyBorder="1" applyAlignment="1">
      <alignment horizontal="center"/>
    </xf>
    <xf numFmtId="0" fontId="10" fillId="5" borderId="6" xfId="0" applyFont="1" applyFill="1" applyBorder="1" applyAlignment="1">
      <alignment horizontal="right" wrapText="1"/>
    </xf>
    <xf numFmtId="44" fontId="19" fillId="5" borderId="4" xfId="2" applyFont="1" applyFill="1" applyBorder="1" applyAlignment="1">
      <alignment horizontal="center"/>
    </xf>
    <xf numFmtId="0" fontId="5" fillId="0" borderId="0" xfId="0" applyFont="1" applyBorder="1" applyAlignment="1">
      <alignment horizontal="center"/>
    </xf>
    <xf numFmtId="0" fontId="5" fillId="0" borderId="0" xfId="0" applyFont="1" applyFill="1" applyBorder="1" applyAlignment="1">
      <alignment horizontal="center"/>
    </xf>
    <xf numFmtId="42" fontId="5" fillId="3" borderId="2" xfId="0" applyNumberFormat="1" applyFont="1" applyFill="1" applyBorder="1" applyAlignment="1">
      <alignment horizontal="center"/>
    </xf>
    <xf numFmtId="0" fontId="5" fillId="3" borderId="2" xfId="0" applyFont="1" applyFill="1" applyBorder="1" applyAlignment="1">
      <alignment horizontal="center"/>
    </xf>
    <xf numFmtId="0" fontId="17" fillId="4" borderId="2" xfId="0" applyFont="1" applyFill="1" applyBorder="1" applyAlignment="1">
      <alignment horizontal="center" wrapText="1"/>
    </xf>
    <xf numFmtId="0" fontId="10" fillId="4" borderId="2" xfId="0" applyFont="1" applyFill="1" applyBorder="1" applyAlignment="1">
      <alignment horizontal="center"/>
    </xf>
    <xf numFmtId="0" fontId="22" fillId="0" borderId="10" xfId="0" applyFont="1" applyBorder="1"/>
    <xf numFmtId="0" fontId="22" fillId="0" borderId="11" xfId="0" applyFont="1" applyBorder="1"/>
    <xf numFmtId="165" fontId="30" fillId="7" borderId="13" xfId="0" applyNumberFormat="1" applyFont="1" applyFill="1" applyBorder="1" applyAlignment="1">
      <alignment horizontal="center" vertical="center"/>
    </xf>
    <xf numFmtId="0" fontId="22" fillId="0" borderId="14" xfId="0" applyFont="1" applyBorder="1"/>
    <xf numFmtId="0" fontId="22" fillId="0" borderId="0" xfId="0" applyFont="1" applyBorder="1" applyAlignment="1">
      <alignment vertical="center"/>
    </xf>
    <xf numFmtId="0" fontId="29" fillId="0" borderId="0" xfId="5" applyFont="1" applyBorder="1" applyAlignment="1">
      <alignment vertical="center"/>
    </xf>
    <xf numFmtId="0" fontId="22" fillId="0" borderId="14" xfId="0" applyFont="1" applyBorder="1" applyAlignment="1">
      <alignment vertical="center"/>
    </xf>
    <xf numFmtId="0" fontId="0" fillId="0" borderId="0" xfId="0" applyAlignment="1">
      <alignment vertical="center"/>
    </xf>
    <xf numFmtId="0" fontId="22" fillId="8" borderId="12" xfId="0" applyFont="1" applyFill="1" applyBorder="1" applyAlignment="1"/>
    <xf numFmtId="0" fontId="22" fillId="8" borderId="0" xfId="0" applyFont="1" applyFill="1" applyBorder="1" applyAlignment="1"/>
    <xf numFmtId="0" fontId="22" fillId="8" borderId="14" xfId="0" applyFont="1" applyFill="1" applyBorder="1" applyAlignment="1"/>
    <xf numFmtId="0" fontId="22" fillId="0" borderId="12" xfId="0" applyFont="1" applyBorder="1"/>
    <xf numFmtId="0" fontId="31" fillId="0" borderId="0" xfId="6" applyFont="1" applyBorder="1" applyAlignment="1">
      <alignment horizontal="right" vertical="center"/>
    </xf>
    <xf numFmtId="0" fontId="32" fillId="0" borderId="0" xfId="0" applyFont="1" applyBorder="1" applyAlignment="1">
      <alignment horizontal="right"/>
    </xf>
    <xf numFmtId="0" fontId="22" fillId="0" borderId="0" xfId="0" applyFont="1" applyBorder="1"/>
    <xf numFmtId="0" fontId="29" fillId="0" borderId="0" xfId="6" applyFont="1" applyBorder="1" applyAlignment="1">
      <alignment vertical="center"/>
    </xf>
    <xf numFmtId="0" fontId="29" fillId="0" borderId="0" xfId="5" applyFont="1" applyBorder="1" applyAlignment="1">
      <alignment horizontal="right" vertical="center"/>
    </xf>
    <xf numFmtId="38" fontId="37" fillId="0" borderId="0" xfId="0" applyNumberFormat="1" applyFont="1" applyBorder="1" applyAlignment="1">
      <alignment horizontal="right"/>
    </xf>
    <xf numFmtId="0" fontId="37" fillId="0" borderId="0" xfId="0" applyFont="1" applyBorder="1"/>
    <xf numFmtId="0" fontId="38" fillId="0" borderId="0" xfId="0" applyFont="1" applyBorder="1" applyAlignment="1">
      <alignment wrapText="1"/>
    </xf>
    <xf numFmtId="0" fontId="33" fillId="0" borderId="14" xfId="0" applyFont="1" applyBorder="1"/>
    <xf numFmtId="0" fontId="2" fillId="0" borderId="0" xfId="0" applyFont="1"/>
    <xf numFmtId="0" fontId="32" fillId="0" borderId="0" xfId="0" applyFont="1" applyBorder="1" applyAlignment="1">
      <alignment horizontal="left"/>
    </xf>
    <xf numFmtId="0" fontId="37" fillId="0" borderId="0" xfId="0" applyFont="1" applyBorder="1" applyAlignment="1"/>
    <xf numFmtId="0" fontId="37" fillId="0" borderId="0" xfId="5" applyFont="1" applyBorder="1" applyAlignment="1">
      <alignment horizontal="right" vertical="center"/>
    </xf>
    <xf numFmtId="0" fontId="37" fillId="0" borderId="0" xfId="0" applyFont="1" applyBorder="1" applyAlignment="1">
      <alignment horizontal="right"/>
    </xf>
    <xf numFmtId="14" fontId="32" fillId="0" borderId="0" xfId="0" applyNumberFormat="1" applyFont="1" applyBorder="1" applyAlignment="1">
      <alignment horizontal="left"/>
    </xf>
    <xf numFmtId="0" fontId="22" fillId="0" borderId="23" xfId="0" applyFont="1" applyBorder="1"/>
    <xf numFmtId="0" fontId="32" fillId="0" borderId="2" xfId="0" applyFont="1" applyBorder="1"/>
    <xf numFmtId="0" fontId="32" fillId="0" borderId="2" xfId="0" applyFont="1" applyFill="1" applyBorder="1" applyAlignment="1">
      <alignment horizontal="left"/>
    </xf>
    <xf numFmtId="14" fontId="32" fillId="0" borderId="2" xfId="0" applyNumberFormat="1" applyFont="1" applyBorder="1" applyAlignment="1">
      <alignment horizontal="left"/>
    </xf>
    <xf numFmtId="0" fontId="22" fillId="0" borderId="24" xfId="0" applyFont="1" applyBorder="1"/>
    <xf numFmtId="0" fontId="22" fillId="0" borderId="0" xfId="0" applyFont="1"/>
    <xf numFmtId="0" fontId="39" fillId="0" borderId="0" xfId="5" applyFont="1" applyBorder="1" applyAlignment="1">
      <alignment horizontal="right"/>
    </xf>
    <xf numFmtId="44" fontId="37" fillId="0" borderId="0" xfId="2" applyFont="1" applyBorder="1" applyAlignment="1">
      <alignment horizontal="center"/>
    </xf>
    <xf numFmtId="40" fontId="37" fillId="0" borderId="0" xfId="0" applyNumberFormat="1" applyFont="1" applyBorder="1" applyAlignment="1">
      <alignment horizontal="right"/>
    </xf>
    <xf numFmtId="0" fontId="22" fillId="9" borderId="0" xfId="0" applyFont="1" applyFill="1"/>
    <xf numFmtId="0" fontId="22" fillId="9" borderId="0" xfId="0" applyFont="1" applyFill="1" applyAlignment="1">
      <alignment vertical="center"/>
    </xf>
    <xf numFmtId="0" fontId="33" fillId="9" borderId="0" xfId="0" applyFont="1" applyFill="1"/>
    <xf numFmtId="0" fontId="32" fillId="9" borderId="0" xfId="0" applyFont="1" applyFill="1"/>
    <xf numFmtId="0" fontId="32" fillId="9" borderId="0" xfId="0" applyFont="1" applyFill="1" applyBorder="1"/>
    <xf numFmtId="0" fontId="32" fillId="9" borderId="0" xfId="0" applyFont="1" applyFill="1" applyBorder="1" applyAlignment="1">
      <alignment horizontal="left"/>
    </xf>
    <xf numFmtId="14" fontId="32" fillId="9" borderId="0" xfId="0" applyNumberFormat="1" applyFont="1" applyFill="1" applyBorder="1" applyAlignment="1">
      <alignment horizontal="left"/>
    </xf>
    <xf numFmtId="0" fontId="35" fillId="7" borderId="21" xfId="0" applyFont="1" applyFill="1" applyBorder="1" applyAlignment="1">
      <alignment horizontal="center" vertical="center"/>
    </xf>
    <xf numFmtId="0" fontId="35" fillId="7" borderId="1" xfId="0" applyFont="1" applyFill="1" applyBorder="1" applyAlignment="1">
      <alignment horizontal="center" vertical="center"/>
    </xf>
    <xf numFmtId="0" fontId="35" fillId="7" borderId="22" xfId="0" applyFont="1" applyFill="1" applyBorder="1" applyAlignment="1">
      <alignment horizontal="center" vertical="center"/>
    </xf>
    <xf numFmtId="0" fontId="23" fillId="0" borderId="9" xfId="5" applyFont="1" applyBorder="1" applyAlignment="1">
      <alignment horizontal="center" vertical="center" wrapText="1"/>
    </xf>
    <xf numFmtId="0" fontId="28" fillId="0" borderId="10" xfId="5" applyFont="1" applyBorder="1" applyAlignment="1">
      <alignment horizontal="center" vertical="center"/>
    </xf>
    <xf numFmtId="0" fontId="28" fillId="0" borderId="12" xfId="5" applyFont="1" applyBorder="1" applyAlignment="1">
      <alignment horizontal="center" vertical="center"/>
    </xf>
    <xf numFmtId="0" fontId="28" fillId="0" borderId="0" xfId="5" applyFont="1" applyBorder="1" applyAlignment="1">
      <alignment horizontal="center" vertical="center"/>
    </xf>
    <xf numFmtId="0" fontId="29" fillId="0" borderId="0" xfId="5" applyFont="1" applyBorder="1" applyAlignment="1">
      <alignment horizontal="right" vertical="center"/>
    </xf>
    <xf numFmtId="0" fontId="33" fillId="0" borderId="13" xfId="0" applyFont="1" applyBorder="1" applyAlignment="1">
      <alignment horizontal="center" vertical="center"/>
    </xf>
    <xf numFmtId="0" fontId="31" fillId="2" borderId="15" xfId="5" applyFont="1" applyFill="1" applyBorder="1" applyAlignment="1">
      <alignment horizontal="center" vertical="center"/>
    </xf>
    <xf numFmtId="0" fontId="31" fillId="2" borderId="16" xfId="5" applyFont="1" applyFill="1" applyBorder="1" applyAlignment="1">
      <alignment horizontal="center" vertical="center"/>
    </xf>
    <xf numFmtId="0" fontId="31" fillId="2" borderId="17" xfId="5" applyFont="1" applyFill="1" applyBorder="1" applyAlignment="1">
      <alignment horizontal="center" vertical="center"/>
    </xf>
    <xf numFmtId="0" fontId="34" fillId="2" borderId="18" xfId="5" applyFont="1" applyFill="1" applyBorder="1" applyAlignment="1">
      <alignment horizontal="center" vertical="center"/>
    </xf>
    <xf numFmtId="0" fontId="34" fillId="2" borderId="19" xfId="5" applyFont="1" applyFill="1" applyBorder="1" applyAlignment="1">
      <alignment horizontal="center" vertical="center"/>
    </xf>
    <xf numFmtId="0" fontId="34" fillId="2" borderId="20" xfId="5" applyFont="1" applyFill="1" applyBorder="1" applyAlignment="1">
      <alignment horizontal="center" vertical="center"/>
    </xf>
    <xf numFmtId="0" fontId="39" fillId="0" borderId="13" xfId="5" applyFont="1" applyBorder="1" applyAlignment="1">
      <alignment horizontal="center"/>
    </xf>
    <xf numFmtId="0" fontId="36" fillId="0" borderId="12" xfId="0" applyFont="1" applyBorder="1" applyAlignment="1">
      <alignment horizontal="center" wrapText="1"/>
    </xf>
    <xf numFmtId="0" fontId="36" fillId="0" borderId="0" xfId="0" applyFont="1" applyBorder="1" applyAlignment="1">
      <alignment horizontal="center" wrapText="1"/>
    </xf>
    <xf numFmtId="0" fontId="39" fillId="0" borderId="0" xfId="5" applyFont="1" applyBorder="1" applyAlignment="1">
      <alignment horizontal="right"/>
    </xf>
    <xf numFmtId="3" fontId="15" fillId="0" borderId="0" xfId="0" applyNumberFormat="1" applyFont="1" applyBorder="1" applyAlignment="1">
      <alignment horizontal="left" vertical="center"/>
    </xf>
    <xf numFmtId="42" fontId="5" fillId="0" borderId="0" xfId="0" applyNumberFormat="1" applyFont="1" applyBorder="1" applyAlignment="1">
      <alignment horizontal="right"/>
    </xf>
    <xf numFmtId="166" fontId="37" fillId="0" borderId="13" xfId="2" applyNumberFormat="1" applyFont="1" applyBorder="1" applyAlignment="1">
      <alignment horizontal="center"/>
    </xf>
  </cellXfs>
  <cellStyles count="7">
    <cellStyle name="Comma" xfId="1" builtinId="3"/>
    <cellStyle name="Comma 10" xfId="3"/>
    <cellStyle name="Currency" xfId="2" builtinId="4"/>
    <cellStyle name="Heading 1" xfId="6" builtinId="16"/>
    <cellStyle name="Normal" xfId="0" builtinId="0"/>
    <cellStyle name="Normal 10" xfId="4"/>
    <cellStyle name="Title" xfId="5" builtinId="15"/>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2</xdr:col>
      <xdr:colOff>289560</xdr:colOff>
      <xdr:row>19</xdr:row>
      <xdr:rowOff>3808</xdr:rowOff>
    </xdr:from>
    <xdr:to>
      <xdr:col>9</xdr:col>
      <xdr:colOff>335280</xdr:colOff>
      <xdr:row>20</xdr:row>
      <xdr:rowOff>121919</xdr:rowOff>
    </xdr:to>
    <xdr:sp macro="" textlink="">
      <xdr:nvSpPr>
        <xdr:cNvPr id="2" name="Rectangle 1" descr="Adjust the tax rate as desired. If shouldn't be added to the bid, enter a zero in the Tax rate cell." title="INFO"/>
        <xdr:cNvSpPr/>
      </xdr:nvSpPr>
      <xdr:spPr>
        <a:xfrm>
          <a:off x="1146810" y="5147308"/>
          <a:ext cx="7513320" cy="327661"/>
        </a:xfrm>
        <a:prstGeom prst="rect">
          <a:avLst/>
        </a:prstGeom>
        <a:solidFill>
          <a:schemeClr val="bg1">
            <a:lumMod val="95000"/>
          </a:schemeClr>
        </a:solidFill>
        <a:ln w="28575">
          <a:solidFill>
            <a:schemeClr val="accent1"/>
          </a:solidFill>
        </a:ln>
        <a:effectLst/>
      </xdr:spPr>
      <xdr:style>
        <a:lnRef idx="1">
          <a:schemeClr val="accent2"/>
        </a:lnRef>
        <a:fillRef idx="2">
          <a:schemeClr val="accent2"/>
        </a:fillRef>
        <a:effectRef idx="1">
          <a:schemeClr val="accent2"/>
        </a:effectRef>
        <a:fontRef idx="minor">
          <a:schemeClr val="dk1"/>
        </a:fontRef>
      </xdr:style>
      <xdr:txBody>
        <a:bodyPr vertOverflow="clip" horzOverflow="clip" lIns="182880" rtlCol="0" anchor="ctr"/>
        <a:lstStyle/>
        <a:p>
          <a:pPr algn="ctr"/>
          <a:r>
            <a:rPr lang="en-US" sz="1200" b="1"/>
            <a:t>Data Source:</a:t>
          </a:r>
          <a:r>
            <a:rPr lang="en-US" sz="1200" b="1" baseline="0"/>
            <a:t> FY </a:t>
          </a:r>
          <a:r>
            <a:rPr lang="en-US" sz="1200" b="1"/>
            <a:t>2018 Opt In/Out Form Survey</a:t>
          </a:r>
          <a:endParaRPr lang="en-US" sz="1200" b="0"/>
        </a:p>
      </xdr:txBody>
    </xdr:sp>
    <xdr:clientData fPrintsWithSheet="0"/>
  </xdr:twoCellAnchor>
  <xdr:twoCellAnchor>
    <xdr:from>
      <xdr:col>10</xdr:col>
      <xdr:colOff>180975</xdr:colOff>
      <xdr:row>3</xdr:row>
      <xdr:rowOff>95249</xdr:rowOff>
    </xdr:from>
    <xdr:to>
      <xdr:col>15</xdr:col>
      <xdr:colOff>85725</xdr:colOff>
      <xdr:row>5</xdr:row>
      <xdr:rowOff>228600</xdr:rowOff>
    </xdr:to>
    <xdr:sp macro="" textlink="">
      <xdr:nvSpPr>
        <xdr:cNvPr id="3" name="Rectangular Callout 2" descr="Adjust the tax rate as desired. If shouldn't be added to the bid, enter a zero in the Tax rate cell." title="INFO"/>
        <xdr:cNvSpPr/>
      </xdr:nvSpPr>
      <xdr:spPr>
        <a:xfrm>
          <a:off x="9067800" y="600074"/>
          <a:ext cx="2600325" cy="552451"/>
        </a:xfrm>
        <a:prstGeom prst="wedgeRectCallout">
          <a:avLst>
            <a:gd name="adj1" fmla="val -76931"/>
            <a:gd name="adj2" fmla="val -10372"/>
          </a:avLst>
        </a:prstGeom>
        <a:solidFill>
          <a:sysClr val="window" lastClr="FFFFFF">
            <a:lumMod val="95000"/>
          </a:sysClr>
        </a:solidFill>
        <a:ln w="28575" cap="flat" cmpd="sng" algn="ctr">
          <a:solidFill>
            <a:srgbClr val="4F81BD"/>
          </a:solidFill>
          <a:prstDash val="solid"/>
        </a:ln>
        <a:effectLst/>
      </xdr:spPr>
      <xdr:txBody>
        <a:bodyPr vertOverflow="clip" horzOverflow="clip" lIns="18288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mn-lt"/>
              <a:ea typeface="+mn-ea"/>
              <a:cs typeface="+mn-cs"/>
            </a:rPr>
            <a:t>Enter your FICE code with leading zeros </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ST_TEG_Allocation-Calculations_Prelim_2018%20-%20Revised%20LS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Rule"/>
      <sheetName val="Calculation Data"/>
      <sheetName val="QA Verification"/>
    </sheetNames>
    <sheetDataSet>
      <sheetData sheetId="0"/>
      <sheetData sheetId="1"/>
      <sheetData sheetId="2">
        <row r="1">
          <cell r="A1" t="str">
            <v xml:space="preserve">FY2018 Tuition Equalization Grant (TEG) Preliminary Allocations </v>
          </cell>
          <cell r="B1"/>
          <cell r="C1"/>
          <cell r="D1"/>
          <cell r="E1"/>
          <cell r="F1"/>
          <cell r="G1"/>
          <cell r="H1"/>
        </row>
        <row r="2">
          <cell r="B2" t="str">
            <v>Estimated Appropriation:</v>
          </cell>
          <cell r="C2">
            <v>85905147</v>
          </cell>
          <cell r="D2"/>
          <cell r="E2"/>
          <cell r="F2"/>
          <cell r="G2"/>
          <cell r="H2"/>
        </row>
        <row r="3">
          <cell r="A3" t="str">
            <v>FICE</v>
          </cell>
          <cell r="B3" t="str">
            <v>INSTITUTION</v>
          </cell>
          <cell r="C3" t="str">
            <v>Fall 2014 Total Need</v>
          </cell>
          <cell r="D3" t="str">
            <v>Fall 2015 Total Need</v>
          </cell>
          <cell r="E3" t="str">
            <v>Fall 2016 Total Need</v>
          </cell>
          <cell r="F3" t="str">
            <v>Average Total Need</v>
          </cell>
          <cell r="G3" t="str">
            <v xml:space="preserve">% Share of Appropriation </v>
          </cell>
          <cell r="H3" t="str">
            <v>Preliminary FY18 Allocation</v>
          </cell>
        </row>
        <row r="4">
          <cell r="A4">
            <v>3537</v>
          </cell>
          <cell r="B4" t="str">
            <v>Abilene Christian University</v>
          </cell>
          <cell r="C4">
            <v>6469509.9000000004</v>
          </cell>
          <cell r="D4">
            <v>6748024.3900000053</v>
          </cell>
          <cell r="E4">
            <v>6541013</v>
          </cell>
          <cell r="F4">
            <v>6586182.4300000025</v>
          </cell>
          <cell r="G4">
            <v>3.6360613100661909E-2</v>
          </cell>
          <cell r="H4">
            <v>3123563</v>
          </cell>
        </row>
        <row r="5">
          <cell r="A5">
            <v>3543</v>
          </cell>
          <cell r="B5" t="str">
            <v>Austin College</v>
          </cell>
          <cell r="C5">
            <v>2787893</v>
          </cell>
          <cell r="D5">
            <v>2726822</v>
          </cell>
          <cell r="E5">
            <v>2899104</v>
          </cell>
          <cell r="F5">
            <v>2804606.3333333335</v>
          </cell>
          <cell r="G5">
            <v>1.5483507611555689E-2</v>
          </cell>
          <cell r="H5">
            <v>1330112</v>
          </cell>
        </row>
        <row r="6">
          <cell r="A6">
            <v>3545</v>
          </cell>
          <cell r="B6" t="str">
            <v>Baylor University</v>
          </cell>
          <cell r="C6">
            <v>19088615</v>
          </cell>
          <cell r="D6">
            <v>19085315</v>
          </cell>
          <cell r="E6">
            <v>19504352</v>
          </cell>
          <cell r="F6">
            <v>19226094</v>
          </cell>
          <cell r="G6">
            <v>0.1061423021303947</v>
          </cell>
          <cell r="H6">
            <v>9118170</v>
          </cell>
        </row>
        <row r="7">
          <cell r="A7">
            <v>3557</v>
          </cell>
          <cell r="B7" t="str">
            <v xml:space="preserve">Concordia University </v>
          </cell>
          <cell r="C7">
            <v>5260727</v>
          </cell>
          <cell r="D7">
            <v>5751326</v>
          </cell>
          <cell r="E7">
            <v>6001281</v>
          </cell>
          <cell r="F7">
            <v>5671111.333333333</v>
          </cell>
          <cell r="G7">
            <v>3.1308741783836705E-2</v>
          </cell>
          <cell r="H7">
            <v>2689582</v>
          </cell>
        </row>
        <row r="8">
          <cell r="A8">
            <v>3560</v>
          </cell>
          <cell r="B8" t="str">
            <v>Dallas Baptist University</v>
          </cell>
          <cell r="C8">
            <v>6834695</v>
          </cell>
          <cell r="D8">
            <v>6840510</v>
          </cell>
          <cell r="E8">
            <v>5879035</v>
          </cell>
          <cell r="F8">
            <v>6518080</v>
          </cell>
          <cell r="G8">
            <v>3.5984637163954523E-2</v>
          </cell>
          <cell r="H8">
            <v>3091265</v>
          </cell>
        </row>
        <row r="9">
          <cell r="A9">
            <v>3564</v>
          </cell>
          <cell r="B9" t="str">
            <v>East Texas Baptist University</v>
          </cell>
          <cell r="C9">
            <v>3224000</v>
          </cell>
          <cell r="D9">
            <v>3176116</v>
          </cell>
          <cell r="E9">
            <v>3490067</v>
          </cell>
          <cell r="F9">
            <v>3296727.6666666665</v>
          </cell>
          <cell r="G9">
            <v>1.8200382461303084E-2</v>
          </cell>
          <cell r="H9">
            <v>1563506</v>
          </cell>
        </row>
        <row r="10">
          <cell r="A10">
            <v>3571</v>
          </cell>
          <cell r="B10" t="str">
            <v>Hardin-Simmons University</v>
          </cell>
          <cell r="C10">
            <v>3803245</v>
          </cell>
          <cell r="D10">
            <v>3885872</v>
          </cell>
          <cell r="E10">
            <v>3887803</v>
          </cell>
          <cell r="F10">
            <v>3858973.3333333335</v>
          </cell>
          <cell r="G10">
            <v>2.1304395654146026E-2</v>
          </cell>
          <cell r="H10">
            <v>1830157</v>
          </cell>
        </row>
        <row r="11">
          <cell r="A11">
            <v>3576</v>
          </cell>
          <cell r="B11" t="str">
            <v>Houston Baptist University</v>
          </cell>
          <cell r="C11">
            <v>5467935</v>
          </cell>
          <cell r="D11">
            <v>5461002</v>
          </cell>
          <cell r="E11">
            <v>5918644</v>
          </cell>
          <cell r="F11">
            <v>5615860.333333333</v>
          </cell>
          <cell r="G11">
            <v>3.1003715274811706E-2</v>
          </cell>
          <cell r="H11">
            <v>2663378</v>
          </cell>
        </row>
        <row r="12">
          <cell r="A12">
            <v>3575</v>
          </cell>
          <cell r="B12" t="str">
            <v>Howard Payne University</v>
          </cell>
          <cell r="C12">
            <v>2643650</v>
          </cell>
          <cell r="D12">
            <v>2641926</v>
          </cell>
          <cell r="E12">
            <v>2596165</v>
          </cell>
          <cell r="F12">
            <v>2627247</v>
          </cell>
          <cell r="G12">
            <v>1.4504352514097407E-2</v>
          </cell>
          <cell r="H12">
            <v>1245998</v>
          </cell>
        </row>
        <row r="13">
          <cell r="A13">
            <v>3577</v>
          </cell>
          <cell r="B13" t="str">
            <v>Huston-Tillotson University</v>
          </cell>
          <cell r="C13">
            <v>4587375</v>
          </cell>
          <cell r="D13">
            <v>4142434</v>
          </cell>
          <cell r="E13">
            <v>4012849</v>
          </cell>
          <cell r="F13">
            <v>4247552.666666667</v>
          </cell>
          <cell r="G13">
            <v>2.3449641849254303E-2</v>
          </cell>
          <cell r="H13">
            <v>2014444</v>
          </cell>
        </row>
        <row r="14">
          <cell r="A14">
            <v>3579</v>
          </cell>
          <cell r="B14" t="str">
            <v>Jacksonville College</v>
          </cell>
          <cell r="C14">
            <v>932669</v>
          </cell>
          <cell r="D14">
            <v>857305</v>
          </cell>
          <cell r="E14">
            <v>840060</v>
          </cell>
          <cell r="F14">
            <v>876678</v>
          </cell>
          <cell r="G14">
            <v>4.8399129405624543E-3</v>
          </cell>
          <cell r="H14">
            <v>415773</v>
          </cell>
        </row>
        <row r="15">
          <cell r="A15">
            <v>3637</v>
          </cell>
          <cell r="B15" t="str">
            <v>Jarvis Christian College</v>
          </cell>
          <cell r="C15">
            <v>2432625</v>
          </cell>
          <cell r="D15">
            <v>2133686</v>
          </cell>
          <cell r="E15">
            <v>2256783</v>
          </cell>
          <cell r="F15">
            <v>2274364.6666666665</v>
          </cell>
          <cell r="G15">
            <v>1.2556180241500315E-2</v>
          </cell>
          <cell r="H15">
            <v>1078640</v>
          </cell>
        </row>
        <row r="16">
          <cell r="A16">
            <v>3584</v>
          </cell>
          <cell r="B16" t="str">
            <v>LeTourneau University</v>
          </cell>
          <cell r="C16">
            <v>3937533</v>
          </cell>
          <cell r="D16">
            <v>3690308</v>
          </cell>
          <cell r="E16">
            <v>3404368</v>
          </cell>
          <cell r="F16">
            <v>3677403</v>
          </cell>
          <cell r="G16">
            <v>2.0301992712675795E-2</v>
          </cell>
          <cell r="H16">
            <v>1744045</v>
          </cell>
        </row>
        <row r="17">
          <cell r="A17">
            <v>3586</v>
          </cell>
          <cell r="B17" t="str">
            <v>Lubbock Christian University</v>
          </cell>
          <cell r="C17">
            <v>3436123</v>
          </cell>
          <cell r="D17">
            <v>3639861</v>
          </cell>
          <cell r="E17">
            <v>3193391</v>
          </cell>
          <cell r="F17">
            <v>3423125</v>
          </cell>
          <cell r="G17">
            <v>1.8898189511614129E-2</v>
          </cell>
          <cell r="H17">
            <v>1623451</v>
          </cell>
        </row>
        <row r="18">
          <cell r="A18">
            <v>3591</v>
          </cell>
          <cell r="B18" t="str">
            <v>McMurry University</v>
          </cell>
          <cell r="C18">
            <v>2047006</v>
          </cell>
          <cell r="D18">
            <v>2334616</v>
          </cell>
          <cell r="E18">
            <v>2316175</v>
          </cell>
          <cell r="F18">
            <v>2232599</v>
          </cell>
          <cell r="G18">
            <v>1.2325602776831169E-2</v>
          </cell>
          <cell r="H18">
            <v>1058832</v>
          </cell>
        </row>
        <row r="19">
          <cell r="A19">
            <v>3598</v>
          </cell>
          <cell r="B19" t="str">
            <v>Our Lady of the Lake University of San Antonio</v>
          </cell>
          <cell r="C19">
            <v>6214778</v>
          </cell>
          <cell r="D19">
            <v>6818705</v>
          </cell>
          <cell r="E19">
            <v>6284037</v>
          </cell>
          <cell r="F19">
            <v>6439173.333333333</v>
          </cell>
          <cell r="G19">
            <v>3.5549013825514814E-2</v>
          </cell>
          <cell r="H19">
            <v>3053843</v>
          </cell>
        </row>
        <row r="20">
          <cell r="A20">
            <v>23053</v>
          </cell>
          <cell r="B20" t="str">
            <v>Parker University</v>
          </cell>
          <cell r="C20">
            <v>2081956</v>
          </cell>
          <cell r="D20">
            <v>2647799</v>
          </cell>
          <cell r="E20">
            <v>2647468</v>
          </cell>
          <cell r="F20">
            <v>2459074.3333333335</v>
          </cell>
          <cell r="G20">
            <v>1.3575914631945813E-2</v>
          </cell>
          <cell r="H20">
            <v>1166240</v>
          </cell>
        </row>
        <row r="21">
          <cell r="A21">
            <v>3602</v>
          </cell>
          <cell r="B21" t="str">
            <v>Paul Quinn College*</v>
          </cell>
          <cell r="C21">
            <v>529750</v>
          </cell>
          <cell r="D21">
            <v>534876</v>
          </cell>
          <cell r="E21">
            <v>703549</v>
          </cell>
          <cell r="F21">
            <v>589391.66666666663</v>
          </cell>
          <cell r="G21">
            <v>3.2538792516290729E-3</v>
          </cell>
          <cell r="H21">
            <v>279524</v>
          </cell>
        </row>
        <row r="22">
          <cell r="A22">
            <v>3604</v>
          </cell>
          <cell r="B22" t="str">
            <v>Rice University</v>
          </cell>
          <cell r="C22">
            <v>4025675</v>
          </cell>
          <cell r="D22">
            <v>4030794</v>
          </cell>
          <cell r="E22">
            <v>3942310</v>
          </cell>
          <cell r="F22">
            <v>3999593</v>
          </cell>
          <cell r="G22">
            <v>2.2080720535570652E-2</v>
          </cell>
          <cell r="H22">
            <v>1896847</v>
          </cell>
        </row>
        <row r="23">
          <cell r="A23">
            <v>3610</v>
          </cell>
          <cell r="B23" t="str">
            <v>Schreiner University</v>
          </cell>
          <cell r="C23">
            <v>3080776</v>
          </cell>
          <cell r="D23">
            <v>3073340</v>
          </cell>
          <cell r="E23">
            <v>3277374</v>
          </cell>
          <cell r="F23">
            <v>3143830</v>
          </cell>
          <cell r="G23">
            <v>1.7356273911206237E-2</v>
          </cell>
          <cell r="H23">
            <v>1490993</v>
          </cell>
        </row>
        <row r="24">
          <cell r="A24">
            <v>4977</v>
          </cell>
          <cell r="B24" t="str">
            <v>South Texas College of Law</v>
          </cell>
          <cell r="C24">
            <v>1084650</v>
          </cell>
          <cell r="D24">
            <v>2016488</v>
          </cell>
          <cell r="E24">
            <v>1924716</v>
          </cell>
          <cell r="F24">
            <v>1675284.6666666667</v>
          </cell>
          <cell r="G24">
            <v>9.248814202393419E-3</v>
          </cell>
          <cell r="H24">
            <v>794520</v>
          </cell>
        </row>
        <row r="25">
          <cell r="A25">
            <v>3613</v>
          </cell>
          <cell r="B25" t="str">
            <v>Southern Methodist University</v>
          </cell>
          <cell r="C25">
            <v>8897392</v>
          </cell>
          <cell r="D25">
            <v>8728897</v>
          </cell>
          <cell r="E25">
            <v>8309500</v>
          </cell>
          <cell r="F25">
            <v>8645263</v>
          </cell>
          <cell r="G25">
            <v>4.7728265415883354E-2</v>
          </cell>
          <cell r="H25">
            <v>4100103</v>
          </cell>
        </row>
        <row r="26">
          <cell r="A26">
            <v>3619</v>
          </cell>
          <cell r="B26" t="str">
            <v>Southwestern Adventist University</v>
          </cell>
          <cell r="C26">
            <v>1467076</v>
          </cell>
          <cell r="D26">
            <v>1557814.2</v>
          </cell>
          <cell r="E26">
            <v>1449641.6</v>
          </cell>
          <cell r="F26">
            <v>1491510.6000000003</v>
          </cell>
          <cell r="G26">
            <v>8.2342450180409137E-3</v>
          </cell>
          <cell r="H26">
            <v>707364</v>
          </cell>
        </row>
        <row r="27">
          <cell r="A27">
            <v>3616</v>
          </cell>
          <cell r="B27" t="str">
            <v>Southwestern Assemblies of God University</v>
          </cell>
          <cell r="C27">
            <v>2675917</v>
          </cell>
          <cell r="D27">
            <v>2594565</v>
          </cell>
          <cell r="E27">
            <v>2464548</v>
          </cell>
          <cell r="F27">
            <v>2578343.3333333335</v>
          </cell>
          <cell r="G27">
            <v>1.4234367993964643E-2</v>
          </cell>
          <cell r="H27">
            <v>1222805</v>
          </cell>
        </row>
        <row r="28">
          <cell r="A28">
            <v>3618</v>
          </cell>
          <cell r="B28" t="str">
            <v>Southwestern Christian College</v>
          </cell>
          <cell r="C28">
            <v>193250</v>
          </cell>
          <cell r="D28">
            <v>281004</v>
          </cell>
          <cell r="E28">
            <v>204184</v>
          </cell>
          <cell r="F28">
            <v>226146</v>
          </cell>
          <cell r="G28">
            <v>1.2484936907923283E-3</v>
          </cell>
          <cell r="H28">
            <v>107252</v>
          </cell>
        </row>
        <row r="29">
          <cell r="A29">
            <v>3620</v>
          </cell>
          <cell r="B29" t="str">
            <v>Southwestern University</v>
          </cell>
          <cell r="C29">
            <v>3078209</v>
          </cell>
          <cell r="D29">
            <v>3171635</v>
          </cell>
          <cell r="E29">
            <v>3052433</v>
          </cell>
          <cell r="F29">
            <v>3100759</v>
          </cell>
          <cell r="G29">
            <v>1.7118490038150261E-2</v>
          </cell>
          <cell r="H29">
            <v>1470566</v>
          </cell>
        </row>
        <row r="30">
          <cell r="A30">
            <v>3621</v>
          </cell>
          <cell r="B30" t="str">
            <v>St. Edward's University</v>
          </cell>
          <cell r="C30">
            <v>8626640</v>
          </cell>
          <cell r="D30">
            <v>8443235</v>
          </cell>
          <cell r="E30">
            <v>8558991</v>
          </cell>
          <cell r="F30">
            <v>8542955.333333334</v>
          </cell>
          <cell r="G30">
            <v>4.7163451196958334E-2</v>
          </cell>
          <cell r="H30">
            <v>4051583</v>
          </cell>
        </row>
        <row r="31">
          <cell r="A31">
            <v>3623</v>
          </cell>
          <cell r="B31" t="str">
            <v>St. Mary's University</v>
          </cell>
          <cell r="C31">
            <v>7902911.0600000005</v>
          </cell>
          <cell r="D31">
            <v>7784938</v>
          </cell>
          <cell r="E31">
            <v>7180880</v>
          </cell>
          <cell r="F31">
            <v>7622909.6866666675</v>
          </cell>
          <cell r="G31">
            <v>4.2084116673666828E-2</v>
          </cell>
          <cell r="H31">
            <v>3615242</v>
          </cell>
        </row>
        <row r="32">
          <cell r="A32">
            <v>3635</v>
          </cell>
          <cell r="B32" t="str">
            <v>Texas Chiropractic College</v>
          </cell>
          <cell r="C32">
            <v>386750</v>
          </cell>
          <cell r="D32">
            <v>363312</v>
          </cell>
          <cell r="E32">
            <v>339764</v>
          </cell>
          <cell r="F32">
            <v>363275.33333333331</v>
          </cell>
          <cell r="G32">
            <v>2.0055493428455364E-3</v>
          </cell>
          <cell r="H32">
            <v>172287</v>
          </cell>
        </row>
        <row r="33">
          <cell r="A33">
            <v>3636</v>
          </cell>
          <cell r="B33" t="str">
            <v>Texas Christian University</v>
          </cell>
          <cell r="C33">
            <v>7430513</v>
          </cell>
          <cell r="D33">
            <v>7964134</v>
          </cell>
          <cell r="E33">
            <v>7967687</v>
          </cell>
          <cell r="F33">
            <v>7787444.666666667</v>
          </cell>
          <cell r="G33">
            <v>4.2992471826730078E-2</v>
          </cell>
          <cell r="H33">
            <v>3693274</v>
          </cell>
        </row>
        <row r="34">
          <cell r="A34">
            <v>3638</v>
          </cell>
          <cell r="B34" t="str">
            <v>Texas College</v>
          </cell>
          <cell r="C34">
            <v>1129314</v>
          </cell>
          <cell r="D34">
            <v>1946071</v>
          </cell>
          <cell r="E34">
            <v>1944362</v>
          </cell>
          <cell r="F34">
            <v>1673249</v>
          </cell>
          <cell r="G34">
            <v>9.2375758121946549E-3</v>
          </cell>
          <cell r="H34">
            <v>793555</v>
          </cell>
        </row>
        <row r="35">
          <cell r="A35">
            <v>3641</v>
          </cell>
          <cell r="B35" t="str">
            <v>Texas Lutheran University</v>
          </cell>
          <cell r="C35">
            <v>3406442</v>
          </cell>
          <cell r="D35">
            <v>3681235</v>
          </cell>
          <cell r="E35">
            <v>3469044</v>
          </cell>
          <cell r="F35">
            <v>3518907</v>
          </cell>
          <cell r="G35">
            <v>1.9426977209346882E-2</v>
          </cell>
          <cell r="H35">
            <v>1668877</v>
          </cell>
        </row>
        <row r="36">
          <cell r="A36">
            <v>3645</v>
          </cell>
          <cell r="B36" t="str">
            <v>Texas Wesleyan University</v>
          </cell>
          <cell r="C36">
            <v>3186651</v>
          </cell>
          <cell r="D36">
            <v>3523493</v>
          </cell>
          <cell r="E36">
            <v>3893830</v>
          </cell>
          <cell r="F36">
            <v>3534658</v>
          </cell>
          <cell r="G36">
            <v>1.9513934414531451E-2</v>
          </cell>
          <cell r="H36">
            <v>1676347</v>
          </cell>
        </row>
        <row r="37">
          <cell r="A37">
            <v>3647</v>
          </cell>
          <cell r="B37" t="str">
            <v>Trinity University</v>
          </cell>
          <cell r="C37">
            <v>2778003</v>
          </cell>
          <cell r="D37">
            <v>2997490</v>
          </cell>
          <cell r="E37">
            <v>3000470</v>
          </cell>
          <cell r="F37">
            <v>2925321</v>
          </cell>
          <cell r="G37">
            <v>1.6149942126070346E-2</v>
          </cell>
          <cell r="H37">
            <v>1387363</v>
          </cell>
        </row>
        <row r="38">
          <cell r="A38">
            <v>3651</v>
          </cell>
          <cell r="B38" t="str">
            <v>University of Dallas</v>
          </cell>
          <cell r="C38">
            <v>2418972</v>
          </cell>
          <cell r="D38">
            <v>2482558</v>
          </cell>
          <cell r="E38">
            <v>2494565</v>
          </cell>
          <cell r="F38">
            <v>2465365</v>
          </cell>
          <cell r="G38">
            <v>1.3610643778798779E-2</v>
          </cell>
          <cell r="H38">
            <v>1169224</v>
          </cell>
        </row>
        <row r="39">
          <cell r="A39">
            <v>3588</v>
          </cell>
          <cell r="B39" t="str">
            <v>University of Mary Hardin-Baylor</v>
          </cell>
          <cell r="C39">
            <v>8153079</v>
          </cell>
          <cell r="D39">
            <v>9064609</v>
          </cell>
          <cell r="E39">
            <v>9302274</v>
          </cell>
          <cell r="F39">
            <v>8839987.333333334</v>
          </cell>
          <cell r="G39">
            <v>4.8803288195903384E-2</v>
          </cell>
          <cell r="H39">
            <v>4192453</v>
          </cell>
        </row>
        <row r="40">
          <cell r="A40">
            <v>3654</v>
          </cell>
          <cell r="B40" t="str">
            <v>University of St. Thomas</v>
          </cell>
          <cell r="C40">
            <v>5438533</v>
          </cell>
          <cell r="D40">
            <v>4572161</v>
          </cell>
          <cell r="E40">
            <v>4820612.74</v>
          </cell>
          <cell r="F40">
            <v>4943768.9133333331</v>
          </cell>
          <cell r="G40">
            <v>2.7293272032368077E-2</v>
          </cell>
          <cell r="H40">
            <v>2344632</v>
          </cell>
        </row>
        <row r="41">
          <cell r="A41">
            <v>3578</v>
          </cell>
          <cell r="B41" t="str">
            <v>University of the Incarnate Word</v>
          </cell>
          <cell r="C41">
            <v>14752831</v>
          </cell>
          <cell r="D41">
            <v>16055265</v>
          </cell>
          <cell r="E41">
            <v>14406309.15</v>
          </cell>
          <cell r="F41">
            <v>15071468.383333333</v>
          </cell>
          <cell r="G41">
            <v>8.3205686536873172E-2</v>
          </cell>
          <cell r="H41">
            <v>7147796</v>
          </cell>
        </row>
        <row r="42">
          <cell r="A42">
            <v>3663</v>
          </cell>
          <cell r="B42" t="str">
            <v>Wayland Baptist University</v>
          </cell>
          <cell r="C42">
            <v>4044245</v>
          </cell>
          <cell r="D42">
            <v>4022765</v>
          </cell>
          <cell r="E42">
            <v>4632325</v>
          </cell>
          <cell r="F42">
            <v>4233111.666666667</v>
          </cell>
          <cell r="G42">
            <v>2.3369916815918615E-2</v>
          </cell>
          <cell r="H42">
            <v>2007596</v>
          </cell>
        </row>
        <row r="43">
          <cell r="A43">
            <v>3669</v>
          </cell>
          <cell r="B43" t="str">
            <v>Wiley College</v>
          </cell>
          <cell r="C43">
            <v>2918500</v>
          </cell>
          <cell r="D43">
            <v>2043630</v>
          </cell>
          <cell r="E43">
            <v>2020914</v>
          </cell>
          <cell r="F43">
            <v>2327681.3333333335</v>
          </cell>
          <cell r="G43">
            <v>1.2850527795502647E-2</v>
          </cell>
          <cell r="H43">
            <v>1103926</v>
          </cell>
        </row>
        <row r="44">
          <cell r="B44"/>
          <cell r="C44">
            <v>178856413.96000001</v>
          </cell>
          <cell r="D44">
            <v>183515936.59</v>
          </cell>
          <cell r="E44">
            <v>181032878.49000001</v>
          </cell>
          <cell r="F44">
            <v>181135076.34666663</v>
          </cell>
          <cell r="G44">
            <v>1</v>
          </cell>
          <cell r="H44">
            <v>85905128</v>
          </cell>
        </row>
        <row r="48">
          <cell r="A48" t="str">
            <v>*Paul Quinn College is included in the 10-day allocation data review process in anticipation of the passage of SB331, 85th Legislative Session.  If SB331 is signed by the Governor, Paul Quinn College will need to provide necessary documentation demonstrating eligibility prior to receiving an official allocation of TEG funding.</v>
          </cell>
          <cell r="B48"/>
          <cell r="C48"/>
          <cell r="D48"/>
          <cell r="E48"/>
          <cell r="F48"/>
          <cell r="G48"/>
        </row>
      </sheetData>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M23"/>
  <sheetViews>
    <sheetView tabSelected="1" workbookViewId="0">
      <selection activeCell="I5" sqref="I5"/>
    </sheetView>
  </sheetViews>
  <sheetFormatPr defaultRowHeight="15" x14ac:dyDescent="0.25"/>
  <cols>
    <col min="2" max="2" width="3.7109375" customWidth="1"/>
    <col min="3" max="3" width="11.5703125" customWidth="1"/>
    <col min="4" max="4" width="13.140625" customWidth="1"/>
    <col min="5" max="5" width="21.5703125" customWidth="1"/>
    <col min="6" max="6" width="15.140625" customWidth="1"/>
    <col min="7" max="7" width="10.42578125" customWidth="1"/>
    <col min="8" max="8" width="20.28515625" customWidth="1"/>
    <col min="9" max="9" width="19.85546875" customWidth="1"/>
    <col min="10" max="10" width="8.42578125" customWidth="1"/>
    <col min="11" max="11" width="3.85546875" customWidth="1"/>
  </cols>
  <sheetData>
    <row r="3" spans="2:13" ht="15.75" thickBot="1" x14ac:dyDescent="0.3">
      <c r="B3" s="87"/>
      <c r="C3" s="87"/>
      <c r="D3" s="87"/>
      <c r="E3" s="87"/>
      <c r="F3" s="87"/>
      <c r="G3" s="87"/>
      <c r="H3" s="87"/>
      <c r="I3" s="87"/>
      <c r="J3" s="87"/>
      <c r="K3" s="87"/>
    </row>
    <row r="4" spans="2:13" x14ac:dyDescent="0.25">
      <c r="B4" s="87"/>
      <c r="C4" s="97" t="s">
        <v>128</v>
      </c>
      <c r="D4" s="98"/>
      <c r="E4" s="98"/>
      <c r="F4" s="98"/>
      <c r="G4" s="51"/>
      <c r="H4" s="51"/>
      <c r="I4" s="51"/>
      <c r="J4" s="52"/>
      <c r="K4" s="87"/>
    </row>
    <row r="5" spans="2:13" ht="19.5" x14ac:dyDescent="0.25">
      <c r="B5" s="87"/>
      <c r="C5" s="99"/>
      <c r="D5" s="100"/>
      <c r="E5" s="100"/>
      <c r="F5" s="100"/>
      <c r="G5" s="101" t="s">
        <v>121</v>
      </c>
      <c r="H5" s="101"/>
      <c r="I5" s="53">
        <v>0</v>
      </c>
      <c r="J5" s="54"/>
      <c r="K5" s="87"/>
    </row>
    <row r="6" spans="2:13" ht="19.5" x14ac:dyDescent="0.25">
      <c r="B6" s="88"/>
      <c r="C6" s="99"/>
      <c r="D6" s="100"/>
      <c r="E6" s="100"/>
      <c r="F6" s="100"/>
      <c r="G6" s="55"/>
      <c r="H6" s="56"/>
      <c r="I6" s="55"/>
      <c r="J6" s="57" t="s">
        <v>122</v>
      </c>
      <c r="K6" s="88"/>
      <c r="L6" s="58"/>
      <c r="M6" s="58" t="s">
        <v>122</v>
      </c>
    </row>
    <row r="7" spans="2:13" x14ac:dyDescent="0.25">
      <c r="B7" s="87"/>
      <c r="C7" s="59"/>
      <c r="D7" s="60"/>
      <c r="E7" s="60"/>
      <c r="F7" s="60"/>
      <c r="G7" s="60"/>
      <c r="H7" s="60"/>
      <c r="I7" s="60"/>
      <c r="J7" s="61"/>
      <c r="K7" s="87"/>
    </row>
    <row r="8" spans="2:13" ht="19.5" x14ac:dyDescent="0.25">
      <c r="B8" s="87"/>
      <c r="C8" s="62"/>
      <c r="D8" s="63"/>
      <c r="E8" s="64"/>
      <c r="F8" s="64"/>
      <c r="G8" s="65"/>
      <c r="H8" s="66"/>
      <c r="I8" s="65"/>
      <c r="J8" s="54"/>
      <c r="K8" s="87"/>
    </row>
    <row r="9" spans="2:13" ht="19.5" x14ac:dyDescent="0.25">
      <c r="B9" s="87"/>
      <c r="C9" s="62"/>
      <c r="D9" s="67" t="s">
        <v>123</v>
      </c>
      <c r="E9" s="102" t="str">
        <f>_xlfn.IFNA(VLOOKUP(I$5,'Calculation Data'!A9:D115,2,FALSE),"No Data Found")</f>
        <v>No Data Found</v>
      </c>
      <c r="F9" s="102"/>
      <c r="G9" s="102"/>
      <c r="H9" s="102"/>
      <c r="I9" s="102"/>
      <c r="J9" s="54"/>
      <c r="K9" s="87"/>
    </row>
    <row r="10" spans="2:13" ht="19.5" x14ac:dyDescent="0.25">
      <c r="B10" s="87"/>
      <c r="C10" s="62"/>
      <c r="D10" s="63"/>
      <c r="E10" s="64"/>
      <c r="F10" s="64"/>
      <c r="G10" s="65"/>
      <c r="H10" s="66"/>
      <c r="I10" s="65"/>
      <c r="J10" s="54"/>
      <c r="K10" s="87"/>
    </row>
    <row r="11" spans="2:13" ht="20.25" thickBot="1" x14ac:dyDescent="0.3">
      <c r="B11" s="87"/>
      <c r="C11" s="103" t="s">
        <v>124</v>
      </c>
      <c r="D11" s="104"/>
      <c r="E11" s="104"/>
      <c r="F11" s="104"/>
      <c r="G11" s="104"/>
      <c r="H11" s="104"/>
      <c r="I11" s="104"/>
      <c r="J11" s="105"/>
      <c r="K11" s="87"/>
    </row>
    <row r="12" spans="2:13" ht="16.5" thickTop="1" thickBot="1" x14ac:dyDescent="0.3">
      <c r="B12" s="87"/>
      <c r="C12" s="106" t="s">
        <v>129</v>
      </c>
      <c r="D12" s="107"/>
      <c r="E12" s="107"/>
      <c r="F12" s="107"/>
      <c r="G12" s="107"/>
      <c r="H12" s="107"/>
      <c r="I12" s="107"/>
      <c r="J12" s="108"/>
      <c r="K12" s="87"/>
    </row>
    <row r="13" spans="2:13" ht="16.5" thickBot="1" x14ac:dyDescent="0.3">
      <c r="B13" s="87"/>
      <c r="C13" s="94" t="s">
        <v>125</v>
      </c>
      <c r="D13" s="95"/>
      <c r="E13" s="95"/>
      <c r="F13" s="95"/>
      <c r="G13" s="95"/>
      <c r="H13" s="95"/>
      <c r="I13" s="95"/>
      <c r="J13" s="96"/>
      <c r="K13" s="87"/>
    </row>
    <row r="14" spans="2:13" s="72" customFormat="1" ht="16.5" x14ac:dyDescent="0.3">
      <c r="B14" s="89"/>
      <c r="C14" s="110"/>
      <c r="D14" s="111"/>
      <c r="E14" s="86"/>
      <c r="F14" s="68"/>
      <c r="G14" s="69"/>
      <c r="H14" s="70"/>
      <c r="I14" s="68"/>
      <c r="J14" s="71"/>
      <c r="K14" s="89"/>
    </row>
    <row r="15" spans="2:13" ht="16.5" x14ac:dyDescent="0.3">
      <c r="B15" s="87"/>
      <c r="C15" s="110"/>
      <c r="D15" s="111"/>
      <c r="E15" s="64"/>
      <c r="F15" s="68"/>
      <c r="G15" s="68"/>
      <c r="H15" s="73"/>
      <c r="I15" s="72"/>
      <c r="J15" s="54"/>
      <c r="K15" s="87"/>
    </row>
    <row r="16" spans="2:13" ht="16.5" x14ac:dyDescent="0.3">
      <c r="B16" s="87"/>
      <c r="C16" s="62"/>
      <c r="D16" s="112" t="s">
        <v>126</v>
      </c>
      <c r="E16" s="112"/>
      <c r="F16" s="112"/>
      <c r="G16" s="115" t="str">
        <f>_xlfn.IFNA(VLOOKUP(I$5,'Calculation Data'!A9:D115,3,FALSE),"$0.00")</f>
        <v>$0.00</v>
      </c>
      <c r="H16" s="115" t="e">
        <f>_xlfn.IFNA(VLOOKUP(H$5,'[1]Calculation Data'!#REF!,7,FALSE)," ")</f>
        <v>#REF!</v>
      </c>
      <c r="I16" s="74"/>
      <c r="J16" s="54"/>
      <c r="K16" s="87"/>
    </row>
    <row r="17" spans="2:11" ht="16.5" x14ac:dyDescent="0.3">
      <c r="B17" s="87"/>
      <c r="C17" s="62"/>
      <c r="D17" s="84"/>
      <c r="E17" s="84"/>
      <c r="F17" s="84"/>
      <c r="G17" s="85"/>
      <c r="H17" s="85"/>
      <c r="I17" s="74"/>
      <c r="J17" s="54"/>
      <c r="K17" s="87"/>
    </row>
    <row r="18" spans="2:11" ht="16.5" x14ac:dyDescent="0.3">
      <c r="B18" s="87"/>
      <c r="C18" s="62"/>
      <c r="D18" s="84"/>
      <c r="E18" s="84"/>
      <c r="F18" s="84" t="s">
        <v>127</v>
      </c>
      <c r="G18" s="109" t="str">
        <f>_xlfn.IFNA(VLOOKUP(I$5,'Calculation Data'!A9:D115,4,FALSE),"N/A")</f>
        <v>N/A</v>
      </c>
      <c r="H18" s="109"/>
      <c r="I18" s="74"/>
      <c r="J18" s="54"/>
      <c r="K18" s="87"/>
    </row>
    <row r="19" spans="2:11" ht="16.5" x14ac:dyDescent="0.3">
      <c r="B19" s="87"/>
      <c r="C19" s="62"/>
      <c r="D19" s="75"/>
      <c r="E19" s="76"/>
      <c r="F19" s="76"/>
      <c r="G19" s="69"/>
      <c r="H19" s="75"/>
      <c r="I19" s="77"/>
      <c r="J19" s="54"/>
      <c r="K19" s="87"/>
    </row>
    <row r="20" spans="2:11" ht="16.5" x14ac:dyDescent="0.3">
      <c r="B20" s="87"/>
      <c r="C20" s="62"/>
      <c r="D20" s="69"/>
      <c r="E20" s="69"/>
      <c r="F20" s="69"/>
      <c r="G20" s="69"/>
      <c r="H20" s="75"/>
      <c r="I20" s="77"/>
      <c r="J20" s="54"/>
      <c r="K20" s="87"/>
    </row>
    <row r="21" spans="2:11" ht="15.75" thickBot="1" x14ac:dyDescent="0.3">
      <c r="B21" s="87"/>
      <c r="C21" s="78"/>
      <c r="D21" s="79"/>
      <c r="E21" s="79"/>
      <c r="F21" s="79"/>
      <c r="G21" s="79"/>
      <c r="H21" s="80"/>
      <c r="I21" s="81"/>
      <c r="J21" s="82"/>
      <c r="K21" s="87"/>
    </row>
    <row r="22" spans="2:11" x14ac:dyDescent="0.25">
      <c r="B22" s="87"/>
      <c r="C22" s="87"/>
      <c r="D22" s="90"/>
      <c r="E22" s="91"/>
      <c r="F22" s="91"/>
      <c r="G22" s="90"/>
      <c r="H22" s="92"/>
      <c r="I22" s="93"/>
      <c r="J22" s="87"/>
      <c r="K22" s="87"/>
    </row>
    <row r="23" spans="2:11" x14ac:dyDescent="0.25">
      <c r="B23" s="83"/>
      <c r="C23" s="83"/>
      <c r="D23" s="83"/>
      <c r="E23" s="83"/>
      <c r="F23" s="83"/>
      <c r="G23" s="83"/>
      <c r="H23" s="83"/>
      <c r="I23" s="83"/>
      <c r="J23" s="83"/>
      <c r="K23" s="83"/>
    </row>
  </sheetData>
  <mergeCells count="11">
    <mergeCell ref="G18:H18"/>
    <mergeCell ref="C14:D14"/>
    <mergeCell ref="D16:F16"/>
    <mergeCell ref="G16:H16"/>
    <mergeCell ref="C15:D15"/>
    <mergeCell ref="C13:J13"/>
    <mergeCell ref="C4:F6"/>
    <mergeCell ref="G5:H5"/>
    <mergeCell ref="E9:I9"/>
    <mergeCell ref="C11:J11"/>
    <mergeCell ref="C12:J1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A12" sqref="A12"/>
    </sheetView>
  </sheetViews>
  <sheetFormatPr defaultRowHeight="15" x14ac:dyDescent="0.25"/>
  <cols>
    <col min="1" max="1" width="120.28515625" customWidth="1"/>
  </cols>
  <sheetData>
    <row r="1" spans="1:1" x14ac:dyDescent="0.25">
      <c r="A1" s="2" t="s">
        <v>23</v>
      </c>
    </row>
    <row r="2" spans="1:1" ht="195" x14ac:dyDescent="0.25">
      <c r="A2" s="1" t="s">
        <v>24</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160"/>
  <sheetViews>
    <sheetView workbookViewId="0">
      <pane xSplit="2" ySplit="7" topLeftCell="C8" activePane="bottomRight" state="frozen"/>
      <selection pane="topRight" activeCell="C1" sqref="C1"/>
      <selection pane="bottomLeft" activeCell="A6" sqref="A6"/>
      <selection pane="bottomRight" activeCell="C29" sqref="C29"/>
    </sheetView>
  </sheetViews>
  <sheetFormatPr defaultRowHeight="14.25" x14ac:dyDescent="0.2"/>
  <cols>
    <col min="1" max="1" width="11.5703125" style="10" customWidth="1"/>
    <col min="2" max="2" width="53.7109375" style="11" customWidth="1"/>
    <col min="3" max="3" width="21" style="24" customWidth="1"/>
    <col min="4" max="4" width="19.140625" style="24" customWidth="1"/>
    <col min="5" max="5" width="21.28515625" style="24" customWidth="1"/>
    <col min="6" max="16384" width="9.140625" style="24"/>
  </cols>
  <sheetData>
    <row r="1" spans="1:15" x14ac:dyDescent="0.2">
      <c r="A1" s="23"/>
      <c r="B1" s="23"/>
    </row>
    <row r="2" spans="1:15" ht="18" x14ac:dyDescent="0.2">
      <c r="A2" s="113" t="s">
        <v>120</v>
      </c>
      <c r="B2" s="113"/>
      <c r="C2" s="113"/>
      <c r="D2" s="113"/>
    </row>
    <row r="3" spans="1:15" ht="18" x14ac:dyDescent="0.2">
      <c r="A3" s="30"/>
      <c r="B3" s="30"/>
      <c r="C3" s="30"/>
      <c r="D3" s="30"/>
    </row>
    <row r="4" spans="1:15" ht="18" x14ac:dyDescent="0.2">
      <c r="A4" s="30"/>
      <c r="B4" s="39" t="s">
        <v>117</v>
      </c>
      <c r="C4" s="44">
        <v>375000</v>
      </c>
      <c r="D4" s="30"/>
    </row>
    <row r="5" spans="1:15" s="32" customFormat="1" x14ac:dyDescent="0.2">
      <c r="A5" s="31"/>
      <c r="B5" s="43" t="s">
        <v>25</v>
      </c>
      <c r="C5" s="40">
        <v>43</v>
      </c>
      <c r="F5" s="33"/>
      <c r="G5" s="34"/>
      <c r="H5" s="35"/>
    </row>
    <row r="6" spans="1:15" s="36" customFormat="1" x14ac:dyDescent="0.2">
      <c r="A6" s="23"/>
      <c r="B6" s="41" t="s">
        <v>113</v>
      </c>
      <c r="C6" s="42">
        <f>ROUNDDOWN(C4/C5,0)</f>
        <v>8720</v>
      </c>
      <c r="E6" s="25"/>
      <c r="F6" s="25"/>
      <c r="G6" s="25"/>
      <c r="H6" s="25"/>
      <c r="I6" s="25"/>
      <c r="J6" s="25"/>
      <c r="K6" s="25"/>
      <c r="L6" s="23"/>
      <c r="M6" s="23"/>
      <c r="N6" s="23"/>
      <c r="O6" s="23"/>
    </row>
    <row r="7" spans="1:15" s="36" customFormat="1" ht="45.75" thickBot="1" x14ac:dyDescent="0.25">
      <c r="A7" s="37" t="s">
        <v>28</v>
      </c>
      <c r="B7" s="38" t="s">
        <v>22</v>
      </c>
      <c r="C7" s="49" t="s">
        <v>111</v>
      </c>
      <c r="D7" s="50" t="s">
        <v>114</v>
      </c>
    </row>
    <row r="8" spans="1:15" ht="15" thickBot="1" x14ac:dyDescent="0.25">
      <c r="A8" s="21" t="s">
        <v>12</v>
      </c>
      <c r="B8" s="22"/>
      <c r="C8" s="27"/>
      <c r="D8" s="27"/>
      <c r="E8" s="26"/>
    </row>
    <row r="9" spans="1:15" x14ac:dyDescent="0.2">
      <c r="A9" s="13">
        <v>3541</v>
      </c>
      <c r="B9" s="5" t="s">
        <v>29</v>
      </c>
      <c r="C9" s="114">
        <f>IF(D9="Opt-In",C$6,"0")</f>
        <v>8720</v>
      </c>
      <c r="D9" s="45" t="s">
        <v>115</v>
      </c>
    </row>
    <row r="10" spans="1:15" x14ac:dyDescent="0.2">
      <c r="A10" s="13">
        <v>3581</v>
      </c>
      <c r="B10" s="5" t="s">
        <v>30</v>
      </c>
      <c r="C10" s="114" t="str">
        <f t="shared" ref="C10:C73" si="0">IF(D10="Opt-In",C$6,"0")</f>
        <v>0</v>
      </c>
      <c r="D10" s="45" t="s">
        <v>116</v>
      </c>
    </row>
    <row r="11" spans="1:15" x14ac:dyDescent="0.2">
      <c r="A11" s="13">
        <v>3592</v>
      </c>
      <c r="B11" s="5" t="s">
        <v>31</v>
      </c>
      <c r="C11" s="114" t="str">
        <f t="shared" si="0"/>
        <v>0</v>
      </c>
      <c r="D11" s="45" t="s">
        <v>116</v>
      </c>
    </row>
    <row r="12" spans="1:15" x14ac:dyDescent="0.2">
      <c r="A12" s="13">
        <v>3630</v>
      </c>
      <c r="B12" s="5" t="s">
        <v>32</v>
      </c>
      <c r="C12" s="114" t="str">
        <f t="shared" si="0"/>
        <v>0</v>
      </c>
      <c r="D12" s="46" t="s">
        <v>116</v>
      </c>
    </row>
    <row r="13" spans="1:15" x14ac:dyDescent="0.2">
      <c r="A13" s="13">
        <v>3606</v>
      </c>
      <c r="B13" s="5" t="s">
        <v>13</v>
      </c>
      <c r="C13" s="114">
        <f t="shared" si="0"/>
        <v>8720</v>
      </c>
      <c r="D13" s="46" t="s">
        <v>115</v>
      </c>
    </row>
    <row r="14" spans="1:15" x14ac:dyDescent="0.2">
      <c r="A14" s="13">
        <v>3624</v>
      </c>
      <c r="B14" s="5" t="s">
        <v>33</v>
      </c>
      <c r="C14" s="114" t="str">
        <f t="shared" si="0"/>
        <v>0</v>
      </c>
      <c r="D14" s="46" t="s">
        <v>116</v>
      </c>
    </row>
    <row r="15" spans="1:15" x14ac:dyDescent="0.2">
      <c r="A15" s="13">
        <v>3625</v>
      </c>
      <c r="B15" s="5" t="s">
        <v>34</v>
      </c>
      <c r="C15" s="114" t="str">
        <f t="shared" si="0"/>
        <v>0</v>
      </c>
      <c r="D15" s="46" t="s">
        <v>116</v>
      </c>
    </row>
    <row r="16" spans="1:15" x14ac:dyDescent="0.2">
      <c r="A16" s="13">
        <v>3631</v>
      </c>
      <c r="B16" s="5" t="s">
        <v>35</v>
      </c>
      <c r="C16" s="114" t="str">
        <f t="shared" si="0"/>
        <v>0</v>
      </c>
      <c r="D16" s="46" t="s">
        <v>116</v>
      </c>
    </row>
    <row r="17" spans="1:5" x14ac:dyDescent="0.2">
      <c r="A17" s="13">
        <v>9651</v>
      </c>
      <c r="B17" s="5" t="s">
        <v>27</v>
      </c>
      <c r="C17" s="114">
        <f t="shared" si="0"/>
        <v>8720</v>
      </c>
      <c r="D17" s="45" t="s">
        <v>115</v>
      </c>
    </row>
    <row r="18" spans="1:5" x14ac:dyDescent="0.2">
      <c r="A18" s="13">
        <v>3632</v>
      </c>
      <c r="B18" s="5" t="s">
        <v>14</v>
      </c>
      <c r="C18" s="114">
        <f t="shared" si="0"/>
        <v>8720</v>
      </c>
      <c r="D18" s="45" t="s">
        <v>115</v>
      </c>
    </row>
    <row r="19" spans="1:5" x14ac:dyDescent="0.2">
      <c r="A19" s="13">
        <v>10298</v>
      </c>
      <c r="B19" s="5" t="s">
        <v>36</v>
      </c>
      <c r="C19" s="114" t="str">
        <f t="shared" si="0"/>
        <v>0</v>
      </c>
      <c r="D19" s="45" t="s">
        <v>116</v>
      </c>
    </row>
    <row r="20" spans="1:5" x14ac:dyDescent="0.2">
      <c r="A20" s="13">
        <v>42295</v>
      </c>
      <c r="B20" s="5" t="s">
        <v>37</v>
      </c>
      <c r="C20" s="114">
        <f t="shared" si="0"/>
        <v>8720</v>
      </c>
      <c r="D20" s="45" t="s">
        <v>115</v>
      </c>
    </row>
    <row r="21" spans="1:5" x14ac:dyDescent="0.2">
      <c r="A21" s="13">
        <v>3565</v>
      </c>
      <c r="B21" s="5" t="s">
        <v>38</v>
      </c>
      <c r="C21" s="114" t="str">
        <f t="shared" si="0"/>
        <v>0</v>
      </c>
      <c r="D21" s="45" t="s">
        <v>116</v>
      </c>
    </row>
    <row r="22" spans="1:5" x14ac:dyDescent="0.2">
      <c r="A22" s="13">
        <v>11161</v>
      </c>
      <c r="B22" s="5" t="s">
        <v>15</v>
      </c>
      <c r="C22" s="114">
        <f t="shared" si="0"/>
        <v>8720</v>
      </c>
      <c r="D22" s="45" t="s">
        <v>115</v>
      </c>
    </row>
    <row r="23" spans="1:5" x14ac:dyDescent="0.2">
      <c r="A23" s="13">
        <v>3639</v>
      </c>
      <c r="B23" s="5" t="s">
        <v>39</v>
      </c>
      <c r="C23" s="114" t="str">
        <f t="shared" si="0"/>
        <v>0</v>
      </c>
      <c r="D23" s="45" t="s">
        <v>116</v>
      </c>
    </row>
    <row r="24" spans="1:5" x14ac:dyDescent="0.2">
      <c r="A24" s="14">
        <v>29269</v>
      </c>
      <c r="B24" s="15" t="s">
        <v>96</v>
      </c>
      <c r="C24" s="114" t="str">
        <f t="shared" si="0"/>
        <v>0</v>
      </c>
      <c r="D24" s="45" t="s">
        <v>116</v>
      </c>
    </row>
    <row r="25" spans="1:5" x14ac:dyDescent="0.2">
      <c r="A25" s="13">
        <v>42485</v>
      </c>
      <c r="B25" s="5" t="s">
        <v>40</v>
      </c>
      <c r="C25" s="114">
        <f t="shared" si="0"/>
        <v>8720</v>
      </c>
      <c r="D25" s="45" t="s">
        <v>115</v>
      </c>
    </row>
    <row r="26" spans="1:5" x14ac:dyDescent="0.2">
      <c r="A26" s="13">
        <v>3642</v>
      </c>
      <c r="B26" s="5" t="s">
        <v>41</v>
      </c>
      <c r="C26" s="114">
        <f t="shared" si="0"/>
        <v>8720</v>
      </c>
      <c r="D26" s="46" t="s">
        <v>115</v>
      </c>
    </row>
    <row r="27" spans="1:5" x14ac:dyDescent="0.2">
      <c r="A27" s="13">
        <v>3615</v>
      </c>
      <c r="B27" s="5" t="s">
        <v>42</v>
      </c>
      <c r="C27" s="114">
        <f t="shared" si="0"/>
        <v>8720</v>
      </c>
      <c r="D27" s="46" t="s">
        <v>115</v>
      </c>
    </row>
    <row r="28" spans="1:5" x14ac:dyDescent="0.2">
      <c r="A28" s="13">
        <v>3644</v>
      </c>
      <c r="B28" s="5" t="s">
        <v>16</v>
      </c>
      <c r="C28" s="114" t="str">
        <f t="shared" si="0"/>
        <v>0</v>
      </c>
      <c r="D28" s="46" t="s">
        <v>116</v>
      </c>
    </row>
    <row r="29" spans="1:5" x14ac:dyDescent="0.2">
      <c r="A29" s="13">
        <v>3646</v>
      </c>
      <c r="B29" s="5" t="s">
        <v>43</v>
      </c>
      <c r="C29" s="114" t="str">
        <f t="shared" si="0"/>
        <v>0</v>
      </c>
      <c r="D29" s="46" t="s">
        <v>116</v>
      </c>
    </row>
    <row r="30" spans="1:5" x14ac:dyDescent="0.2">
      <c r="A30" s="13">
        <v>3656</v>
      </c>
      <c r="B30" s="5" t="s">
        <v>44</v>
      </c>
      <c r="C30" s="114">
        <f t="shared" si="0"/>
        <v>8720</v>
      </c>
      <c r="D30" s="46" t="s">
        <v>115</v>
      </c>
    </row>
    <row r="31" spans="1:5" x14ac:dyDescent="0.2">
      <c r="A31" s="13">
        <v>3658</v>
      </c>
      <c r="B31" s="5" t="s">
        <v>45</v>
      </c>
      <c r="C31" s="114">
        <f t="shared" si="0"/>
        <v>8720</v>
      </c>
      <c r="D31" s="46" t="s">
        <v>115</v>
      </c>
      <c r="E31" s="26"/>
    </row>
    <row r="32" spans="1:5" x14ac:dyDescent="0.2">
      <c r="A32" s="13">
        <v>9741</v>
      </c>
      <c r="B32" s="5" t="s">
        <v>46</v>
      </c>
      <c r="C32" s="114" t="str">
        <f t="shared" si="0"/>
        <v>0</v>
      </c>
      <c r="D32" s="46" t="s">
        <v>116</v>
      </c>
      <c r="E32" s="26"/>
    </row>
    <row r="33" spans="1:4" x14ac:dyDescent="0.2">
      <c r="A33" s="13">
        <v>3661</v>
      </c>
      <c r="B33" s="5" t="s">
        <v>47</v>
      </c>
      <c r="C33" s="114">
        <f t="shared" si="0"/>
        <v>8720</v>
      </c>
      <c r="D33" s="46" t="s">
        <v>115</v>
      </c>
    </row>
    <row r="34" spans="1:4" x14ac:dyDescent="0.2">
      <c r="A34" s="13">
        <v>10115</v>
      </c>
      <c r="B34" s="5" t="s">
        <v>48</v>
      </c>
      <c r="C34" s="114">
        <f t="shared" si="0"/>
        <v>8720</v>
      </c>
      <c r="D34" s="46" t="s">
        <v>115</v>
      </c>
    </row>
    <row r="35" spans="1:4" x14ac:dyDescent="0.2">
      <c r="A35" s="13">
        <v>11163</v>
      </c>
      <c r="B35" s="5" t="s">
        <v>49</v>
      </c>
      <c r="C35" s="114" t="str">
        <f t="shared" si="0"/>
        <v>0</v>
      </c>
      <c r="D35" s="46" t="s">
        <v>116</v>
      </c>
    </row>
    <row r="36" spans="1:4" x14ac:dyDescent="0.2">
      <c r="A36" s="13">
        <v>9930</v>
      </c>
      <c r="B36" s="5" t="s">
        <v>50</v>
      </c>
      <c r="C36" s="114">
        <f t="shared" si="0"/>
        <v>8720</v>
      </c>
      <c r="D36" s="46" t="s">
        <v>115</v>
      </c>
    </row>
    <row r="37" spans="1:4" x14ac:dyDescent="0.2">
      <c r="A37" s="13">
        <v>3652</v>
      </c>
      <c r="B37" s="5" t="s">
        <v>51</v>
      </c>
      <c r="C37" s="114">
        <f t="shared" si="0"/>
        <v>8720</v>
      </c>
      <c r="D37" s="46" t="s">
        <v>115</v>
      </c>
    </row>
    <row r="38" spans="1:4" x14ac:dyDescent="0.2">
      <c r="A38" s="13">
        <v>11711</v>
      </c>
      <c r="B38" s="5" t="s">
        <v>17</v>
      </c>
      <c r="C38" s="114">
        <f t="shared" si="0"/>
        <v>8720</v>
      </c>
      <c r="D38" s="46" t="s">
        <v>115</v>
      </c>
    </row>
    <row r="39" spans="1:4" x14ac:dyDescent="0.2">
      <c r="A39" s="13">
        <v>12826</v>
      </c>
      <c r="B39" s="5" t="s">
        <v>52</v>
      </c>
      <c r="C39" s="114">
        <f t="shared" si="0"/>
        <v>8720</v>
      </c>
      <c r="D39" s="46" t="s">
        <v>115</v>
      </c>
    </row>
    <row r="40" spans="1:4" x14ac:dyDescent="0.2">
      <c r="A40" s="13">
        <v>13231</v>
      </c>
      <c r="B40" s="5" t="s">
        <v>18</v>
      </c>
      <c r="C40" s="114">
        <f t="shared" si="0"/>
        <v>8720</v>
      </c>
      <c r="D40" s="46" t="s">
        <v>115</v>
      </c>
    </row>
    <row r="41" spans="1:4" x14ac:dyDescent="0.2">
      <c r="A41" s="13">
        <v>3594</v>
      </c>
      <c r="B41" s="5" t="s">
        <v>19</v>
      </c>
      <c r="C41" s="114">
        <f t="shared" si="0"/>
        <v>8720</v>
      </c>
      <c r="D41" s="46" t="s">
        <v>115</v>
      </c>
    </row>
    <row r="42" spans="1:4" x14ac:dyDescent="0.2">
      <c r="A42" s="13">
        <v>42421</v>
      </c>
      <c r="B42" s="5" t="s">
        <v>97</v>
      </c>
      <c r="C42" s="114" t="str">
        <f t="shared" si="0"/>
        <v>0</v>
      </c>
      <c r="D42" s="46" t="s">
        <v>116</v>
      </c>
    </row>
    <row r="43" spans="1:4" x14ac:dyDescent="0.2">
      <c r="A43" s="13">
        <v>3665</v>
      </c>
      <c r="B43" s="5" t="s">
        <v>20</v>
      </c>
      <c r="C43" s="114" t="str">
        <f t="shared" si="0"/>
        <v>0</v>
      </c>
      <c r="D43" s="46" t="s">
        <v>116</v>
      </c>
    </row>
    <row r="44" spans="1:4" x14ac:dyDescent="0.2">
      <c r="A44" s="13">
        <v>3599</v>
      </c>
      <c r="B44" s="5" t="s">
        <v>53</v>
      </c>
      <c r="C44" s="114">
        <f t="shared" si="0"/>
        <v>8720</v>
      </c>
      <c r="D44" s="46" t="s">
        <v>115</v>
      </c>
    </row>
    <row r="45" spans="1:4" ht="15" thickBot="1" x14ac:dyDescent="0.25">
      <c r="A45" s="19" t="s">
        <v>54</v>
      </c>
      <c r="B45" s="20"/>
      <c r="C45" s="47"/>
      <c r="D45" s="48"/>
    </row>
    <row r="46" spans="1:4" x14ac:dyDescent="0.2">
      <c r="A46" s="4" t="s">
        <v>55</v>
      </c>
      <c r="B46" s="16" t="s">
        <v>56</v>
      </c>
      <c r="C46" s="114" t="str">
        <f t="shared" si="0"/>
        <v>0</v>
      </c>
      <c r="D46" s="46" t="s">
        <v>116</v>
      </c>
    </row>
    <row r="47" spans="1:4" x14ac:dyDescent="0.2">
      <c r="A47" s="3">
        <v>4951</v>
      </c>
      <c r="B47" s="16" t="s">
        <v>98</v>
      </c>
      <c r="C47" s="114" t="str">
        <f t="shared" si="0"/>
        <v>0</v>
      </c>
      <c r="D47" s="46" t="s">
        <v>116</v>
      </c>
    </row>
    <row r="48" spans="1:4" x14ac:dyDescent="0.2">
      <c r="A48" s="3">
        <v>42439</v>
      </c>
      <c r="B48" s="16" t="s">
        <v>99</v>
      </c>
      <c r="C48" s="114" t="str">
        <f t="shared" si="0"/>
        <v>0</v>
      </c>
      <c r="D48" s="46" t="s">
        <v>116</v>
      </c>
    </row>
    <row r="49" spans="1:4" x14ac:dyDescent="0.2">
      <c r="A49" s="3">
        <v>4952</v>
      </c>
      <c r="B49" s="16" t="s">
        <v>100</v>
      </c>
      <c r="C49" s="114" t="str">
        <f t="shared" si="0"/>
        <v>0</v>
      </c>
      <c r="D49" s="46" t="s">
        <v>116</v>
      </c>
    </row>
    <row r="50" spans="1:4" x14ac:dyDescent="0.2">
      <c r="A50" s="13">
        <v>3659</v>
      </c>
      <c r="B50" s="5" t="s">
        <v>57</v>
      </c>
      <c r="C50" s="114" t="str">
        <f t="shared" si="0"/>
        <v>0</v>
      </c>
      <c r="D50" s="46" t="s">
        <v>116</v>
      </c>
    </row>
    <row r="51" spans="1:4" x14ac:dyDescent="0.2">
      <c r="A51" s="13">
        <v>9768</v>
      </c>
      <c r="B51" s="5" t="s">
        <v>58</v>
      </c>
      <c r="C51" s="114" t="str">
        <f t="shared" si="0"/>
        <v>0</v>
      </c>
      <c r="D51" s="46" t="s">
        <v>116</v>
      </c>
    </row>
    <row r="52" spans="1:4" ht="28.5" x14ac:dyDescent="0.2">
      <c r="A52" s="13">
        <v>10019</v>
      </c>
      <c r="B52" s="5" t="s">
        <v>101</v>
      </c>
      <c r="C52" s="114" t="str">
        <f t="shared" si="0"/>
        <v>0</v>
      </c>
      <c r="D52" s="46" t="s">
        <v>116</v>
      </c>
    </row>
    <row r="53" spans="1:4" x14ac:dyDescent="0.2">
      <c r="A53" s="13">
        <v>4948</v>
      </c>
      <c r="B53" s="5" t="s">
        <v>59</v>
      </c>
      <c r="C53" s="114" t="str">
        <f t="shared" si="0"/>
        <v>0</v>
      </c>
      <c r="D53" s="46" t="s">
        <v>116</v>
      </c>
    </row>
    <row r="54" spans="1:4" x14ac:dyDescent="0.2">
      <c r="A54" s="3">
        <v>10674</v>
      </c>
      <c r="B54" s="5" t="s">
        <v>102</v>
      </c>
      <c r="C54" s="114" t="str">
        <f t="shared" si="0"/>
        <v>0</v>
      </c>
      <c r="D54" s="46" t="s">
        <v>116</v>
      </c>
    </row>
    <row r="55" spans="1:4" ht="15" thickBot="1" x14ac:dyDescent="0.25">
      <c r="A55" s="19" t="s">
        <v>118</v>
      </c>
      <c r="B55" s="20"/>
      <c r="C55" s="47"/>
      <c r="D55" s="48"/>
    </row>
    <row r="56" spans="1:4" x14ac:dyDescent="0.2">
      <c r="A56" s="13">
        <v>3539</v>
      </c>
      <c r="B56" s="5" t="s">
        <v>60</v>
      </c>
      <c r="C56" s="114">
        <f t="shared" si="0"/>
        <v>8720</v>
      </c>
      <c r="D56" s="45" t="s">
        <v>115</v>
      </c>
    </row>
    <row r="57" spans="1:4" x14ac:dyDescent="0.2">
      <c r="A57" s="3">
        <v>3540</v>
      </c>
      <c r="B57" s="5" t="s">
        <v>61</v>
      </c>
      <c r="C57" s="114" t="str">
        <f t="shared" si="0"/>
        <v>0</v>
      </c>
      <c r="D57" s="46" t="s">
        <v>116</v>
      </c>
    </row>
    <row r="58" spans="1:4" x14ac:dyDescent="0.2">
      <c r="A58" s="13">
        <v>6661</v>
      </c>
      <c r="B58" s="5" t="s">
        <v>0</v>
      </c>
      <c r="C58" s="114">
        <f t="shared" si="0"/>
        <v>8720</v>
      </c>
      <c r="D58" s="46" t="s">
        <v>115</v>
      </c>
    </row>
    <row r="59" spans="1:4" x14ac:dyDescent="0.2">
      <c r="A59" s="13">
        <v>12015</v>
      </c>
      <c r="B59" s="5" t="s">
        <v>1</v>
      </c>
      <c r="C59" s="114">
        <f t="shared" si="0"/>
        <v>8720</v>
      </c>
      <c r="D59" s="46" t="s">
        <v>115</v>
      </c>
    </row>
    <row r="60" spans="1:4" x14ac:dyDescent="0.2">
      <c r="A60" s="3">
        <v>3549</v>
      </c>
      <c r="B60" s="5" t="s">
        <v>103</v>
      </c>
      <c r="C60" s="114" t="str">
        <f t="shared" si="0"/>
        <v>0</v>
      </c>
      <c r="D60" s="46" t="s">
        <v>116</v>
      </c>
    </row>
    <row r="61" spans="1:4" x14ac:dyDescent="0.2">
      <c r="A61" s="13">
        <v>7287</v>
      </c>
      <c r="B61" s="5" t="s">
        <v>62</v>
      </c>
      <c r="C61" s="114" t="str">
        <f t="shared" si="0"/>
        <v>0</v>
      </c>
      <c r="D61" s="46" t="s">
        <v>116</v>
      </c>
    </row>
    <row r="62" spans="1:4" x14ac:dyDescent="0.2">
      <c r="A62" s="13">
        <v>4003</v>
      </c>
      <c r="B62" s="5" t="s">
        <v>63</v>
      </c>
      <c r="C62" s="114" t="str">
        <f t="shared" si="0"/>
        <v>0</v>
      </c>
      <c r="D62" s="46" t="s">
        <v>116</v>
      </c>
    </row>
    <row r="63" spans="1:4" x14ac:dyDescent="0.2">
      <c r="A63" s="13">
        <v>3553</v>
      </c>
      <c r="B63" s="5" t="s">
        <v>104</v>
      </c>
      <c r="C63" s="114">
        <f t="shared" si="0"/>
        <v>8720</v>
      </c>
      <c r="D63" s="46" t="s">
        <v>115</v>
      </c>
    </row>
    <row r="64" spans="1:4" x14ac:dyDescent="0.2">
      <c r="A64" s="13">
        <v>3554</v>
      </c>
      <c r="B64" s="5" t="s">
        <v>2</v>
      </c>
      <c r="C64" s="114">
        <f t="shared" si="0"/>
        <v>8720</v>
      </c>
      <c r="D64" s="46" t="s">
        <v>115</v>
      </c>
    </row>
    <row r="65" spans="1:4" x14ac:dyDescent="0.2">
      <c r="A65" s="13">
        <v>3546</v>
      </c>
      <c r="B65" s="5" t="s">
        <v>64</v>
      </c>
      <c r="C65" s="114">
        <f t="shared" si="0"/>
        <v>8720</v>
      </c>
      <c r="D65" s="46" t="s">
        <v>115</v>
      </c>
    </row>
    <row r="66" spans="1:4" x14ac:dyDescent="0.2">
      <c r="A66" s="13">
        <v>7096</v>
      </c>
      <c r="B66" s="7" t="s">
        <v>105</v>
      </c>
      <c r="C66" s="114" t="str">
        <f t="shared" si="0"/>
        <v>0</v>
      </c>
      <c r="D66" s="46" t="s">
        <v>116</v>
      </c>
    </row>
    <row r="67" spans="1:4" x14ac:dyDescent="0.2">
      <c r="A67" s="13">
        <v>23614</v>
      </c>
      <c r="B67" s="5" t="s">
        <v>65</v>
      </c>
      <c r="C67" s="114" t="str">
        <f t="shared" si="0"/>
        <v>0</v>
      </c>
      <c r="D67" s="46" t="s">
        <v>116</v>
      </c>
    </row>
    <row r="68" spans="1:4" x14ac:dyDescent="0.2">
      <c r="A68" s="13">
        <v>9331</v>
      </c>
      <c r="B68" s="5" t="s">
        <v>106</v>
      </c>
      <c r="C68" s="114" t="str">
        <f t="shared" si="0"/>
        <v>0</v>
      </c>
      <c r="D68" s="46" t="s">
        <v>116</v>
      </c>
    </row>
    <row r="69" spans="1:4" x14ac:dyDescent="0.2">
      <c r="A69" s="13">
        <v>3563</v>
      </c>
      <c r="B69" s="5" t="s">
        <v>66</v>
      </c>
      <c r="C69" s="114">
        <f t="shared" si="0"/>
        <v>8720</v>
      </c>
      <c r="D69" s="46" t="s">
        <v>115</v>
      </c>
    </row>
    <row r="70" spans="1:4" x14ac:dyDescent="0.2">
      <c r="A70" s="13">
        <v>10387</v>
      </c>
      <c r="B70" s="5" t="s">
        <v>67</v>
      </c>
      <c r="C70" s="114" t="str">
        <f t="shared" si="0"/>
        <v>0</v>
      </c>
      <c r="D70" s="46" t="s">
        <v>116</v>
      </c>
    </row>
    <row r="71" spans="1:4" x14ac:dyDescent="0.2">
      <c r="A71" s="13">
        <v>3568</v>
      </c>
      <c r="B71" s="5" t="s">
        <v>107</v>
      </c>
      <c r="C71" s="114" t="str">
        <f t="shared" si="0"/>
        <v>0</v>
      </c>
      <c r="D71" s="46" t="s">
        <v>116</v>
      </c>
    </row>
    <row r="72" spans="1:4" x14ac:dyDescent="0.2">
      <c r="A72" s="13">
        <v>6662</v>
      </c>
      <c r="B72" s="5" t="s">
        <v>68</v>
      </c>
      <c r="C72" s="114">
        <f t="shared" si="0"/>
        <v>8720</v>
      </c>
      <c r="D72" s="46" t="s">
        <v>115</v>
      </c>
    </row>
    <row r="73" spans="1:4" x14ac:dyDescent="0.2">
      <c r="A73" s="13">
        <v>3570</v>
      </c>
      <c r="B73" s="5" t="s">
        <v>69</v>
      </c>
      <c r="C73" s="114">
        <f t="shared" si="0"/>
        <v>8720</v>
      </c>
      <c r="D73" s="46" t="s">
        <v>115</v>
      </c>
    </row>
    <row r="74" spans="1:4" x14ac:dyDescent="0.2">
      <c r="A74" s="13">
        <v>3573</v>
      </c>
      <c r="B74" s="5" t="s">
        <v>70</v>
      </c>
      <c r="C74" s="114" t="str">
        <f t="shared" ref="C74:C108" si="1">IF(D74="Opt-In",C$6,"0")</f>
        <v>0</v>
      </c>
      <c r="D74" s="46" t="s">
        <v>116</v>
      </c>
    </row>
    <row r="75" spans="1:4" x14ac:dyDescent="0.2">
      <c r="A75" s="13">
        <v>10633</v>
      </c>
      <c r="B75" s="5" t="s">
        <v>71</v>
      </c>
      <c r="C75" s="114">
        <f t="shared" si="1"/>
        <v>8720</v>
      </c>
      <c r="D75" s="46" t="s">
        <v>115</v>
      </c>
    </row>
    <row r="76" spans="1:4" x14ac:dyDescent="0.2">
      <c r="A76" s="13">
        <v>3574</v>
      </c>
      <c r="B76" s="5" t="s">
        <v>72</v>
      </c>
      <c r="C76" s="114">
        <f t="shared" si="1"/>
        <v>8720</v>
      </c>
      <c r="D76" s="46" t="s">
        <v>115</v>
      </c>
    </row>
    <row r="77" spans="1:4" x14ac:dyDescent="0.2">
      <c r="A77" s="13">
        <v>3580</v>
      </c>
      <c r="B77" s="5" t="s">
        <v>73</v>
      </c>
      <c r="C77" s="114">
        <f t="shared" si="1"/>
        <v>8720</v>
      </c>
      <c r="D77" s="46" t="s">
        <v>115</v>
      </c>
    </row>
    <row r="78" spans="1:4" x14ac:dyDescent="0.2">
      <c r="A78" s="13">
        <v>3582</v>
      </c>
      <c r="B78" s="5" t="s">
        <v>74</v>
      </c>
      <c r="C78" s="114" t="str">
        <f t="shared" si="1"/>
        <v>0</v>
      </c>
      <c r="D78" s="46" t="s">
        <v>116</v>
      </c>
    </row>
    <row r="79" spans="1:4" x14ac:dyDescent="0.2">
      <c r="A79" s="13">
        <v>3583</v>
      </c>
      <c r="B79" s="5" t="s">
        <v>26</v>
      </c>
      <c r="C79" s="114" t="str">
        <f t="shared" si="1"/>
        <v>0</v>
      </c>
      <c r="D79" s="46" t="s">
        <v>116</v>
      </c>
    </row>
    <row r="80" spans="1:4" x14ac:dyDescent="0.2">
      <c r="A80" s="13">
        <v>11145</v>
      </c>
      <c r="B80" s="5" t="s">
        <v>75</v>
      </c>
      <c r="C80" s="114" t="str">
        <f t="shared" si="1"/>
        <v>0</v>
      </c>
      <c r="D80" s="46" t="s">
        <v>116</v>
      </c>
    </row>
    <row r="81" spans="1:4" x14ac:dyDescent="0.2">
      <c r="A81" s="13">
        <v>3590</v>
      </c>
      <c r="B81" s="5" t="s">
        <v>3</v>
      </c>
      <c r="C81" s="114">
        <f t="shared" si="1"/>
        <v>8720</v>
      </c>
      <c r="D81" s="46" t="s">
        <v>115</v>
      </c>
    </row>
    <row r="82" spans="1:4" x14ac:dyDescent="0.2">
      <c r="A82" s="13">
        <v>9797</v>
      </c>
      <c r="B82" s="5" t="s">
        <v>76</v>
      </c>
      <c r="C82" s="114">
        <f t="shared" si="1"/>
        <v>8720</v>
      </c>
      <c r="D82" s="46" t="s">
        <v>115</v>
      </c>
    </row>
    <row r="83" spans="1:4" x14ac:dyDescent="0.2">
      <c r="A83" s="13">
        <v>3593</v>
      </c>
      <c r="B83" s="5" t="s">
        <v>77</v>
      </c>
      <c r="C83" s="114" t="str">
        <f t="shared" si="1"/>
        <v>0</v>
      </c>
      <c r="D83" s="46" t="s">
        <v>116</v>
      </c>
    </row>
    <row r="84" spans="1:4" x14ac:dyDescent="0.2">
      <c r="A84" s="13">
        <v>3558</v>
      </c>
      <c r="B84" s="5" t="s">
        <v>78</v>
      </c>
      <c r="C84" s="114">
        <f t="shared" si="1"/>
        <v>8720</v>
      </c>
      <c r="D84" s="46" t="s">
        <v>115</v>
      </c>
    </row>
    <row r="85" spans="1:4" x14ac:dyDescent="0.2">
      <c r="A85" s="13">
        <v>23154</v>
      </c>
      <c r="B85" s="5" t="s">
        <v>79</v>
      </c>
      <c r="C85" s="114" t="str">
        <f t="shared" si="1"/>
        <v>0</v>
      </c>
      <c r="D85" s="46" t="s">
        <v>116</v>
      </c>
    </row>
    <row r="86" spans="1:4" x14ac:dyDescent="0.2">
      <c r="A86" s="13">
        <v>307</v>
      </c>
      <c r="B86" s="5" t="s">
        <v>80</v>
      </c>
      <c r="C86" s="114" t="str">
        <f t="shared" si="1"/>
        <v>0</v>
      </c>
      <c r="D86" s="46" t="s">
        <v>116</v>
      </c>
    </row>
    <row r="87" spans="1:4" x14ac:dyDescent="0.2">
      <c r="A87" s="13">
        <v>3596</v>
      </c>
      <c r="B87" s="5" t="s">
        <v>81</v>
      </c>
      <c r="C87" s="114" t="str">
        <f t="shared" si="1"/>
        <v>0</v>
      </c>
      <c r="D87" s="46" t="s">
        <v>116</v>
      </c>
    </row>
    <row r="88" spans="1:4" x14ac:dyDescent="0.2">
      <c r="A88" s="13">
        <v>23413</v>
      </c>
      <c r="B88" s="5" t="s">
        <v>82</v>
      </c>
      <c r="C88" s="114" t="str">
        <f t="shared" si="1"/>
        <v>0</v>
      </c>
      <c r="D88" s="46" t="s">
        <v>116</v>
      </c>
    </row>
    <row r="89" spans="1:4" x14ac:dyDescent="0.2">
      <c r="A89" s="13">
        <v>3600</v>
      </c>
      <c r="B89" s="5" t="s">
        <v>83</v>
      </c>
      <c r="C89" s="114" t="str">
        <f t="shared" si="1"/>
        <v>0</v>
      </c>
      <c r="D89" s="46" t="s">
        <v>116</v>
      </c>
    </row>
    <row r="90" spans="1:4" x14ac:dyDescent="0.2">
      <c r="A90" s="13">
        <v>3601</v>
      </c>
      <c r="B90" s="5" t="s">
        <v>84</v>
      </c>
      <c r="C90" s="114">
        <f t="shared" si="1"/>
        <v>8720</v>
      </c>
      <c r="D90" s="46" t="s">
        <v>115</v>
      </c>
    </row>
    <row r="91" spans="1:4" x14ac:dyDescent="0.2">
      <c r="A91" s="13">
        <v>3603</v>
      </c>
      <c r="B91" s="7" t="s">
        <v>108</v>
      </c>
      <c r="C91" s="114" t="str">
        <f t="shared" si="1"/>
        <v>0</v>
      </c>
      <c r="D91" s="46" t="s">
        <v>116</v>
      </c>
    </row>
    <row r="92" spans="1:4" x14ac:dyDescent="0.2">
      <c r="A92" s="13">
        <v>9163</v>
      </c>
      <c r="B92" s="5" t="s">
        <v>85</v>
      </c>
      <c r="C92" s="114" t="str">
        <f t="shared" si="1"/>
        <v>0</v>
      </c>
      <c r="D92" s="46" t="s">
        <v>116</v>
      </c>
    </row>
    <row r="93" spans="1:4" x14ac:dyDescent="0.2">
      <c r="A93" s="13">
        <v>3609</v>
      </c>
      <c r="B93" s="5" t="s">
        <v>86</v>
      </c>
      <c r="C93" s="114" t="str">
        <f t="shared" si="1"/>
        <v>0</v>
      </c>
      <c r="D93" s="46" t="s">
        <v>116</v>
      </c>
    </row>
    <row r="94" spans="1:4" x14ac:dyDescent="0.2">
      <c r="A94" s="13">
        <v>3608</v>
      </c>
      <c r="B94" s="5" t="s">
        <v>87</v>
      </c>
      <c r="C94" s="114" t="str">
        <f t="shared" si="1"/>
        <v>0</v>
      </c>
      <c r="D94" s="46" t="s">
        <v>116</v>
      </c>
    </row>
    <row r="95" spans="1:4" x14ac:dyDescent="0.2">
      <c r="A95" s="13">
        <v>3611</v>
      </c>
      <c r="B95" s="5" t="s">
        <v>109</v>
      </c>
      <c r="C95" s="114">
        <f t="shared" si="1"/>
        <v>8720</v>
      </c>
      <c r="D95" s="46" t="s">
        <v>115</v>
      </c>
    </row>
    <row r="96" spans="1:4" x14ac:dyDescent="0.2">
      <c r="A96" s="13">
        <v>31034</v>
      </c>
      <c r="B96" s="5" t="s">
        <v>4</v>
      </c>
      <c r="C96" s="114">
        <f t="shared" si="1"/>
        <v>8720</v>
      </c>
      <c r="D96" s="46" t="s">
        <v>115</v>
      </c>
    </row>
    <row r="97" spans="1:4" x14ac:dyDescent="0.2">
      <c r="A97" s="13">
        <v>3614</v>
      </c>
      <c r="B97" s="5" t="s">
        <v>5</v>
      </c>
      <c r="C97" s="114" t="str">
        <f t="shared" si="1"/>
        <v>0</v>
      </c>
      <c r="D97" s="46" t="s">
        <v>116</v>
      </c>
    </row>
    <row r="98" spans="1:4" x14ac:dyDescent="0.2">
      <c r="A98" s="13">
        <v>3626</v>
      </c>
      <c r="B98" s="5" t="s">
        <v>6</v>
      </c>
      <c r="C98" s="114">
        <f t="shared" si="1"/>
        <v>8720</v>
      </c>
      <c r="D98" s="46" t="s">
        <v>115</v>
      </c>
    </row>
    <row r="99" spans="1:4" x14ac:dyDescent="0.2">
      <c r="A99" s="13">
        <v>3628</v>
      </c>
      <c r="B99" s="5" t="s">
        <v>88</v>
      </c>
      <c r="C99" s="114" t="str">
        <f t="shared" si="1"/>
        <v>0</v>
      </c>
      <c r="D99" s="46" t="s">
        <v>116</v>
      </c>
    </row>
    <row r="100" spans="1:4" x14ac:dyDescent="0.2">
      <c r="A100" s="13">
        <v>3627</v>
      </c>
      <c r="B100" s="5" t="s">
        <v>89</v>
      </c>
      <c r="C100" s="114" t="str">
        <f t="shared" si="1"/>
        <v>0</v>
      </c>
      <c r="D100" s="46" t="s">
        <v>116</v>
      </c>
    </row>
    <row r="101" spans="1:4" x14ac:dyDescent="0.2">
      <c r="A101" s="13">
        <v>3643</v>
      </c>
      <c r="B101" s="5" t="s">
        <v>90</v>
      </c>
      <c r="C101" s="114" t="str">
        <f t="shared" si="1"/>
        <v>0</v>
      </c>
      <c r="D101" s="46" t="s">
        <v>116</v>
      </c>
    </row>
    <row r="102" spans="1:4" x14ac:dyDescent="0.2">
      <c r="A102" s="13">
        <v>3572</v>
      </c>
      <c r="B102" s="5" t="s">
        <v>7</v>
      </c>
      <c r="C102" s="114">
        <f t="shared" si="1"/>
        <v>8720</v>
      </c>
      <c r="D102" s="46" t="s">
        <v>115</v>
      </c>
    </row>
    <row r="103" spans="1:4" x14ac:dyDescent="0.2">
      <c r="A103" s="13">
        <v>3648</v>
      </c>
      <c r="B103" s="5" t="s">
        <v>8</v>
      </c>
      <c r="C103" s="114" t="str">
        <f t="shared" si="1"/>
        <v>0</v>
      </c>
      <c r="D103" s="46" t="s">
        <v>116</v>
      </c>
    </row>
    <row r="104" spans="1:4" x14ac:dyDescent="0.2">
      <c r="A104" s="13">
        <v>10060</v>
      </c>
      <c r="B104" s="5" t="s">
        <v>9</v>
      </c>
      <c r="C104" s="114" t="str">
        <f t="shared" si="1"/>
        <v>0</v>
      </c>
      <c r="D104" s="46" t="s">
        <v>116</v>
      </c>
    </row>
    <row r="105" spans="1:4" x14ac:dyDescent="0.2">
      <c r="A105" s="13">
        <v>3662</v>
      </c>
      <c r="B105" s="5" t="s">
        <v>10</v>
      </c>
      <c r="C105" s="114">
        <f t="shared" si="1"/>
        <v>8720</v>
      </c>
      <c r="D105" s="46" t="s">
        <v>115</v>
      </c>
    </row>
    <row r="106" spans="1:4" x14ac:dyDescent="0.2">
      <c r="A106" s="13">
        <v>3664</v>
      </c>
      <c r="B106" s="7" t="s">
        <v>11</v>
      </c>
      <c r="C106" s="114" t="str">
        <f t="shared" si="1"/>
        <v>0</v>
      </c>
      <c r="D106" s="46" t="s">
        <v>116</v>
      </c>
    </row>
    <row r="107" spans="1:4" x14ac:dyDescent="0.2">
      <c r="A107" s="13">
        <v>9549</v>
      </c>
      <c r="B107" s="7" t="s">
        <v>110</v>
      </c>
      <c r="C107" s="114" t="str">
        <f t="shared" si="1"/>
        <v>0</v>
      </c>
      <c r="D107" s="46" t="s">
        <v>116</v>
      </c>
    </row>
    <row r="108" spans="1:4" x14ac:dyDescent="0.2">
      <c r="A108" s="13">
        <v>3668</v>
      </c>
      <c r="B108" s="5" t="s">
        <v>91</v>
      </c>
      <c r="C108" s="114" t="str">
        <f t="shared" si="1"/>
        <v>0</v>
      </c>
      <c r="D108" s="46" t="s">
        <v>116</v>
      </c>
    </row>
    <row r="109" spans="1:4" ht="15" thickBot="1" x14ac:dyDescent="0.25">
      <c r="A109" s="19" t="s">
        <v>92</v>
      </c>
      <c r="B109" s="20"/>
      <c r="C109" s="47"/>
      <c r="D109" s="48"/>
    </row>
    <row r="110" spans="1:4" x14ac:dyDescent="0.2">
      <c r="A110" s="13">
        <v>36273</v>
      </c>
      <c r="B110" s="5" t="s">
        <v>93</v>
      </c>
      <c r="C110" s="114" t="str">
        <f t="shared" ref="C110:C112" si="2">IF(D110="Opt-In",C$6,"0")</f>
        <v>0</v>
      </c>
      <c r="D110" s="46" t="s">
        <v>116</v>
      </c>
    </row>
    <row r="111" spans="1:4" x14ac:dyDescent="0.2">
      <c r="A111" s="13">
        <v>23582</v>
      </c>
      <c r="B111" s="5" t="s">
        <v>94</v>
      </c>
      <c r="C111" s="114" t="str">
        <f t="shared" si="2"/>
        <v>0</v>
      </c>
      <c r="D111" s="46" t="s">
        <v>116</v>
      </c>
    </row>
    <row r="112" spans="1:4" ht="15.75" customHeight="1" x14ac:dyDescent="0.2">
      <c r="A112" s="13">
        <v>23485</v>
      </c>
      <c r="B112" s="5" t="s">
        <v>95</v>
      </c>
      <c r="C112" s="114">
        <f t="shared" si="2"/>
        <v>8720</v>
      </c>
      <c r="D112" s="46" t="s">
        <v>115</v>
      </c>
    </row>
    <row r="113" spans="1:4" ht="15" thickBot="1" x14ac:dyDescent="0.25">
      <c r="A113" s="19" t="s">
        <v>119</v>
      </c>
      <c r="B113" s="20"/>
      <c r="C113" s="47"/>
      <c r="D113" s="48"/>
    </row>
    <row r="114" spans="1:4" x14ac:dyDescent="0.2">
      <c r="A114" s="13">
        <v>3634</v>
      </c>
      <c r="B114" s="5" t="s">
        <v>21</v>
      </c>
      <c r="C114" s="114">
        <f t="shared" ref="C114" si="3">IF(D114="Opt-In",C$6,"0")</f>
        <v>8720</v>
      </c>
      <c r="D114" s="46" t="s">
        <v>115</v>
      </c>
    </row>
    <row r="115" spans="1:4" x14ac:dyDescent="0.2">
      <c r="A115" s="18"/>
      <c r="B115" s="17" t="s">
        <v>112</v>
      </c>
      <c r="C115" s="28">
        <f>SUM(C9:C114)</f>
        <v>374960</v>
      </c>
      <c r="D115" s="29"/>
    </row>
    <row r="116" spans="1:4" x14ac:dyDescent="0.2">
      <c r="A116" s="12"/>
      <c r="B116" s="5"/>
      <c r="C116" s="26"/>
      <c r="D116" s="26"/>
    </row>
    <row r="117" spans="1:4" x14ac:dyDescent="0.2">
      <c r="A117" s="6"/>
      <c r="B117" s="7"/>
    </row>
    <row r="118" spans="1:4" x14ac:dyDescent="0.2">
      <c r="A118" s="23"/>
      <c r="B118" s="23"/>
    </row>
    <row r="119" spans="1:4" x14ac:dyDescent="0.2">
      <c r="A119" s="23"/>
      <c r="B119" s="23"/>
    </row>
    <row r="120" spans="1:4" x14ac:dyDescent="0.2">
      <c r="A120" s="8"/>
      <c r="B120" s="7"/>
    </row>
    <row r="121" spans="1:4" x14ac:dyDescent="0.2">
      <c r="A121" s="8"/>
      <c r="B121" s="5"/>
    </row>
    <row r="122" spans="1:4" x14ac:dyDescent="0.2">
      <c r="A122" s="6"/>
      <c r="B122" s="7"/>
    </row>
    <row r="123" spans="1:4" x14ac:dyDescent="0.2">
      <c r="A123" s="6"/>
      <c r="B123" s="7"/>
    </row>
    <row r="124" spans="1:4" x14ac:dyDescent="0.2">
      <c r="A124" s="9"/>
      <c r="B124" s="5"/>
    </row>
    <row r="125" spans="1:4" x14ac:dyDescent="0.2">
      <c r="A125" s="4"/>
      <c r="B125" s="5"/>
    </row>
    <row r="126" spans="1:4" x14ac:dyDescent="0.2">
      <c r="A126" s="4"/>
      <c r="B126" s="5"/>
    </row>
    <row r="127" spans="1:4" x14ac:dyDescent="0.2">
      <c r="A127" s="4"/>
      <c r="B127" s="5"/>
    </row>
    <row r="128" spans="1:4" x14ac:dyDescent="0.2">
      <c r="A128" s="4"/>
      <c r="B128" s="5"/>
    </row>
    <row r="129" spans="1:2" x14ac:dyDescent="0.2">
      <c r="A129" s="4"/>
      <c r="B129" s="5"/>
    </row>
    <row r="130" spans="1:2" x14ac:dyDescent="0.2">
      <c r="A130" s="4"/>
      <c r="B130" s="5"/>
    </row>
    <row r="131" spans="1:2" x14ac:dyDescent="0.2">
      <c r="A131" s="4"/>
      <c r="B131" s="5"/>
    </row>
    <row r="132" spans="1:2" x14ac:dyDescent="0.2">
      <c r="A132" s="4"/>
      <c r="B132" s="5"/>
    </row>
    <row r="133" spans="1:2" x14ac:dyDescent="0.2">
      <c r="A133" s="4"/>
      <c r="B133" s="5"/>
    </row>
    <row r="134" spans="1:2" x14ac:dyDescent="0.2">
      <c r="A134" s="4"/>
      <c r="B134" s="5"/>
    </row>
    <row r="135" spans="1:2" x14ac:dyDescent="0.2">
      <c r="A135" s="4"/>
      <c r="B135" s="5"/>
    </row>
    <row r="136" spans="1:2" x14ac:dyDescent="0.2">
      <c r="A136" s="4"/>
      <c r="B136" s="5"/>
    </row>
    <row r="137" spans="1:2" x14ac:dyDescent="0.2">
      <c r="A137" s="4"/>
      <c r="B137" s="5"/>
    </row>
    <row r="138" spans="1:2" x14ac:dyDescent="0.2">
      <c r="A138" s="4"/>
      <c r="B138" s="5"/>
    </row>
    <row r="139" spans="1:2" x14ac:dyDescent="0.2">
      <c r="A139" s="4"/>
      <c r="B139" s="5"/>
    </row>
    <row r="140" spans="1:2" x14ac:dyDescent="0.2">
      <c r="A140" s="4"/>
      <c r="B140" s="5"/>
    </row>
    <row r="141" spans="1:2" x14ac:dyDescent="0.2">
      <c r="A141" s="4"/>
      <c r="B141" s="5"/>
    </row>
    <row r="142" spans="1:2" x14ac:dyDescent="0.2">
      <c r="A142" s="4"/>
      <c r="B142" s="5"/>
    </row>
    <row r="143" spans="1:2" x14ac:dyDescent="0.2">
      <c r="A143" s="4"/>
      <c r="B143" s="5"/>
    </row>
    <row r="144" spans="1:2" x14ac:dyDescent="0.2">
      <c r="A144" s="4"/>
      <c r="B144" s="5"/>
    </row>
    <row r="145" spans="1:2" x14ac:dyDescent="0.2">
      <c r="A145" s="4"/>
      <c r="B145" s="5"/>
    </row>
    <row r="146" spans="1:2" x14ac:dyDescent="0.2">
      <c r="A146" s="4"/>
      <c r="B146" s="5"/>
    </row>
    <row r="147" spans="1:2" x14ac:dyDescent="0.2">
      <c r="A147" s="4"/>
      <c r="B147" s="5"/>
    </row>
    <row r="148" spans="1:2" x14ac:dyDescent="0.2">
      <c r="A148" s="4"/>
      <c r="B148" s="5"/>
    </row>
    <row r="149" spans="1:2" x14ac:dyDescent="0.2">
      <c r="A149" s="4"/>
      <c r="B149" s="5"/>
    </row>
    <row r="150" spans="1:2" x14ac:dyDescent="0.2">
      <c r="A150" s="4"/>
      <c r="B150" s="5"/>
    </row>
    <row r="151" spans="1:2" x14ac:dyDescent="0.2">
      <c r="A151" s="4"/>
      <c r="B151" s="5"/>
    </row>
    <row r="152" spans="1:2" x14ac:dyDescent="0.2">
      <c r="A152" s="4"/>
      <c r="B152" s="5"/>
    </row>
    <row r="153" spans="1:2" x14ac:dyDescent="0.2">
      <c r="A153" s="4"/>
      <c r="B153" s="5"/>
    </row>
    <row r="154" spans="1:2" x14ac:dyDescent="0.2">
      <c r="A154" s="4"/>
      <c r="B154" s="5"/>
    </row>
    <row r="155" spans="1:2" x14ac:dyDescent="0.2">
      <c r="A155" s="4"/>
      <c r="B155" s="5"/>
    </row>
    <row r="156" spans="1:2" x14ac:dyDescent="0.2">
      <c r="A156" s="4"/>
      <c r="B156" s="5"/>
    </row>
    <row r="157" spans="1:2" x14ac:dyDescent="0.2">
      <c r="A157" s="4"/>
      <c r="B157" s="5"/>
    </row>
    <row r="158" spans="1:2" x14ac:dyDescent="0.2">
      <c r="A158" s="4"/>
      <c r="B158" s="5"/>
    </row>
    <row r="159" spans="1:2" x14ac:dyDescent="0.2">
      <c r="A159" s="4"/>
      <c r="B159" s="5"/>
    </row>
    <row r="160" spans="1:2" x14ac:dyDescent="0.2">
      <c r="A160" s="4"/>
      <c r="B160" s="5"/>
    </row>
  </sheetData>
  <autoFilter ref="A7:D116"/>
  <mergeCells count="1">
    <mergeCell ref="A2:D2"/>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Summary</vt:lpstr>
      <vt:lpstr>Rule</vt:lpstr>
      <vt:lpstr>Calculation Data</vt:lpstr>
    </vt:vector>
  </TitlesOfParts>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Martinez, Joella</dc:creator>
  <cp:lastModifiedBy>Smalley, Leah</cp:lastModifiedBy>
  <dcterms:created xsi:type="dcterms:W3CDTF">2016-05-09T19:06:01Z</dcterms:created>
  <dcterms:modified xsi:type="dcterms:W3CDTF">2017-05-15T18:07:51Z</dcterms:modified>
</cp:coreProperties>
</file>