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APP\PA\PAForum\Web Publications\PLANNING\2021\"/>
    </mc:Choice>
  </mc:AlternateContent>
  <xr:revisionPtr revIDLastSave="0" documentId="13_ncr:1_{038DE6BF-2146-42EF-BC89-6086EB185249}" xr6:coauthVersionLast="45" xr6:coauthVersionMax="45" xr10:uidLastSave="{00000000-0000-0000-0000-000000000000}"/>
  <bookViews>
    <workbookView xWindow="-120" yWindow="-120" windowWidth="20730" windowHeight="11160" tabRatio="925" xr2:uid="{00000000-000D-0000-FFFF-FFFF00000000}"/>
  </bookViews>
  <sheets>
    <sheet name="Table of Contents" sheetId="52" r:id="rId1"/>
    <sheet name="CTCFall00" sheetId="13" r:id="rId2"/>
    <sheet name="CTCSpring01" sheetId="3" r:id="rId3"/>
    <sheet name="CTCSummer01" sheetId="4" r:id="rId4"/>
    <sheet name="CTCFall01" sheetId="14" r:id="rId5"/>
    <sheet name="CTCSpring02" sheetId="25" r:id="rId6"/>
    <sheet name="CTCSummer02" sheetId="37" r:id="rId7"/>
    <sheet name="CTCFall02" sheetId="15" r:id="rId8"/>
    <sheet name="CTCSpring03" sheetId="26" r:id="rId9"/>
    <sheet name="CTCSummer03" sheetId="38" r:id="rId10"/>
    <sheet name="CTCFall03" sheetId="16" r:id="rId11"/>
    <sheet name="CTCSpring04" sheetId="27" r:id="rId12"/>
    <sheet name="CTCSummer04" sheetId="39" r:id="rId13"/>
    <sheet name="CTCFall04" sheetId="17" r:id="rId14"/>
    <sheet name="CTCSpring05" sheetId="28" r:id="rId15"/>
    <sheet name="CTCSummer05" sheetId="40" r:id="rId16"/>
    <sheet name="CTCFall05" sheetId="18" r:id="rId17"/>
    <sheet name="CTCSpring06" sheetId="29" r:id="rId18"/>
    <sheet name="CTCSummer06" sheetId="41" r:id="rId19"/>
    <sheet name="CTCFall06" sheetId="19" r:id="rId20"/>
    <sheet name="CTCSpring07" sheetId="30" r:id="rId21"/>
    <sheet name="CTCSummer07" sheetId="42" r:id="rId22"/>
    <sheet name="CTCFall07" sheetId="20" r:id="rId23"/>
    <sheet name="CTCSpring08" sheetId="31" r:id="rId24"/>
    <sheet name="CTCSummer08" sheetId="45" r:id="rId25"/>
    <sheet name="CTCFall08" sheetId="21" r:id="rId26"/>
    <sheet name="CTCSpring09" sheetId="32" r:id="rId27"/>
    <sheet name="CTCSummer09" sheetId="44" r:id="rId28"/>
    <sheet name="CTCFall09" sheetId="22" r:id="rId29"/>
    <sheet name="CTCSpring10" sheetId="33" r:id="rId30"/>
    <sheet name="CTCSummer10" sheetId="48" r:id="rId31"/>
    <sheet name="CTCFall10" sheetId="23" r:id="rId32"/>
    <sheet name="CTCSpring11" sheetId="34" r:id="rId33"/>
    <sheet name="CTCSummer11" sheetId="49" r:id="rId34"/>
    <sheet name="CTCFall11" sheetId="24" r:id="rId35"/>
    <sheet name="CTCSpring12" sheetId="35" r:id="rId36"/>
    <sheet name="CTCSummer12" sheetId="50" r:id="rId37"/>
    <sheet name="CTCFall12" sheetId="54" r:id="rId38"/>
    <sheet name="CTCSpring13" sheetId="55" r:id="rId39"/>
    <sheet name="CTCSummer13" sheetId="56" r:id="rId40"/>
    <sheet name="CTCFall13" sheetId="57" r:id="rId41"/>
    <sheet name="CTCSpring14" sheetId="58" r:id="rId42"/>
    <sheet name="CTCSummer14" sheetId="59" r:id="rId43"/>
    <sheet name="CTCFall14" sheetId="60" r:id="rId44"/>
    <sheet name="CTCSpring15" sheetId="61" r:id="rId45"/>
    <sheet name="CTCSummer15" sheetId="62" r:id="rId46"/>
    <sheet name="CTCFall15" sheetId="63" r:id="rId47"/>
    <sheet name="CTCSpring16" sheetId="65" r:id="rId48"/>
    <sheet name="CTCSummer16" sheetId="66" r:id="rId49"/>
    <sheet name="CTCFall16" sheetId="67" r:id="rId50"/>
    <sheet name="CTCSpring17" sheetId="68" r:id="rId51"/>
    <sheet name="CTCSummer17" sheetId="70" r:id="rId52"/>
    <sheet name="CTCFall17" sheetId="71" r:id="rId53"/>
    <sheet name="CTCSpring18" sheetId="72" r:id="rId54"/>
    <sheet name="CTCSummer18" sheetId="73" r:id="rId55"/>
    <sheet name="CTCFall18" sheetId="74" r:id="rId56"/>
    <sheet name="CTCSpring19" sheetId="75" r:id="rId57"/>
    <sheet name="CTCSummer19" sheetId="76" r:id="rId58"/>
    <sheet name="CTCFall19" sheetId="77" r:id="rId59"/>
    <sheet name="CTCSpring20" sheetId="80" r:id="rId60"/>
    <sheet name="CTCSummer20" sheetId="81" r:id="rId61"/>
    <sheet name="CTCFall20" sheetId="83" r:id="rId62"/>
    <sheet name="Documentation" sheetId="53" r:id="rId63"/>
  </sheets>
  <definedNames>
    <definedName name="_xlnm._FilterDatabase" localSheetId="61" hidden="1">CTCFall20!$A$5:$H$38</definedName>
    <definedName name="IDX" localSheetId="1">CTCFall00!$A$1</definedName>
    <definedName name="IDX" localSheetId="4">CTCFall01!$A$1</definedName>
    <definedName name="IDX" localSheetId="7">CTCFall02!$A$1</definedName>
    <definedName name="IDX" localSheetId="10">CTCFall03!$A$1</definedName>
    <definedName name="IDX" localSheetId="13">CTCFall04!$A$1</definedName>
    <definedName name="IDX" localSheetId="16">CTCFall05!$A$1</definedName>
    <definedName name="IDX" localSheetId="19">CTCFall06!$A$1</definedName>
    <definedName name="IDX" localSheetId="22">CTCFall07!$A$1</definedName>
    <definedName name="IDX" localSheetId="25">CTCFall08!$A$1</definedName>
    <definedName name="IDX" localSheetId="28">CTCFall09!$A$1</definedName>
    <definedName name="IDX" localSheetId="31">CTCFall10!$A$1</definedName>
    <definedName name="IDX" localSheetId="34">CTCFall11!$A$1</definedName>
    <definedName name="IDX" localSheetId="40">CTCFall13!$A$1</definedName>
    <definedName name="IDX" localSheetId="2">CTCSpring01!$A$1</definedName>
    <definedName name="IDX" localSheetId="5">CTCSpring02!$A$1</definedName>
    <definedName name="IDX" localSheetId="8">CTCSpring03!$A$1</definedName>
    <definedName name="IDX" localSheetId="11">CTCSpring04!$A$1</definedName>
    <definedName name="IDX" localSheetId="14">CTCSpring05!$A$1</definedName>
    <definedName name="IDX" localSheetId="17">CTCSpring06!$A$1</definedName>
    <definedName name="IDX" localSheetId="20">CTCSpring07!$A$1</definedName>
    <definedName name="IDX" localSheetId="23">CTCSpring08!$A$1</definedName>
    <definedName name="IDX" localSheetId="26">CTCSpring09!$A$1</definedName>
    <definedName name="IDX" localSheetId="29">CTCSpring10!$A$1</definedName>
    <definedName name="IDX" localSheetId="32">CTCSpring11!$A$1</definedName>
    <definedName name="IDX" localSheetId="35">CTCSpring12!$A$1</definedName>
    <definedName name="IDX" localSheetId="41">CTCSpring14!$A$1</definedName>
    <definedName name="IDX" localSheetId="3">CTCSummer01!$A$1</definedName>
    <definedName name="IDX" localSheetId="6">CTCSummer02!$A$1</definedName>
    <definedName name="IDX" localSheetId="9">CTCSummer03!$A$1</definedName>
    <definedName name="IDX" localSheetId="12">CTCSummer04!$A$1</definedName>
    <definedName name="IDX" localSheetId="15">CTCSummer05!$A$1</definedName>
    <definedName name="IDX" localSheetId="18">CTCSummer06!$A$1</definedName>
    <definedName name="IDX" localSheetId="21">CTCSummer07!$A$1</definedName>
    <definedName name="IDX" localSheetId="24">CTCSummer08!$A$1</definedName>
    <definedName name="IDX" localSheetId="27">CTCSummer09!$A$1</definedName>
    <definedName name="IDX" localSheetId="30">CTCSummer10!$A$1</definedName>
    <definedName name="IDX" localSheetId="33">CTCSummer11!$A$1</definedName>
    <definedName name="IDX" localSheetId="39">CTCSummer13!$A$1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2" i="52" l="1"/>
  <c r="A38" i="52"/>
  <c r="A37" i="52"/>
  <c r="A36" i="52"/>
  <c r="A4" i="52"/>
  <c r="A42" i="52"/>
  <c r="A84" i="52"/>
  <c r="A85" i="52"/>
  <c r="A86" i="52"/>
  <c r="A80" i="52"/>
  <c r="A81" i="52"/>
  <c r="A82" i="52"/>
  <c r="A76" i="52"/>
  <c r="A77" i="52"/>
  <c r="A78" i="52"/>
  <c r="A72" i="52"/>
  <c r="A73" i="52"/>
  <c r="A74" i="52"/>
  <c r="A68" i="52"/>
  <c r="A69" i="52"/>
  <c r="A70" i="52"/>
  <c r="A64" i="52"/>
  <c r="A65" i="52"/>
  <c r="A66" i="52"/>
  <c r="A60" i="52"/>
  <c r="A61" i="52"/>
  <c r="A62" i="52"/>
  <c r="A56" i="52"/>
  <c r="A57" i="52"/>
  <c r="A58" i="52"/>
  <c r="A52" i="52"/>
  <c r="A53" i="52"/>
  <c r="A54" i="52"/>
  <c r="A48" i="52"/>
  <c r="A49" i="52"/>
  <c r="A50" i="52"/>
  <c r="A44" i="52"/>
  <c r="A45" i="52"/>
  <c r="A46" i="52"/>
  <c r="A40" i="52"/>
  <c r="A41" i="52"/>
</calcChain>
</file>

<file path=xl/sharedStrings.xml><?xml version="1.0" encoding="utf-8"?>
<sst xmlns="http://schemas.openxmlformats.org/spreadsheetml/2006/main" count="5055" uniqueCount="197">
  <si>
    <t>Enrollment and Semester Credit Hours (SCHs) Attempted in Distance and Non-Distance Education Courses</t>
  </si>
  <si>
    <t>By Instruction Mode and Location</t>
  </si>
  <si>
    <t>Semester: Fall 2000</t>
  </si>
  <si>
    <t>Institution</t>
  </si>
  <si>
    <t>Type of</t>
  </si>
  <si>
    <t>Instruction</t>
  </si>
  <si>
    <t>Enrollment</t>
  </si>
  <si>
    <t>Attempted</t>
  </si>
  <si>
    <t>% of</t>
  </si>
  <si>
    <t>Name</t>
  </si>
  <si>
    <t>Mode</t>
  </si>
  <si>
    <t>Location</t>
  </si>
  <si>
    <t>SCH</t>
  </si>
  <si>
    <t>Dist Ed</t>
  </si>
  <si>
    <t>Total</t>
  </si>
  <si>
    <t>Distance</t>
  </si>
  <si>
    <t>Internet</t>
  </si>
  <si>
    <t>In-District</t>
  </si>
  <si>
    <t>Individual Telecomm</t>
  </si>
  <si>
    <t>Distance Total</t>
  </si>
  <si>
    <t>Non-Distance</t>
  </si>
  <si>
    <t>Face to Face</t>
  </si>
  <si>
    <t>Grand Total</t>
  </si>
  <si>
    <t>Correctional Institution</t>
  </si>
  <si>
    <t>Military Base</t>
  </si>
  <si>
    <t>Two Way Interactive</t>
  </si>
  <si>
    <t>Videotape/TV</t>
  </si>
  <si>
    <t>Out-of-District</t>
  </si>
  <si>
    <t>Pub/Private School</t>
  </si>
  <si>
    <t>Interinstitutional</t>
  </si>
  <si>
    <t>Foreign Country</t>
  </si>
  <si>
    <t>Other Electronic Media</t>
  </si>
  <si>
    <t>STATEWIDE TOTALS</t>
  </si>
  <si>
    <t>Source: CBM004</t>
  </si>
  <si>
    <t>Semester: Spring 2001</t>
  </si>
  <si>
    <t>Semester: Summer 2001</t>
  </si>
  <si>
    <t>Work Location</t>
  </si>
  <si>
    <t>Out-of-State</t>
  </si>
  <si>
    <t>Semester: Fall 2001</t>
  </si>
  <si>
    <t>Semester: Fall 2002</t>
  </si>
  <si>
    <t>Semester: Fall 2003</t>
  </si>
  <si>
    <t>Semester: Fall 2004</t>
  </si>
  <si>
    <t>Semester: Fall 2005</t>
  </si>
  <si>
    <t>Semester: Fall 2006</t>
  </si>
  <si>
    <t>Semester: Fall 2007</t>
  </si>
  <si>
    <t>Auxillary Location</t>
  </si>
  <si>
    <t>Semester: Fall 2008</t>
  </si>
  <si>
    <t>Semester: Fall 2009</t>
  </si>
  <si>
    <t>Hybrid/Blended</t>
  </si>
  <si>
    <t>Fully Distance Education</t>
  </si>
  <si>
    <t>Semester: Fall 2010</t>
  </si>
  <si>
    <t>High School Dual Credit</t>
  </si>
  <si>
    <t>Semester: Fall 2011</t>
  </si>
  <si>
    <t>Semester: Spring 2002</t>
  </si>
  <si>
    <t>Semester: Spring 2003</t>
  </si>
  <si>
    <t>Semester: Spring 2004</t>
  </si>
  <si>
    <t>Semester: Spring 2005</t>
  </si>
  <si>
    <t>Semester: Spring 2006</t>
  </si>
  <si>
    <t>Semester: Spring 2007</t>
  </si>
  <si>
    <t>Semester: Spring 2008</t>
  </si>
  <si>
    <t>Semester: Spring 2009</t>
  </si>
  <si>
    <t>Semester: Spring 2010</t>
  </si>
  <si>
    <t>Semester: Spring 2011</t>
  </si>
  <si>
    <t>Semester: Spring 2012</t>
  </si>
  <si>
    <t>Semester: Summer 2002</t>
  </si>
  <si>
    <t>Semester: Summer 2003</t>
  </si>
  <si>
    <t>Semester: Summer 2004</t>
  </si>
  <si>
    <t>Semester: Summer 2005</t>
  </si>
  <si>
    <t>Semester: Summer 2006</t>
  </si>
  <si>
    <t>Semester: Summer 2007</t>
  </si>
  <si>
    <t>Semester: Summer 2009</t>
  </si>
  <si>
    <t>Semester: Summer 2008</t>
  </si>
  <si>
    <t>Semester: Summer 2010</t>
  </si>
  <si>
    <t>Semester: Summer 2011</t>
  </si>
  <si>
    <t>Semester: Summer 2012</t>
  </si>
  <si>
    <t>Institute</t>
  </si>
  <si>
    <t xml:space="preserve">Distance Education Enrollment and Semester Credit Hours by Location and Instruction Mode                      </t>
  </si>
  <si>
    <t>Statewide, Public Community and Technical Colleges   </t>
  </si>
  <si>
    <t>Technical Documentation: Distance Education Reports</t>
  </si>
  <si>
    <t>Data Source: CBM004, Class Report</t>
  </si>
  <si>
    <t>Distance education reports include detailed and summary information about student enrollments and semester credit hours (SCH) attempted at Texas public higher education institutions by course location and mode of instruction. The reports include data about all types of instruction, so that comparisons across instructional modes and course locations can be made.</t>
  </si>
  <si>
    <t>Notes about Report Design</t>
  </si>
  <si>
    <t>From the CBM004 University Class Report</t>
  </si>
  <si>
    <t>Inter-institutional Courses</t>
  </si>
  <si>
    <t>Inter-institutional classes are those in which the faculty and courses of one institution are provided to another institution’s students. Neither the location of the class nor the delivery medium affects the definition. Consortium classes, such as those of the North Texas Federation enrollments, and some instructional telecommunication classes are considered inter-institutional classes.</t>
  </si>
  <si>
    <t>0 On-Campus</t>
  </si>
  <si>
    <t>1 Off-Campus (regular) – Other locations not listed below</t>
  </si>
  <si>
    <t>3 Out-of-State</t>
  </si>
  <si>
    <t>4 Foreign Country</t>
  </si>
  <si>
    <t>5 Correctional Institution – Courses taught in a correctional institution in Texas by a public institution of higher education</t>
  </si>
  <si>
    <t>6 Institution of Higher Education – Courses taught on the campus of another institution of higher education (including community colleges, MITCs, university centers, private universities, and other specific sites identified in the Distance Education and Off-Campus Instruction section in the introduction of the CBM004)</t>
  </si>
  <si>
    <t>7 Military Bases – Courses taught on a military base</t>
  </si>
  <si>
    <t>8 Primary or Secondary School – Courses taught on the campus of a public or private primary or secondary school (Report dual credit courses taken on a high school campus with an ‘H’.)</t>
  </si>
  <si>
    <t>9 Individual Instructional – Courses delivered through Instructional Telecommunications to individuals via the internet, videotape, or live broadcast delivery systems or students in “individual instruction classes” which are located off campus</t>
  </si>
  <si>
    <t>B Business, Government, or Other Work Location – Courses taught at such entities</t>
  </si>
  <si>
    <t>H High School for Dual Credit – Courses taken for dual credit loated on a high school campus</t>
  </si>
  <si>
    <t>1 Face-to-Face – The instructor and the students are in the same physical location at the same time</t>
  </si>
  <si>
    <t>2 Fully Distance Education Course</t>
  </si>
  <si>
    <t>3 Video Tape/DVD and/or Broadcast TV</t>
  </si>
  <si>
    <t>4 Two-way Interactive Video</t>
  </si>
  <si>
    <t>5 Multiple or Other Electronic Media (use only if no other single mode accounts for 50% of the instruction or if the electronic instruction mode is not listed above)</t>
  </si>
  <si>
    <t>6 Hybrid/Blended Course</t>
  </si>
  <si>
    <t>From the CBM004 CTC Class Report</t>
  </si>
  <si>
    <t>1 In-District</t>
  </si>
  <si>
    <t>2 Out-of-District (regular); other locations not listed below</t>
  </si>
  <si>
    <t>5 Correctional Institution – Courses taught in a correctional institution in Texas by a public institution of higher education.</t>
  </si>
  <si>
    <t>7 Military Bases – Courses taught on a military base.</t>
  </si>
  <si>
    <t>8 Primary or Secondary School – Courses taught on the campus of a public or private primary or secondary school out of the institution’s taxing district.</t>
  </si>
  <si>
    <t>9 Individual Instructional – Courses delivered through Instructional Telecommunications to individuals via the Internet, videotape, or live broadcast delivery systems or students in “individual instruction classes” which are located out of district.</t>
  </si>
  <si>
    <t>A Auxiliary Location – Courses approved to be taught at one of the multi-institution teaching centers or system center. The assigned FICE code of the center must also be included in Item #19.</t>
  </si>
  <si>
    <t>B Business, Government, or Other Work Location – Courses taught at such entities out of the institution’s taxing district.</t>
  </si>
  <si>
    <t>H High School for Dual Credit – Courses taken for dual credit located on a high school campus.</t>
  </si>
  <si>
    <t>1 Face-to-Face – The instructor and the students are in the same physical location at the same time.</t>
  </si>
  <si>
    <t>5 Multiple or Other Electronic Media (Use only if no other single mode accounts for 50% of the instruction or if the electronic instruction mode is not listed above.)</t>
  </si>
  <si>
    <t>Webpage: http://www.txhighereddata.org/distanceed</t>
  </si>
  <si>
    <t>Semester: Fall 2012</t>
  </si>
  <si>
    <t>Semester: Spring 2013</t>
  </si>
  <si>
    <t>Below is a copy of the technical documentation for all of the distance education reports available online.  This Excel workbook includes semester-level tabs for FY 2001 through FY 2013 for public community, state, and technical colleges.  Public university summary data and institution-specific data are available in other workbooks on the webpage.</t>
  </si>
  <si>
    <t>Semester: Summer 2013</t>
  </si>
  <si>
    <t>Semester: Fall 2013</t>
  </si>
  <si>
    <t>Semester: Spring 2014</t>
  </si>
  <si>
    <t>Auxiliary Location</t>
  </si>
  <si>
    <t>CTC Spring 2014</t>
  </si>
  <si>
    <t>CTC Summer 2014</t>
  </si>
  <si>
    <t>CTC Fall 2014</t>
  </si>
  <si>
    <t>CTC Spring 2015</t>
  </si>
  <si>
    <t>Semester: Summer 2014</t>
  </si>
  <si>
    <t>Competency Based Education</t>
  </si>
  <si>
    <t>Semester: Fall 2014</t>
  </si>
  <si>
    <t>Semester: Spring 2015</t>
  </si>
  <si>
    <t>Semester: Summer 2015</t>
  </si>
  <si>
    <t>CTC Summer 2015</t>
  </si>
  <si>
    <t>Semester: Fall 2015</t>
  </si>
  <si>
    <t>CTC Fall 2015</t>
  </si>
  <si>
    <t>Semester: Spring 2016</t>
  </si>
  <si>
    <t>Semester: Summer 2016</t>
  </si>
  <si>
    <t>CTC Spring 2016</t>
  </si>
  <si>
    <t>CTC Summer 2016</t>
  </si>
  <si>
    <t>Semester: Fall 2016</t>
  </si>
  <si>
    <t>CTC Fall 2016</t>
  </si>
  <si>
    <t>Semester: Spring 2017</t>
  </si>
  <si>
    <t>CTC Spring 2017</t>
  </si>
  <si>
    <t>Semester: Fall 2017</t>
  </si>
  <si>
    <t xml:space="preserve"> </t>
  </si>
  <si>
    <t>Distance
Total</t>
  </si>
  <si>
    <t>Semester: Summer 2017</t>
  </si>
  <si>
    <t>CTC Summer 2017</t>
  </si>
  <si>
    <t>CTC Fall 2017</t>
  </si>
  <si>
    <r>
      <t>·</t>
    </r>
    <r>
      <rPr>
        <sz val="10"/>
        <color indexed="8"/>
        <rFont val="Tahoma"/>
        <family val="2"/>
      </rPr>
      <t xml:space="preserve">         </t>
    </r>
    <r>
      <rPr>
        <sz val="10"/>
        <color indexed="8"/>
        <rFont val="Tahoma"/>
        <family val="2"/>
      </rPr>
      <t>Distance education reports are run for each semester. University data and Community and Technical College (CTC) data are reported separately. Summer I and II are combined. Each workbook includes a tab for each semester in the designated fiscal year.</t>
    </r>
  </si>
  <si>
    <r>
      <t>·</t>
    </r>
    <r>
      <rPr>
        <sz val="10"/>
        <color indexed="8"/>
        <rFont val="Tahoma"/>
        <family val="2"/>
      </rPr>
      <t xml:space="preserve">         </t>
    </r>
    <r>
      <rPr>
        <sz val="10"/>
        <color indexed="8"/>
        <rFont val="Tahoma"/>
        <family val="2"/>
      </rPr>
      <t>Information is only included when the semester credit hour value is greater than ‘0’. If a mode or type of instruction is not included on the report for a given semester or institution, the SCHs attempted for that type of instruction were reported as ‘0.’ If no hours are reported for a class, then enrollments in that class are not reported (for example, enrollments in a lab offered for 0 SCH will not be included in the report). Note that most institutions do not offer every possible combination of course locations and modes.</t>
    </r>
  </si>
  <si>
    <r>
      <t>·</t>
    </r>
    <r>
      <rPr>
        <sz val="10"/>
        <color indexed="8"/>
        <rFont val="Tahoma"/>
        <family val="2"/>
      </rPr>
      <t xml:space="preserve">         </t>
    </r>
    <r>
      <rPr>
        <sz val="10"/>
        <color indexed="8"/>
        <rFont val="Tahoma"/>
        <family val="2"/>
      </rPr>
      <t>The reports include state-funded hours only.</t>
    </r>
  </si>
  <si>
    <r>
      <t>·</t>
    </r>
    <r>
      <rPr>
        <sz val="10"/>
        <color indexed="8"/>
        <rFont val="Tahoma"/>
        <family val="2"/>
      </rPr>
      <t xml:space="preserve">         </t>
    </r>
    <r>
      <rPr>
        <sz val="10"/>
        <color indexed="8"/>
        <rFont val="Tahoma"/>
        <family val="2"/>
      </rPr>
      <t>At universities, all levels of enrollment are included (undergraduate, graduate, professional, etc.)</t>
    </r>
  </si>
  <si>
    <r>
      <t>·</t>
    </r>
    <r>
      <rPr>
        <sz val="10"/>
        <color indexed="8"/>
        <rFont val="Tahoma"/>
        <family val="2"/>
      </rPr>
      <t xml:space="preserve">         </t>
    </r>
    <r>
      <rPr>
        <sz val="10"/>
        <color indexed="8"/>
        <rFont val="Tahoma"/>
        <family val="2"/>
      </rPr>
      <t>Distance education is classified as anything that is not on-campus, face-to-face (for universities) or in-district, face-to-face (for community, state, and technical colleges). As noted above, totals for face-to-face on campus/in district are included for comparison purposes and are labeled as non-distance education.</t>
    </r>
  </si>
  <si>
    <r>
      <t>·</t>
    </r>
    <r>
      <rPr>
        <sz val="10"/>
        <color indexed="8"/>
        <rFont val="Tahoma"/>
        <family val="2"/>
      </rPr>
      <t xml:space="preserve">         </t>
    </r>
    <r>
      <rPr>
        <sz val="10"/>
        <color indexed="8"/>
        <rFont val="Tahoma"/>
        <family val="2"/>
      </rPr>
      <t>Note that, beginning spring 2010, “Internet” was removed as a mode. “Fully Distance Education” and “Hybrid/Blended” were added. High school dual credit was added as a location. To get a list of the possible options for location and mode, look at the statewide totals included at the bottom of each report.</t>
    </r>
  </si>
  <si>
    <r>
      <t>·</t>
    </r>
    <r>
      <rPr>
        <sz val="10"/>
        <color indexed="8"/>
        <rFont val="Tahoma"/>
        <family val="2"/>
      </rPr>
      <t xml:space="preserve">         </t>
    </r>
    <r>
      <rPr>
        <sz val="10"/>
        <color indexed="8"/>
        <rFont val="Tahoma"/>
        <family val="2"/>
      </rPr>
      <t>Generally, the “fully distance education” mode is used to categorize courses that are primarily offered online.  Prior to spring 2010, the mode “internet” may be used for this purpose.  However, users should be aware that the “internet” mode includes both fully online and hybrid instruction.  Researchers wishing to track online learning over time should use the “internet” category prior to spring 2010 and the “fully-distance education” and “hybrid/blended” categories beginning spring 2010.</t>
    </r>
  </si>
  <si>
    <r>
      <t>·</t>
    </r>
    <r>
      <rPr>
        <sz val="10"/>
        <color indexed="8"/>
        <rFont val="Tahoma"/>
        <family val="2"/>
      </rPr>
      <t xml:space="preserve">         </t>
    </r>
    <r>
      <rPr>
        <sz val="10"/>
        <color indexed="8"/>
        <rFont val="Tahoma"/>
        <family val="2"/>
      </rPr>
      <t>Percentages are included for SCHs attempted for all types of distance education.  The report also includes the percentage of distance education SCHs out of the total SCHs (including non-distance education).</t>
    </r>
  </si>
  <si>
    <r>
      <t>·</t>
    </r>
    <r>
      <rPr>
        <sz val="10"/>
        <color indexed="8"/>
        <rFont val="Tahoma"/>
        <family val="2"/>
      </rPr>
      <t xml:space="preserve">         </t>
    </r>
    <r>
      <rPr>
        <sz val="10"/>
        <color indexed="8"/>
        <rFont val="Tahoma"/>
        <family val="2"/>
      </rPr>
      <t>For researchers that do not require institutional level data, a summary of the statewide results is included in one workbook labeled “statewide data.” Each institutional spreadsheet also includes the statewide totals at the bottom.</t>
    </r>
  </si>
  <si>
    <r>
      <t>·</t>
    </r>
    <r>
      <rPr>
        <sz val="10"/>
        <color indexed="8"/>
        <rFont val="Tahoma"/>
        <family val="2"/>
      </rPr>
      <t xml:space="preserve">         </t>
    </r>
    <r>
      <rPr>
        <sz val="10"/>
        <color indexed="8"/>
        <rFont val="Tahoma"/>
        <family val="2"/>
      </rPr>
      <t>HRI data is not included in these reports. The Coordinating Board does not collect a CBM004 Class Report from health related Institutions; course location and mode data is not available for these students.</t>
    </r>
  </si>
  <si>
    <r>
      <t xml:space="preserve">Distance Education-Related Items from the CBM004, </t>
    </r>
    <r>
      <rPr>
        <b/>
        <sz val="10"/>
        <color indexed="8"/>
        <rFont val="Tahoma"/>
        <family val="2"/>
      </rPr>
      <t>University</t>
    </r>
    <r>
      <rPr>
        <sz val="10"/>
        <color indexed="8"/>
        <rFont val="Tahoma"/>
        <family val="2"/>
      </rPr>
      <t xml:space="preserve"> Class Report is below. This information provides detail about how the distance education data are collected, including the definitions provided to institutions for data collection purposes.</t>
    </r>
  </si>
  <si>
    <r>
      <t>Item #8 Location Code</t>
    </r>
    <r>
      <rPr>
        <sz val="10"/>
        <color indexed="8"/>
        <rFont val="Tahoma"/>
        <family val="2"/>
      </rPr>
      <t>.  Enter the code for the location at which the course is taught.</t>
    </r>
  </si>
  <si>
    <r>
      <t>Item #20 Instruction Mode</t>
    </r>
    <r>
      <rPr>
        <sz val="10"/>
        <color indexed="8"/>
        <rFont val="Tahoma"/>
        <family val="2"/>
      </rPr>
      <t>.  Enter the primary mode of instruction where 50% or more of the instruction is delivered via a single mode.</t>
    </r>
  </si>
  <si>
    <r>
      <t>NOTE</t>
    </r>
    <r>
      <rPr>
        <sz val="10"/>
        <color indexed="8"/>
        <rFont val="Tahoma"/>
        <family val="2"/>
      </rPr>
      <t>: Instruction mode “2” Fully Distance Education Course -- A course which may have mandatory face-to-face sessions totaling no more than 15 percent of the instructional time. Examples of face-to-face sessions include orientation, laboratory, exam review, or an in-person test. Instruction mode “6” Hybrid/Blended Course -- A course in which at least 50 percent, but less than 85 percent, of the planned instruction</t>
    </r>
  </si>
  <si>
    <r>
      <t xml:space="preserve">Distance Education-Related Items from the CBM004, </t>
    </r>
    <r>
      <rPr>
        <b/>
        <sz val="10"/>
        <color indexed="8"/>
        <rFont val="Tahoma"/>
        <family val="2"/>
      </rPr>
      <t>CTC</t>
    </r>
    <r>
      <rPr>
        <sz val="10"/>
        <color indexed="8"/>
        <rFont val="Tahoma"/>
        <family val="2"/>
      </rPr>
      <t xml:space="preserve"> Class Report (this is the report for two-year public colleges).  This information provides detail about how the distance education data are collected, including the definitions provided to institutions for data collection purposes.</t>
    </r>
  </si>
  <si>
    <r>
      <t>Item #9 Location Code</t>
    </r>
    <r>
      <rPr>
        <sz val="10"/>
        <color indexed="8"/>
        <rFont val="Tahoma"/>
        <family val="2"/>
      </rPr>
      <t>.  Enter the code indicating where this section meets. Courses taught at one of the locations coded ‘5’, ‘6’, ‘7’, ‘9’, ‘A’, or ‘H’ should be reported even if they are taught in-district.</t>
    </r>
  </si>
  <si>
    <r>
      <t>NOTE</t>
    </r>
    <r>
      <rPr>
        <sz val="10"/>
        <color indexed="8"/>
        <rFont val="Tahoma"/>
        <family val="2"/>
      </rPr>
      <t>: Classes taught away from the main campus of any of the TSTCs or Lamars, if the entity or facility is not listed below, will be coded a ‘2’.</t>
    </r>
  </si>
  <si>
    <r>
      <t xml:space="preserve">6 Inter-institutional – Courses taught by one institution </t>
    </r>
    <r>
      <rPr>
        <i/>
        <sz val="10"/>
        <color indexed="8"/>
        <rFont val="Tahoma"/>
        <family val="2"/>
      </rPr>
      <t xml:space="preserve">for the students </t>
    </r>
    <r>
      <rPr>
        <sz val="10"/>
        <color indexed="8"/>
        <rFont val="Tahoma"/>
        <family val="2"/>
      </rPr>
      <t>of another through a mutual agreement approved by the Coordinating Board. See definition in the Introductory Section of the CBM004.</t>
    </r>
  </si>
  <si>
    <r>
      <t>Item #12 Instruction Mode.</t>
    </r>
    <r>
      <rPr>
        <sz val="10"/>
        <color indexed="8"/>
        <rFont val="Tahoma"/>
        <family val="2"/>
      </rPr>
      <t xml:space="preserve">  Enter the primary mode of instruction where 50% or more of the instruction is delivered via a single mode.</t>
    </r>
  </si>
  <si>
    <r>
      <t>NOTE</t>
    </r>
    <r>
      <rPr>
        <sz val="10"/>
        <color indexed="8"/>
        <rFont val="Tahoma"/>
        <family val="2"/>
      </rPr>
      <t>: Instruction mode “2” Fully Distance Education Course -- A course which may have mandatory face-to-face sessions totaling no more than 15 percent of the instructional time. Examples of face-to-face sessions include orientation, laboratory, exam review, or an in-person test. Instruction mode “6” Hybrid/Blended Course -- A course in which at least 50 percent but less than 85 percent of the planned instruction occurs when the students and instructor(s) are not in the same place.</t>
    </r>
  </si>
  <si>
    <t>Institution
Name</t>
  </si>
  <si>
    <t>Type of
Instruction</t>
  </si>
  <si>
    <t>Instruction
Mode</t>
  </si>
  <si>
    <t>Instruction
Location</t>
  </si>
  <si>
    <t>Attempted
SCH</t>
  </si>
  <si>
    <t>% of
Dist
Ed
SCH</t>
  </si>
  <si>
    <t>% of
Total
SCH</t>
  </si>
  <si>
    <t>Fully Distance
Education</t>
  </si>
  <si>
    <t>High School Dual
Credit</t>
  </si>
  <si>
    <t>Semester: Spring 2018</t>
  </si>
  <si>
    <t>CTC Spring 2018</t>
  </si>
  <si>
    <t>Semester: Fall 2018</t>
  </si>
  <si>
    <t>Semester: Summer 2018</t>
  </si>
  <si>
    <t>CTC Summer 2018</t>
  </si>
  <si>
    <t>CTC Fall 2018</t>
  </si>
  <si>
    <t>Semester: Spring 2019</t>
  </si>
  <si>
    <t>CTC Spring 2019</t>
  </si>
  <si>
    <t>Semester: Summer 2019</t>
  </si>
  <si>
    <t>CTC Summer 2019</t>
  </si>
  <si>
    <t>Semester: Fall 2019</t>
  </si>
  <si>
    <t>CTC Fall 2019</t>
  </si>
  <si>
    <t>Semester: Spring 2020</t>
  </si>
  <si>
    <t>Semester: Summer 2020</t>
  </si>
  <si>
    <t>-</t>
  </si>
  <si>
    <t>CTC Spring 2020</t>
  </si>
  <si>
    <t>CTC Summer 2020</t>
  </si>
  <si>
    <t>Semester: Fall 2020</t>
  </si>
  <si>
    <t>Statewide Totals</t>
  </si>
  <si>
    <t>CTC Fall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</si>
</sst>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0%;\(#0.00%\)"/>
  </numFmts>
  <fonts count="11" x14ac:knownFonts="1">
    <font>
      <sz val="11"/>
      <color theme="1"/>
      <name val="Calibri"/>
      <family val="2"/>
      <scheme val="minor"/>
    </font>
    <font>
      <b/>
      <sz val="10"/>
      <color indexed="8"/>
      <name val="Tahoma"/>
      <family val="2"/>
    </font>
    <font>
      <sz val="10"/>
      <color indexed="8"/>
      <name val="Tahoma"/>
      <family val="2"/>
    </font>
    <font>
      <b/>
      <sz val="10"/>
      <name val="Tahoma"/>
      <family val="2"/>
    </font>
    <font>
      <sz val="10"/>
      <name val="Tahoma"/>
      <family val="2"/>
    </font>
    <font>
      <i/>
      <sz val="10"/>
      <color indexed="8"/>
      <name val="Tahoma"/>
      <family val="2"/>
    </font>
    <font>
      <u/>
      <sz val="11"/>
      <color theme="10"/>
      <name val="Calibri"/>
      <family val="2"/>
      <scheme val="minor"/>
    </font>
    <font>
      <sz val="10"/>
      <color theme="1"/>
      <name val="Tahoma"/>
      <family val="2"/>
    </font>
    <font>
      <b/>
      <sz val="10"/>
      <color theme="1"/>
      <name val="Tahoma"/>
      <family val="2"/>
    </font>
    <font>
      <u/>
      <sz val="10"/>
      <color theme="1"/>
      <name val="Tahoma"/>
      <family val="2"/>
    </font>
    <font>
      <u/>
      <sz val="10"/>
      <color theme="10"/>
      <name val="Tahoma"/>
      <family val="2"/>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18">
    <xf numFmtId="0" fontId="0" fillId="0" borderId="0" xfId="0"/>
    <xf numFmtId="0" fontId="7" fillId="0" borderId="0" xfId="0" applyFont="1"/>
    <xf numFmtId="0" fontId="7" fillId="0" borderId="0" xfId="0" applyFont="1" applyAlignment="1">
      <alignment horizontal="center"/>
    </xf>
    <xf numFmtId="0" fontId="8" fillId="0" borderId="0" xfId="0" applyFont="1" applyAlignment="1">
      <alignment horizontal="centerContinuous" vertical="top"/>
    </xf>
    <xf numFmtId="0" fontId="8" fillId="0" borderId="0" xfId="0" applyFont="1" applyAlignment="1">
      <alignment horizontal="centerContinuous"/>
    </xf>
    <xf numFmtId="0" fontId="8" fillId="0" borderId="10" xfId="0" applyFont="1" applyBorder="1" applyAlignment="1">
      <alignment horizontal="center" vertical="top"/>
    </xf>
    <xf numFmtId="0" fontId="8" fillId="0" borderId="11" xfId="0" applyFont="1" applyBorder="1" applyAlignment="1">
      <alignment horizontal="center" vertical="top"/>
    </xf>
    <xf numFmtId="0" fontId="8" fillId="0" borderId="12" xfId="0" applyFont="1" applyBorder="1" applyAlignment="1">
      <alignment horizontal="center" vertical="top"/>
    </xf>
    <xf numFmtId="0" fontId="8" fillId="0" borderId="13" xfId="0" applyFont="1" applyBorder="1" applyAlignment="1">
      <alignment horizontal="center" vertical="top"/>
    </xf>
    <xf numFmtId="0" fontId="8" fillId="0" borderId="14" xfId="0" applyFont="1" applyBorder="1" applyAlignment="1">
      <alignment horizontal="center" vertical="top"/>
    </xf>
    <xf numFmtId="0" fontId="8" fillId="0" borderId="15" xfId="0" applyFont="1" applyBorder="1" applyAlignment="1">
      <alignment horizontal="center" vertical="top"/>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8" fillId="0" borderId="0" xfId="0" applyFont="1" applyAlignment="1"/>
    <xf numFmtId="0" fontId="7" fillId="0" borderId="0" xfId="0" applyFont="1" applyAlignment="1"/>
    <xf numFmtId="0" fontId="7" fillId="2" borderId="19" xfId="0" applyFont="1" applyFill="1" applyBorder="1" applyAlignment="1">
      <alignment horizontal="left"/>
    </xf>
    <xf numFmtId="0" fontId="7" fillId="2" borderId="20" xfId="0" applyFont="1" applyFill="1" applyBorder="1" applyAlignment="1">
      <alignment horizontal="left"/>
    </xf>
    <xf numFmtId="164" fontId="7" fillId="2" borderId="20" xfId="0" applyNumberFormat="1" applyFont="1" applyFill="1" applyBorder="1" applyAlignment="1">
      <alignment horizontal="right"/>
    </xf>
    <xf numFmtId="165" fontId="7" fillId="2" borderId="20" xfId="0" applyNumberFormat="1" applyFont="1" applyFill="1" applyBorder="1" applyAlignment="1">
      <alignment horizontal="right"/>
    </xf>
    <xf numFmtId="165" fontId="7" fillId="2" borderId="21" xfId="0" applyNumberFormat="1" applyFont="1" applyFill="1" applyBorder="1" applyAlignment="1">
      <alignment horizontal="right"/>
    </xf>
    <xf numFmtId="0" fontId="7" fillId="2" borderId="22" xfId="0" applyFont="1" applyFill="1" applyBorder="1" applyAlignment="1">
      <alignment horizontal="left"/>
    </xf>
    <xf numFmtId="0" fontId="7" fillId="2" borderId="23" xfId="0" applyFont="1" applyFill="1" applyBorder="1" applyAlignment="1">
      <alignment horizontal="left"/>
    </xf>
    <xf numFmtId="164" fontId="7" fillId="2" borderId="23" xfId="0" applyNumberFormat="1" applyFont="1" applyFill="1" applyBorder="1" applyAlignment="1">
      <alignment horizontal="right"/>
    </xf>
    <xf numFmtId="165" fontId="7" fillId="2" borderId="23" xfId="0" applyNumberFormat="1" applyFont="1" applyFill="1" applyBorder="1" applyAlignment="1">
      <alignment horizontal="right"/>
    </xf>
    <xf numFmtId="165" fontId="7" fillId="2" borderId="24" xfId="0" applyNumberFormat="1" applyFont="1" applyFill="1" applyBorder="1" applyAlignment="1">
      <alignment horizontal="right"/>
    </xf>
    <xf numFmtId="0" fontId="3" fillId="0" borderId="0" xfId="0" applyFont="1" applyFill="1" applyAlignment="1">
      <alignment horizontal="centerContinuous" vertical="top"/>
    </xf>
    <xf numFmtId="0" fontId="3" fillId="0" borderId="0" xfId="0" applyFont="1" applyFill="1" applyAlignment="1">
      <alignment horizontal="centerContinuous"/>
    </xf>
    <xf numFmtId="0" fontId="4" fillId="0" borderId="0" xfId="0" applyFont="1" applyFill="1" applyBorder="1" applyAlignment="1">
      <alignment horizontal="left"/>
    </xf>
    <xf numFmtId="0" fontId="8" fillId="0" borderId="0" xfId="0" applyFont="1" applyFill="1" applyAlignment="1">
      <alignment horizontal="centerContinuous" vertical="top"/>
    </xf>
    <xf numFmtId="0" fontId="8" fillId="0" borderId="0" xfId="0" applyFont="1" applyFill="1" applyAlignment="1">
      <alignment horizontal="centerContinuous"/>
    </xf>
    <xf numFmtId="0" fontId="7" fillId="0" borderId="0" xfId="0" applyFont="1" applyFill="1" applyBorder="1" applyAlignment="1">
      <alignment horizontal="left"/>
    </xf>
    <xf numFmtId="0" fontId="8" fillId="0" borderId="25" xfId="0" applyFont="1" applyBorder="1" applyAlignment="1">
      <alignment horizontal="center" vertical="top"/>
    </xf>
    <xf numFmtId="0" fontId="8" fillId="0" borderId="26" xfId="0" applyFont="1" applyBorder="1" applyAlignment="1">
      <alignment horizontal="center" vertical="top"/>
    </xf>
    <xf numFmtId="0" fontId="8" fillId="0" borderId="26" xfId="0" applyFont="1" applyBorder="1" applyAlignment="1">
      <alignment vertical="top"/>
    </xf>
    <xf numFmtId="0" fontId="8" fillId="0" borderId="27" xfId="0" applyFont="1" applyBorder="1" applyAlignment="1">
      <alignment horizontal="center" vertical="top"/>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20" xfId="0" applyFont="1" applyBorder="1" applyAlignment="1">
      <alignment vertical="top"/>
    </xf>
    <xf numFmtId="0" fontId="8" fillId="0" borderId="21" xfId="0" applyFont="1" applyBorder="1" applyAlignment="1">
      <alignment horizontal="center" vertical="top"/>
    </xf>
    <xf numFmtId="0" fontId="7" fillId="0" borderId="19" xfId="0" applyFont="1" applyFill="1" applyBorder="1" applyAlignment="1">
      <alignment horizontal="left"/>
    </xf>
    <xf numFmtId="0" fontId="7" fillId="0" borderId="20" xfId="0" applyFont="1" applyFill="1" applyBorder="1" applyAlignment="1">
      <alignment horizontal="left"/>
    </xf>
    <xf numFmtId="164" fontId="7" fillId="0" borderId="20" xfId="0" applyNumberFormat="1" applyFont="1" applyFill="1" applyBorder="1" applyAlignment="1">
      <alignment horizontal="right"/>
    </xf>
    <xf numFmtId="165" fontId="7" fillId="0" borderId="20" xfId="0" applyNumberFormat="1" applyFont="1" applyFill="1" applyBorder="1" applyAlignment="1">
      <alignment horizontal="right"/>
    </xf>
    <xf numFmtId="165" fontId="7" fillId="0" borderId="21" xfId="0" applyNumberFormat="1" applyFont="1" applyFill="1" applyBorder="1" applyAlignment="1">
      <alignment horizontal="right"/>
    </xf>
    <xf numFmtId="0" fontId="7" fillId="0" borderId="22" xfId="0" applyFont="1" applyFill="1" applyBorder="1" applyAlignment="1">
      <alignment horizontal="left"/>
    </xf>
    <xf numFmtId="0" fontId="7" fillId="0" borderId="23" xfId="0" applyFont="1" applyFill="1" applyBorder="1" applyAlignment="1">
      <alignment horizontal="left"/>
    </xf>
    <xf numFmtId="164" fontId="7" fillId="0" borderId="23" xfId="0" applyNumberFormat="1" applyFont="1" applyFill="1" applyBorder="1" applyAlignment="1">
      <alignment horizontal="right"/>
    </xf>
    <xf numFmtId="165" fontId="7" fillId="0" borderId="23" xfId="0" applyNumberFormat="1" applyFont="1" applyFill="1" applyBorder="1" applyAlignment="1">
      <alignment horizontal="right"/>
    </xf>
    <xf numFmtId="165" fontId="7" fillId="0" borderId="24" xfId="0" applyNumberFormat="1" applyFont="1" applyFill="1" applyBorder="1" applyAlignment="1">
      <alignment horizontal="right"/>
    </xf>
    <xf numFmtId="0" fontId="7" fillId="0" borderId="19" xfId="0" applyFont="1" applyBorder="1" applyAlignment="1">
      <alignment vertical="top"/>
    </xf>
    <xf numFmtId="0" fontId="7" fillId="0" borderId="20" xfId="0" applyFont="1" applyBorder="1" applyAlignment="1">
      <alignment vertical="top"/>
    </xf>
    <xf numFmtId="3" fontId="7" fillId="0" borderId="20" xfId="0" applyNumberFormat="1" applyFont="1" applyBorder="1" applyAlignment="1">
      <alignment vertical="top"/>
    </xf>
    <xf numFmtId="10" fontId="7" fillId="0" borderId="20" xfId="0" applyNumberFormat="1" applyFont="1" applyBorder="1" applyAlignment="1">
      <alignment vertical="top"/>
    </xf>
    <xf numFmtId="10" fontId="7" fillId="0" borderId="21" xfId="0" applyNumberFormat="1" applyFont="1" applyBorder="1" applyAlignment="1">
      <alignment vertical="top"/>
    </xf>
    <xf numFmtId="9" fontId="7" fillId="0" borderId="20" xfId="0" applyNumberFormat="1" applyFont="1" applyBorder="1" applyAlignment="1">
      <alignment vertical="top"/>
    </xf>
    <xf numFmtId="0" fontId="7" fillId="0" borderId="22" xfId="0" applyFont="1" applyBorder="1" applyAlignment="1">
      <alignment vertical="top"/>
    </xf>
    <xf numFmtId="0" fontId="7" fillId="0" borderId="23" xfId="0" applyFont="1" applyBorder="1" applyAlignment="1">
      <alignment vertical="top"/>
    </xf>
    <xf numFmtId="3" fontId="7" fillId="0" borderId="23" xfId="0" applyNumberFormat="1" applyFont="1" applyBorder="1" applyAlignment="1">
      <alignment vertical="top"/>
    </xf>
    <xf numFmtId="9" fontId="7" fillId="0" borderId="24" xfId="0" applyNumberFormat="1" applyFont="1" applyBorder="1" applyAlignment="1">
      <alignment vertical="top"/>
    </xf>
    <xf numFmtId="0" fontId="7" fillId="0" borderId="0" xfId="0" applyFont="1" applyAlignment="1">
      <alignment vertical="top"/>
    </xf>
    <xf numFmtId="0" fontId="8" fillId="0" borderId="16"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7" fillId="3" borderId="0" xfId="0" applyFont="1" applyFill="1" applyAlignment="1">
      <alignment wrapText="1"/>
    </xf>
    <xf numFmtId="0" fontId="8"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wrapText="1"/>
    </xf>
    <xf numFmtId="0" fontId="8" fillId="0" borderId="0" xfId="0" applyNumberFormat="1" applyFont="1"/>
    <xf numFmtId="0" fontId="10" fillId="0" borderId="0" xfId="1" applyNumberFormat="1" applyFont="1"/>
    <xf numFmtId="0" fontId="10" fillId="0" borderId="0" xfId="1" applyFont="1"/>
    <xf numFmtId="0" fontId="7" fillId="0" borderId="0" xfId="0" applyNumberFormat="1" applyFont="1"/>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3" fillId="0" borderId="2" xfId="0" applyFont="1" applyFill="1" applyBorder="1" applyAlignment="1">
      <alignment horizontal="right"/>
    </xf>
    <xf numFmtId="0" fontId="3" fillId="0" borderId="2" xfId="0" applyFont="1" applyFill="1" applyBorder="1" applyAlignment="1">
      <alignment horizontal="right" wrapText="1"/>
    </xf>
    <xf numFmtId="0" fontId="3" fillId="0" borderId="3" xfId="0" applyFont="1" applyFill="1" applyBorder="1" applyAlignment="1">
      <alignment horizontal="center" wrapText="1"/>
    </xf>
    <xf numFmtId="0" fontId="4" fillId="0" borderId="0" xfId="0" applyFont="1" applyFill="1"/>
    <xf numFmtId="0" fontId="4" fillId="0" borderId="4" xfId="0" applyFont="1" applyFill="1" applyBorder="1" applyAlignment="1">
      <alignment horizontal="left"/>
    </xf>
    <xf numFmtId="0" fontId="4" fillId="0" borderId="5" xfId="0" applyFont="1" applyFill="1" applyBorder="1" applyAlignment="1">
      <alignment horizontal="left"/>
    </xf>
    <xf numFmtId="164" fontId="4" fillId="0" borderId="5" xfId="0" applyNumberFormat="1" applyFont="1" applyFill="1" applyBorder="1" applyAlignment="1">
      <alignment horizontal="right"/>
    </xf>
    <xf numFmtId="165" fontId="4" fillId="0" borderId="5" xfId="0" applyNumberFormat="1" applyFont="1" applyFill="1" applyBorder="1" applyAlignment="1">
      <alignment horizontal="right"/>
    </xf>
    <xf numFmtId="165" fontId="4" fillId="0" borderId="6" xfId="0" applyNumberFormat="1" applyFont="1" applyFill="1" applyBorder="1" applyAlignment="1">
      <alignment horizontal="right"/>
    </xf>
    <xf numFmtId="0" fontId="4" fillId="0" borderId="0" xfId="0" applyFont="1" applyFill="1" applyAlignment="1"/>
    <xf numFmtId="0" fontId="4" fillId="0" borderId="7" xfId="0" applyFont="1" applyFill="1" applyBorder="1" applyAlignment="1">
      <alignment horizontal="left"/>
    </xf>
    <xf numFmtId="0" fontId="4" fillId="0" borderId="8" xfId="0" applyFont="1" applyFill="1" applyBorder="1" applyAlignment="1">
      <alignment horizontal="left"/>
    </xf>
    <xf numFmtId="164" fontId="4" fillId="0" borderId="8" xfId="0" applyNumberFormat="1" applyFont="1" applyFill="1" applyBorder="1" applyAlignment="1">
      <alignment horizontal="right"/>
    </xf>
    <xf numFmtId="165" fontId="4" fillId="0" borderId="8" xfId="0" applyNumberFormat="1" applyFont="1" applyFill="1" applyBorder="1" applyAlignment="1">
      <alignment horizontal="right"/>
    </xf>
    <xf numFmtId="165" fontId="4" fillId="0" borderId="9" xfId="0" applyNumberFormat="1" applyFont="1" applyFill="1" applyBorder="1" applyAlignment="1">
      <alignment horizontal="right"/>
    </xf>
    <xf numFmtId="0" fontId="6" fillId="0" borderId="0" xfId="1" applyNumberFormat="1"/>
    <xf numFmtId="0" fontId="4" fillId="2" borderId="4" xfId="0" applyFont="1" applyFill="1" applyBorder="1" applyAlignment="1">
      <alignment horizontal="left"/>
    </xf>
    <xf numFmtId="0" fontId="4" fillId="2" borderId="5" xfId="0" applyFont="1" applyFill="1" applyBorder="1" applyAlignment="1">
      <alignment horizontal="left"/>
    </xf>
    <xf numFmtId="164" fontId="4" fillId="2" borderId="5" xfId="0" applyNumberFormat="1" applyFont="1" applyFill="1" applyBorder="1" applyAlignment="1">
      <alignment horizontal="right"/>
    </xf>
    <xf numFmtId="165" fontId="4" fillId="2" borderId="5" xfId="0" applyNumberFormat="1" applyFont="1" applyFill="1" applyBorder="1" applyAlignment="1">
      <alignment horizontal="right"/>
    </xf>
    <xf numFmtId="165" fontId="4" fillId="2" borderId="6" xfId="0" applyNumberFormat="1" applyFont="1" applyFill="1" applyBorder="1" applyAlignment="1">
      <alignment horizontal="right"/>
    </xf>
    <xf numFmtId="0" fontId="4" fillId="2" borderId="7" xfId="0" applyFont="1" applyFill="1" applyBorder="1" applyAlignment="1">
      <alignment horizontal="left"/>
    </xf>
    <xf numFmtId="0" fontId="4" fillId="2" borderId="8" xfId="0" applyFont="1" applyFill="1" applyBorder="1" applyAlignment="1">
      <alignment horizontal="left"/>
    </xf>
    <xf numFmtId="164" fontId="4" fillId="2" borderId="8" xfId="0" applyNumberFormat="1" applyFont="1" applyFill="1" applyBorder="1" applyAlignment="1">
      <alignment horizontal="right"/>
    </xf>
    <xf numFmtId="165" fontId="4" fillId="2" borderId="8" xfId="0" applyNumberFormat="1" applyFont="1" applyFill="1" applyBorder="1" applyAlignment="1">
      <alignment horizontal="right"/>
    </xf>
    <xf numFmtId="165" fontId="4" fillId="2" borderId="9" xfId="0" applyNumberFormat="1"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applyAlignment="1">
      <alignment horizontal="left"/>
    </xf>
    <xf numFmtId="0" fontId="8" fillId="0" borderId="0" xfId="0" applyFont="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right"/>
    </xf>
    <xf numFmtId="0" fontId="3" fillId="0" borderId="2" xfId="0" applyFont="1" applyBorder="1" applyAlignment="1">
      <alignment horizontal="right" wrapText="1"/>
    </xf>
    <xf numFmtId="0" fontId="3" fillId="0" borderId="3" xfId="0" applyFont="1" applyBorder="1" applyAlignment="1">
      <alignment horizontal="center" wrapText="1"/>
    </xf>
    <xf numFmtId="0" fontId="4" fillId="2" borderId="5" xfId="0" applyFont="1" applyFill="1" applyBorder="1" applyAlignment="1">
      <alignment horizontal="left" wrapText="1"/>
    </xf>
    <xf numFmtId="0" fontId="8" fillId="0" borderId="16" xfId="0" applyFont="1" applyBorder="1" applyAlignment="1">
      <alignment horizontal="center" vertical="top"/>
    </xf>
    <xf numFmtId="0" fontId="8" fillId="0" borderId="17" xfId="0" applyFont="1" applyBorder="1" applyAlignment="1">
      <alignment horizontal="center" vertical="top"/>
    </xf>
    <xf numFmtId="0" fontId="8" fillId="0" borderId="18" xfId="0" applyFont="1" applyBorder="1" applyAlignment="1">
      <alignment horizontal="center" vertical="top"/>
    </xf>
    <xf numFmtId="0" fontId="3" fillId="0" borderId="0" xfId="0" applyFont="1" applyFill="1" applyBorder="1" applyAlignment="1">
      <alignment horizontal="center" wrapText="1"/>
    </xf>
    <xf numFmtId="0" fontId="4" fillId="0" borderId="0" xfId="0" applyFont="1" applyFill="1" applyBorder="1" applyAlignment="1">
      <alignment horizontal="left"/>
    </xf>
    <xf numFmtId="0" fontId="8"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19.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9.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1"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1"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1"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1" Type="http://schemas.openxmlformats.org/officeDocument/2006/relationships/vmlDrawing" Target="../drawings/vmlDrawing25.vml"/></Relationships>
</file>

<file path=xl/worksheets/_rels/sheet27.xml.rels><?xml version="1.0" encoding="UTF-8" standalone="yes"?>
<Relationships xmlns="http://schemas.openxmlformats.org/package/2006/relationships"><Relationship Id="rId1"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1"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1"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1"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1"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1" Type="http://schemas.openxmlformats.org/officeDocument/2006/relationships/vmlDrawing" Target="../drawings/vmlDrawing32.vml"/></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1" Type="http://schemas.openxmlformats.org/officeDocument/2006/relationships/vmlDrawing" Target="../drawings/vmlDrawing38.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6"/>
  <sheetViews>
    <sheetView tabSelected="1" workbookViewId="0">
      <selection activeCell="A6" sqref="A6"/>
    </sheetView>
  </sheetViews>
  <sheetFormatPr defaultColWidth="9.140625" defaultRowHeight="12.75" x14ac:dyDescent="0.2"/>
  <cols>
    <col min="1" max="1" width="25.140625" style="73" customWidth="1"/>
    <col min="2" max="16384" width="9.140625" style="1"/>
  </cols>
  <sheetData>
    <row r="1" spans="1:1" s="71" customFormat="1" x14ac:dyDescent="0.2">
      <c r="A1" s="71" t="s">
        <v>76</v>
      </c>
    </row>
    <row r="2" spans="1:1" s="71" customFormat="1" x14ac:dyDescent="0.2">
      <c r="A2" s="71" t="s">
        <v>77</v>
      </c>
    </row>
    <row r="3" spans="1:1" s="71" customFormat="1" x14ac:dyDescent="0.2"/>
    <row r="4" spans="1:1" s="71" customFormat="1" x14ac:dyDescent="0.2">
      <c r="A4" s="72" t="str">
        <f>HYPERLINK("#Documentation!A1", "Technical Documentation")</f>
        <v>Technical Documentation</v>
      </c>
    </row>
    <row r="5" spans="1:1" s="71" customFormat="1" x14ac:dyDescent="0.2">
      <c r="A5" s="72"/>
    </row>
    <row r="6" spans="1:1" s="71" customFormat="1" x14ac:dyDescent="0.2">
      <c r="A6" s="72" t="s">
        <v>196</v>
      </c>
    </row>
    <row r="7" spans="1:1" customFormat="1" ht="15" x14ac:dyDescent="0.25"/>
    <row r="8" spans="1:1" s="71" customFormat="1" x14ac:dyDescent="0.2">
      <c r="A8" s="72" t="s">
        <v>188</v>
      </c>
    </row>
    <row r="9" spans="1:1" s="71" customFormat="1" x14ac:dyDescent="0.2">
      <c r="A9" s="72" t="s">
        <v>192</v>
      </c>
    </row>
    <row r="10" spans="1:1" s="71" customFormat="1" x14ac:dyDescent="0.2">
      <c r="A10" s="72" t="s">
        <v>193</v>
      </c>
    </row>
    <row r="11" spans="1:1" s="71" customFormat="1" x14ac:dyDescent="0.2">
      <c r="A11" s="72"/>
    </row>
    <row r="12" spans="1:1" s="71" customFormat="1" x14ac:dyDescent="0.2">
      <c r="A12" s="72" t="s">
        <v>182</v>
      </c>
    </row>
    <row r="13" spans="1:1" s="71" customFormat="1" x14ac:dyDescent="0.2">
      <c r="A13" s="72" t="s">
        <v>184</v>
      </c>
    </row>
    <row r="14" spans="1:1" s="71" customFormat="1" x14ac:dyDescent="0.2">
      <c r="A14" s="72" t="s">
        <v>186</v>
      </c>
    </row>
    <row r="15" spans="1:1" s="71" customFormat="1" x14ac:dyDescent="0.2"/>
    <row r="16" spans="1:1" s="71" customFormat="1" x14ac:dyDescent="0.2">
      <c r="A16" s="72" t="s">
        <v>147</v>
      </c>
    </row>
    <row r="17" spans="1:1" s="71" customFormat="1" x14ac:dyDescent="0.2">
      <c r="A17" s="72" t="s">
        <v>178</v>
      </c>
    </row>
    <row r="18" spans="1:1" s="71" customFormat="1" ht="15" x14ac:dyDescent="0.25">
      <c r="A18" s="92" t="s">
        <v>181</v>
      </c>
    </row>
    <row r="19" spans="1:1" s="71" customFormat="1" x14ac:dyDescent="0.2">
      <c r="A19" s="72"/>
    </row>
    <row r="20" spans="1:1" s="71" customFormat="1" x14ac:dyDescent="0.2">
      <c r="A20" s="72" t="s">
        <v>139</v>
      </c>
    </row>
    <row r="21" spans="1:1" s="71" customFormat="1" x14ac:dyDescent="0.2">
      <c r="A21" s="72" t="s">
        <v>141</v>
      </c>
    </row>
    <row r="22" spans="1:1" s="71" customFormat="1" x14ac:dyDescent="0.2">
      <c r="A22" s="72" t="s">
        <v>146</v>
      </c>
    </row>
    <row r="23" spans="1:1" s="71" customFormat="1" x14ac:dyDescent="0.2">
      <c r="A23" s="72"/>
    </row>
    <row r="24" spans="1:1" s="71" customFormat="1" x14ac:dyDescent="0.2">
      <c r="A24" s="72" t="s">
        <v>133</v>
      </c>
    </row>
    <row r="25" spans="1:1" s="71" customFormat="1" x14ac:dyDescent="0.2">
      <c r="A25" s="72" t="s">
        <v>136</v>
      </c>
    </row>
    <row r="26" spans="1:1" s="71" customFormat="1" x14ac:dyDescent="0.2">
      <c r="A26" s="72" t="s">
        <v>137</v>
      </c>
    </row>
    <row r="27" spans="1:1" s="71" customFormat="1" x14ac:dyDescent="0.2">
      <c r="A27" s="72"/>
    </row>
    <row r="28" spans="1:1" s="71" customFormat="1" x14ac:dyDescent="0.2">
      <c r="A28" s="72" t="s">
        <v>124</v>
      </c>
    </row>
    <row r="29" spans="1:1" s="71" customFormat="1" x14ac:dyDescent="0.2">
      <c r="A29" s="72" t="s">
        <v>125</v>
      </c>
    </row>
    <row r="30" spans="1:1" s="71" customFormat="1" x14ac:dyDescent="0.2">
      <c r="A30" s="72" t="s">
        <v>131</v>
      </c>
    </row>
    <row r="31" spans="1:1" s="71" customFormat="1" x14ac:dyDescent="0.2">
      <c r="A31" s="72"/>
    </row>
    <row r="32" spans="1:1" s="71" customFormat="1" x14ac:dyDescent="0.2">
      <c r="A32" s="72" t="str">
        <f>HYPERLINK("#CTCFall2013!A1", "CTC Fall 2013")</f>
        <v>CTC Fall 2013</v>
      </c>
    </row>
    <row r="33" spans="1:1" s="71" customFormat="1" x14ac:dyDescent="0.2">
      <c r="A33" s="72" t="s">
        <v>122</v>
      </c>
    </row>
    <row r="34" spans="1:1" s="71" customFormat="1" x14ac:dyDescent="0.2">
      <c r="A34" s="73" t="s">
        <v>123</v>
      </c>
    </row>
    <row r="35" spans="1:1" s="71" customFormat="1" x14ac:dyDescent="0.2">
      <c r="A35" s="72"/>
    </row>
    <row r="36" spans="1:1" s="71" customFormat="1" x14ac:dyDescent="0.2">
      <c r="A36" s="73" t="str">
        <f>HYPERLINK("#CTCFall2012!A1", "CTC Fall 2012")</f>
        <v>CTC Fall 2012</v>
      </c>
    </row>
    <row r="37" spans="1:1" s="71" customFormat="1" x14ac:dyDescent="0.2">
      <c r="A37" s="73" t="str">
        <f>HYPERLINK("#CTCSpring2013!A1", "CTC Spring 2013")</f>
        <v>CTC Spring 2013</v>
      </c>
    </row>
    <row r="38" spans="1:1" s="71" customFormat="1" x14ac:dyDescent="0.2">
      <c r="A38" s="73" t="str">
        <f>HYPERLINK("#CTCSummer2013!A1", "CTC Summer 2013")</f>
        <v>CTC Summer 2013</v>
      </c>
    </row>
    <row r="39" spans="1:1" s="74" customFormat="1" x14ac:dyDescent="0.2"/>
    <row r="40" spans="1:1" x14ac:dyDescent="0.2">
      <c r="A40" s="73" t="str">
        <f>HYPERLINK("#CTCFall2011!IDX", "CTC Fall 2011")</f>
        <v>CTC Fall 2011</v>
      </c>
    </row>
    <row r="41" spans="1:1" x14ac:dyDescent="0.2">
      <c r="A41" s="73" t="str">
        <f>HYPERLINK("#CTCSpring2012!IDX", "CTC Spring 2012")</f>
        <v>CTC Spring 2012</v>
      </c>
    </row>
    <row r="42" spans="1:1" x14ac:dyDescent="0.2">
      <c r="A42" s="73" t="str">
        <f>HYPERLINK("#CTCSummer2012!A1", "CTC Summer 2012")</f>
        <v>CTC Summer 2012</v>
      </c>
    </row>
    <row r="44" spans="1:1" x14ac:dyDescent="0.2">
      <c r="A44" s="73" t="str">
        <f>HYPERLINK("#CTCFall2010!IDX", "CTC Fall 2010")</f>
        <v>CTC Fall 2010</v>
      </c>
    </row>
    <row r="45" spans="1:1" x14ac:dyDescent="0.2">
      <c r="A45" s="73" t="str">
        <f>HYPERLINK("#CTCSpring2011!IDX", "CTC Spring 2011")</f>
        <v>CTC Spring 2011</v>
      </c>
    </row>
    <row r="46" spans="1:1" x14ac:dyDescent="0.2">
      <c r="A46" s="73" t="str">
        <f>HYPERLINK("#CTCSummer2011!IDX", "CTC Summer 2011")</f>
        <v>CTC Summer 2011</v>
      </c>
    </row>
    <row r="48" spans="1:1" x14ac:dyDescent="0.2">
      <c r="A48" s="73" t="str">
        <f>HYPERLINK("#CTCFall2009!IDX", "CTC Fall 2009")</f>
        <v>CTC Fall 2009</v>
      </c>
    </row>
    <row r="49" spans="1:1" x14ac:dyDescent="0.2">
      <c r="A49" s="73" t="str">
        <f>HYPERLINK("#CTCSpring2010!IDX", "CTC Spring 2010")</f>
        <v>CTC Spring 2010</v>
      </c>
    </row>
    <row r="50" spans="1:1" x14ac:dyDescent="0.2">
      <c r="A50" s="73" t="str">
        <f>HYPERLINK("#CTCSummer2010!IDX", "CTC Summer 2010")</f>
        <v>CTC Summer 2010</v>
      </c>
    </row>
    <row r="52" spans="1:1" x14ac:dyDescent="0.2">
      <c r="A52" s="73" t="str">
        <f>HYPERLINK("#CTCFall2008!IDX", "CTC Fall 2008")</f>
        <v>CTC Fall 2008</v>
      </c>
    </row>
    <row r="53" spans="1:1" x14ac:dyDescent="0.2">
      <c r="A53" s="73" t="str">
        <f>HYPERLINK("#CTCSpring2009!IDX", "CTC Spring 2009")</f>
        <v>CTC Spring 2009</v>
      </c>
    </row>
    <row r="54" spans="1:1" x14ac:dyDescent="0.2">
      <c r="A54" s="73" t="str">
        <f>HYPERLINK("#CTCSummer2009!IDX", "CTC Summer 2009")</f>
        <v>CTC Summer 2009</v>
      </c>
    </row>
    <row r="56" spans="1:1" x14ac:dyDescent="0.2">
      <c r="A56" s="73" t="str">
        <f>HYPERLINK("#CTCFall2007!IDX", "CTC Fall 2007")</f>
        <v>CTC Fall 2007</v>
      </c>
    </row>
    <row r="57" spans="1:1" x14ac:dyDescent="0.2">
      <c r="A57" s="73" t="str">
        <f>HYPERLINK("#CTCSpring2008!IDX", "CTC Spring 2008")</f>
        <v>CTC Spring 2008</v>
      </c>
    </row>
    <row r="58" spans="1:1" x14ac:dyDescent="0.2">
      <c r="A58" s="73" t="str">
        <f>HYPERLINK("#CTCSummer2008!IDX", "CTC Summer 2008")</f>
        <v>CTC Summer 2008</v>
      </c>
    </row>
    <row r="60" spans="1:1" x14ac:dyDescent="0.2">
      <c r="A60" s="73" t="str">
        <f>HYPERLINK("#CTCFall2006!IDX", "CTC Fall 2006")</f>
        <v>CTC Fall 2006</v>
      </c>
    </row>
    <row r="61" spans="1:1" x14ac:dyDescent="0.2">
      <c r="A61" s="73" t="str">
        <f>HYPERLINK("#CTCSpring2007!IDX", "CTC Spring 2007")</f>
        <v>CTC Spring 2007</v>
      </c>
    </row>
    <row r="62" spans="1:1" x14ac:dyDescent="0.2">
      <c r="A62" s="73" t="str">
        <f>HYPERLINK("#CTCSummer2007!IDX", "CTC Summer 2007")</f>
        <v>CTC Summer 2007</v>
      </c>
    </row>
    <row r="64" spans="1:1" x14ac:dyDescent="0.2">
      <c r="A64" s="73" t="str">
        <f>HYPERLINK("#CTCFall2005!IDX", "CTC Fall 2005")</f>
        <v>CTC Fall 2005</v>
      </c>
    </row>
    <row r="65" spans="1:1" x14ac:dyDescent="0.2">
      <c r="A65" s="73" t="str">
        <f>HYPERLINK("#CTCSpring2006!IDX", "CTC Spring 2006")</f>
        <v>CTC Spring 2006</v>
      </c>
    </row>
    <row r="66" spans="1:1" x14ac:dyDescent="0.2">
      <c r="A66" s="73" t="str">
        <f>HYPERLINK("#CTCSummer2006!IDX", "CTC Summer 2006")</f>
        <v>CTC Summer 2006</v>
      </c>
    </row>
    <row r="68" spans="1:1" x14ac:dyDescent="0.2">
      <c r="A68" s="73" t="str">
        <f>HYPERLINK("#CTCFall2004!IDX", "CTC Fall 2004")</f>
        <v>CTC Fall 2004</v>
      </c>
    </row>
    <row r="69" spans="1:1" x14ac:dyDescent="0.2">
      <c r="A69" s="73" t="str">
        <f>HYPERLINK("#CTCSpring2005!IDX", "CTC Spring 2005")</f>
        <v>CTC Spring 2005</v>
      </c>
    </row>
    <row r="70" spans="1:1" x14ac:dyDescent="0.2">
      <c r="A70" s="73" t="str">
        <f>HYPERLINK("#CTCSummer2005!IDX", "CTC Summer 2005")</f>
        <v>CTC Summer 2005</v>
      </c>
    </row>
    <row r="72" spans="1:1" x14ac:dyDescent="0.2">
      <c r="A72" s="73" t="str">
        <f>HYPERLINK("#CTCFall2003!IDX", "CTC Fall 2003")</f>
        <v>CTC Fall 2003</v>
      </c>
    </row>
    <row r="73" spans="1:1" x14ac:dyDescent="0.2">
      <c r="A73" s="73" t="str">
        <f>HYPERLINK("#CTCSpring2004!IDX", "CTC Spring 2004")</f>
        <v>CTC Spring 2004</v>
      </c>
    </row>
    <row r="74" spans="1:1" x14ac:dyDescent="0.2">
      <c r="A74" s="73" t="str">
        <f>HYPERLINK("#CTCSummer2004!IDX", "CTC Summer 2004")</f>
        <v>CTC Summer 2004</v>
      </c>
    </row>
    <row r="76" spans="1:1" x14ac:dyDescent="0.2">
      <c r="A76" s="73" t="str">
        <f>HYPERLINK("#CTCFall2002!IDX", "CTC Fall 2002")</f>
        <v>CTC Fall 2002</v>
      </c>
    </row>
    <row r="77" spans="1:1" x14ac:dyDescent="0.2">
      <c r="A77" s="73" t="str">
        <f>HYPERLINK("#CTCSpring2003!IDX", "CTC Spring 2003")</f>
        <v>CTC Spring 2003</v>
      </c>
    </row>
    <row r="78" spans="1:1" x14ac:dyDescent="0.2">
      <c r="A78" s="73" t="str">
        <f>HYPERLINK("#CTCSummer2003!IDX", "CTC Summer 2003")</f>
        <v>CTC Summer 2003</v>
      </c>
    </row>
    <row r="80" spans="1:1" x14ac:dyDescent="0.2">
      <c r="A80" s="73" t="str">
        <f>HYPERLINK("#CTCFall2001!IDX", "CTC Fall 2001")</f>
        <v>CTC Fall 2001</v>
      </c>
    </row>
    <row r="81" spans="1:1" x14ac:dyDescent="0.2">
      <c r="A81" s="73" t="str">
        <f>HYPERLINK("#CTCSpring2002!IDX", "CTC Spring 2002")</f>
        <v>CTC Spring 2002</v>
      </c>
    </row>
    <row r="82" spans="1:1" x14ac:dyDescent="0.2">
      <c r="A82" s="73" t="str">
        <f>HYPERLINK("#CTCSummer2002!IDX", "CTC Summer 2002")</f>
        <v>CTC Summer 2002</v>
      </c>
    </row>
    <row r="84" spans="1:1" x14ac:dyDescent="0.2">
      <c r="A84" s="73" t="str">
        <f>HYPERLINK("#CTCFall2000!IDX", "CTC Fall 2000")</f>
        <v>CTC Fall 2000</v>
      </c>
    </row>
    <row r="85" spans="1:1" x14ac:dyDescent="0.2">
      <c r="A85" s="73" t="str">
        <f>HYPERLINK("#CTCSpring2001!IDX", "CTC Spring 2001")</f>
        <v>CTC Spring 2001</v>
      </c>
    </row>
    <row r="86" spans="1:1" x14ac:dyDescent="0.2">
      <c r="A86" s="73" t="str">
        <f>HYPERLINK("#CTCSummer2001!IDX", "CTC Summer 2001")</f>
        <v>CTC Summer 2001</v>
      </c>
    </row>
  </sheetData>
  <hyperlinks>
    <hyperlink ref="A33" location="CTCSpring2014!IDX" display="CTC Spring 2014" xr:uid="{00000000-0004-0000-0000-000000000000}"/>
    <hyperlink ref="A34" location="CTCSummer2014!A1" display="CTC Summer 2014" xr:uid="{00000000-0004-0000-0000-000001000000}"/>
    <hyperlink ref="A28" location="CTCFall2014!A1" display="CTC Fall 2014" xr:uid="{00000000-0004-0000-0000-000002000000}"/>
    <hyperlink ref="A29" location="CTCSpring2015!A1" display="CTC Spring 2015" xr:uid="{00000000-0004-0000-0000-000003000000}"/>
    <hyperlink ref="A30" location="CTCSummer2015!A1" display="CTC Summer 2015" xr:uid="{00000000-0004-0000-0000-000004000000}"/>
    <hyperlink ref="A24" location="CTCFall2015!A1" display="CTC Fall 2014" xr:uid="{00000000-0004-0000-0000-000005000000}"/>
    <hyperlink ref="A25" location="CTCSpring2016!A1" display="CTC Spring 2016" xr:uid="{00000000-0004-0000-0000-000006000000}"/>
    <hyperlink ref="A26" location="CTCSummer2016!A1" display="CTC Summer 2016" xr:uid="{00000000-0004-0000-0000-000007000000}"/>
    <hyperlink ref="A20" location="CTCFall2016!A1" display="CTC Fall 2016" xr:uid="{00000000-0004-0000-0000-000008000000}"/>
    <hyperlink ref="A21" location="CTCSpring2017!A1" display="CTC Spring 2017" xr:uid="{00000000-0004-0000-0000-000009000000}"/>
    <hyperlink ref="A22" location="CTCSummer17!A1" display="CTC Summer 2017" xr:uid="{00000000-0004-0000-0000-00000A000000}"/>
    <hyperlink ref="A16" location="CTCFall17!A1" display="CTC Fall 2017" xr:uid="{00000000-0004-0000-0000-00000B000000}"/>
    <hyperlink ref="A17" location="CTCSpring18!A1" display="CTC Spring 2018" xr:uid="{00000000-0004-0000-0000-00000C000000}"/>
    <hyperlink ref="A18" location="CTCSummer18!A1" display="CTC Summer 2018" xr:uid="{00000000-0004-0000-0000-00000D000000}"/>
    <hyperlink ref="A12" location="CTCFall18!A1" display="CTC Fall 2018" xr:uid="{00000000-0004-0000-0000-00000E000000}"/>
    <hyperlink ref="A13" location="CTCSpring19!A1" display="CTC Spring 2019" xr:uid="{DDE07583-819C-4B94-B6AF-9E8181D4C5BA}"/>
    <hyperlink ref="A14" location="CTCSummer19!A1" display="CTC Summer 2019" xr:uid="{854D2A60-5CED-4437-B22D-CAC8743F7BCB}"/>
    <hyperlink ref="A8" location="CTCFall19!A1" display="CTC Fall 2019" xr:uid="{89957AB8-557C-43C3-BFCF-09FAE507D272}"/>
    <hyperlink ref="A9" location="CTCSpring20!A1" display="CTC Spring 2020" xr:uid="{B4F0282F-2648-4D2F-B673-22C78F5E34FE}"/>
    <hyperlink ref="A10" location="CTCSummer20!A1" display="CTC Summer 2020" xr:uid="{2056AA8C-89EB-44CD-AEA2-C6F116E05DD3}"/>
    <hyperlink ref="A6" location="CTCFall20!A1" display="CTC Fall 2020" xr:uid="{BB8DF4A3-3547-4B8C-87BC-A7389CEF0E7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7"/>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65</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60011</v>
      </c>
      <c r="F8" s="52">
        <v>185147</v>
      </c>
      <c r="G8" s="53">
        <v>0.40500000000000003</v>
      </c>
      <c r="H8" s="54">
        <v>0.104</v>
      </c>
    </row>
    <row r="9" spans="1:8" x14ac:dyDescent="0.2">
      <c r="A9" s="50"/>
      <c r="B9" s="51"/>
      <c r="C9" s="51"/>
      <c r="D9" s="51" t="s">
        <v>30</v>
      </c>
      <c r="E9" s="51">
        <v>43</v>
      </c>
      <c r="F9" s="51">
        <v>129</v>
      </c>
      <c r="G9" s="53">
        <v>2.9999999999999997E-4</v>
      </c>
      <c r="H9" s="54">
        <v>1E-4</v>
      </c>
    </row>
    <row r="10" spans="1:8" x14ac:dyDescent="0.2">
      <c r="A10" s="50"/>
      <c r="B10" s="51"/>
      <c r="C10" s="51"/>
      <c r="D10" s="51" t="s">
        <v>23</v>
      </c>
      <c r="E10" s="52">
        <v>10824</v>
      </c>
      <c r="F10" s="52">
        <v>35532</v>
      </c>
      <c r="G10" s="53">
        <v>7.7799999999999994E-2</v>
      </c>
      <c r="H10" s="54">
        <v>0.02</v>
      </c>
    </row>
    <row r="11" spans="1:8" x14ac:dyDescent="0.2">
      <c r="A11" s="50"/>
      <c r="B11" s="51"/>
      <c r="C11" s="51"/>
      <c r="D11" s="51" t="s">
        <v>29</v>
      </c>
      <c r="E11" s="51">
        <v>42</v>
      </c>
      <c r="F11" s="51">
        <v>155</v>
      </c>
      <c r="G11" s="53">
        <v>2.9999999999999997E-4</v>
      </c>
      <c r="H11" s="54">
        <v>1E-4</v>
      </c>
    </row>
    <row r="12" spans="1:8" x14ac:dyDescent="0.2">
      <c r="A12" s="50"/>
      <c r="B12" s="51"/>
      <c r="C12" s="51"/>
      <c r="D12" s="51" t="s">
        <v>24</v>
      </c>
      <c r="E12" s="52">
        <v>8665</v>
      </c>
      <c r="F12" s="52">
        <v>23009</v>
      </c>
      <c r="G12" s="53">
        <v>5.04E-2</v>
      </c>
      <c r="H12" s="54">
        <v>1.29E-2</v>
      </c>
    </row>
    <row r="13" spans="1:8" x14ac:dyDescent="0.2">
      <c r="A13" s="50"/>
      <c r="B13" s="51"/>
      <c r="C13" s="51"/>
      <c r="D13" s="51" t="s">
        <v>28</v>
      </c>
      <c r="E13" s="52">
        <v>1620</v>
      </c>
      <c r="F13" s="52">
        <v>4938</v>
      </c>
      <c r="G13" s="53">
        <v>1.0800000000000001E-2</v>
      </c>
      <c r="H13" s="54">
        <v>2.8E-3</v>
      </c>
    </row>
    <row r="14" spans="1:8" x14ac:dyDescent="0.2">
      <c r="A14" s="50"/>
      <c r="B14" s="51"/>
      <c r="C14" s="51"/>
      <c r="D14" s="51" t="s">
        <v>36</v>
      </c>
      <c r="E14" s="51">
        <v>268</v>
      </c>
      <c r="F14" s="51">
        <v>603</v>
      </c>
      <c r="G14" s="53">
        <v>1.2999999999999999E-3</v>
      </c>
      <c r="H14" s="54">
        <v>2.9999999999999997E-4</v>
      </c>
    </row>
    <row r="15" spans="1:8" x14ac:dyDescent="0.2">
      <c r="A15" s="50"/>
      <c r="B15" s="51"/>
      <c r="C15" s="51" t="s">
        <v>16</v>
      </c>
      <c r="D15" s="51" t="s">
        <v>17</v>
      </c>
      <c r="E15" s="52">
        <v>19320</v>
      </c>
      <c r="F15" s="52">
        <v>56684</v>
      </c>
      <c r="G15" s="53">
        <v>0.124</v>
      </c>
      <c r="H15" s="54">
        <v>3.1899999999999998E-2</v>
      </c>
    </row>
    <row r="16" spans="1:8" x14ac:dyDescent="0.2">
      <c r="A16" s="50"/>
      <c r="B16" s="51"/>
      <c r="C16" s="51"/>
      <c r="D16" s="51" t="s">
        <v>27</v>
      </c>
      <c r="E16" s="52">
        <v>1235</v>
      </c>
      <c r="F16" s="52">
        <v>3225</v>
      </c>
      <c r="G16" s="53">
        <v>7.1000000000000004E-3</v>
      </c>
      <c r="H16" s="54">
        <v>1.8E-3</v>
      </c>
    </row>
    <row r="17" spans="1:8" x14ac:dyDescent="0.2">
      <c r="A17" s="50"/>
      <c r="B17" s="51"/>
      <c r="C17" s="51"/>
      <c r="D17" s="51" t="s">
        <v>23</v>
      </c>
      <c r="E17" s="51">
        <v>31</v>
      </c>
      <c r="F17" s="51">
        <v>31</v>
      </c>
      <c r="G17" s="53">
        <v>1E-4</v>
      </c>
      <c r="H17" s="54">
        <v>0</v>
      </c>
    </row>
    <row r="18" spans="1:8" x14ac:dyDescent="0.2">
      <c r="A18" s="50"/>
      <c r="B18" s="51"/>
      <c r="C18" s="51"/>
      <c r="D18" s="51" t="s">
        <v>29</v>
      </c>
      <c r="E18" s="52">
        <v>1399</v>
      </c>
      <c r="F18" s="52">
        <v>4339</v>
      </c>
      <c r="G18" s="53">
        <v>9.4999999999999998E-3</v>
      </c>
      <c r="H18" s="54">
        <v>2.3999999999999998E-3</v>
      </c>
    </row>
    <row r="19" spans="1:8" x14ac:dyDescent="0.2">
      <c r="A19" s="50"/>
      <c r="B19" s="51"/>
      <c r="C19" s="51"/>
      <c r="D19" s="51" t="s">
        <v>24</v>
      </c>
      <c r="E19" s="51">
        <v>234</v>
      </c>
      <c r="F19" s="51">
        <v>702</v>
      </c>
      <c r="G19" s="53">
        <v>1.5E-3</v>
      </c>
      <c r="H19" s="54">
        <v>4.0000000000000002E-4</v>
      </c>
    </row>
    <row r="20" spans="1:8" x14ac:dyDescent="0.2">
      <c r="A20" s="50"/>
      <c r="B20" s="51"/>
      <c r="C20" s="51"/>
      <c r="D20" s="51" t="s">
        <v>28</v>
      </c>
      <c r="E20" s="51">
        <v>36</v>
      </c>
      <c r="F20" s="51">
        <v>36</v>
      </c>
      <c r="G20" s="53">
        <v>1E-4</v>
      </c>
      <c r="H20" s="54">
        <v>0</v>
      </c>
    </row>
    <row r="21" spans="1:8" x14ac:dyDescent="0.2">
      <c r="A21" s="50"/>
      <c r="B21" s="51"/>
      <c r="C21" s="51"/>
      <c r="D21" s="51" t="s">
        <v>18</v>
      </c>
      <c r="E21" s="52">
        <v>29675</v>
      </c>
      <c r="F21" s="52">
        <v>89346</v>
      </c>
      <c r="G21" s="53">
        <v>0.19600000000000001</v>
      </c>
      <c r="H21" s="54">
        <v>5.0299999999999997E-2</v>
      </c>
    </row>
    <row r="22" spans="1:8" x14ac:dyDescent="0.2">
      <c r="A22" s="50"/>
      <c r="B22" s="51"/>
      <c r="C22" s="51" t="s">
        <v>31</v>
      </c>
      <c r="D22" s="51" t="s">
        <v>17</v>
      </c>
      <c r="E22" s="51">
        <v>269</v>
      </c>
      <c r="F22" s="51">
        <v>749</v>
      </c>
      <c r="G22" s="53">
        <v>1.6000000000000001E-3</v>
      </c>
      <c r="H22" s="54">
        <v>4.0000000000000002E-4</v>
      </c>
    </row>
    <row r="23" spans="1:8" x14ac:dyDescent="0.2">
      <c r="A23" s="50"/>
      <c r="B23" s="51"/>
      <c r="C23" s="51"/>
      <c r="D23" s="51" t="s">
        <v>27</v>
      </c>
      <c r="E23" s="51">
        <v>115</v>
      </c>
      <c r="F23" s="51">
        <v>309</v>
      </c>
      <c r="G23" s="53">
        <v>6.9999999999999999E-4</v>
      </c>
      <c r="H23" s="54">
        <v>2.0000000000000001E-4</v>
      </c>
    </row>
    <row r="24" spans="1:8" x14ac:dyDescent="0.2">
      <c r="A24" s="50"/>
      <c r="B24" s="51"/>
      <c r="C24" s="51"/>
      <c r="D24" s="51" t="s">
        <v>18</v>
      </c>
      <c r="E24" s="52">
        <v>1607</v>
      </c>
      <c r="F24" s="52">
        <v>4609</v>
      </c>
      <c r="G24" s="53">
        <v>1.01E-2</v>
      </c>
      <c r="H24" s="54">
        <v>2.5999999999999999E-3</v>
      </c>
    </row>
    <row r="25" spans="1:8" x14ac:dyDescent="0.2">
      <c r="A25" s="50"/>
      <c r="B25" s="51"/>
      <c r="C25" s="51" t="s">
        <v>25</v>
      </c>
      <c r="D25" s="51" t="s">
        <v>17</v>
      </c>
      <c r="E25" s="51">
        <v>937</v>
      </c>
      <c r="F25" s="52">
        <v>2604</v>
      </c>
      <c r="G25" s="53">
        <v>5.7000000000000002E-3</v>
      </c>
      <c r="H25" s="54">
        <v>1.5E-3</v>
      </c>
    </row>
    <row r="26" spans="1:8" x14ac:dyDescent="0.2">
      <c r="A26" s="50"/>
      <c r="B26" s="51"/>
      <c r="C26" s="51"/>
      <c r="D26" s="51" t="s">
        <v>27</v>
      </c>
      <c r="E26" s="52">
        <v>1207</v>
      </c>
      <c r="F26" s="52">
        <v>3209</v>
      </c>
      <c r="G26" s="53">
        <v>7.0000000000000001E-3</v>
      </c>
      <c r="H26" s="54">
        <v>1.8E-3</v>
      </c>
    </row>
    <row r="27" spans="1:8" x14ac:dyDescent="0.2">
      <c r="A27" s="50"/>
      <c r="B27" s="51"/>
      <c r="C27" s="51"/>
      <c r="D27" s="51" t="s">
        <v>29</v>
      </c>
      <c r="E27" s="51">
        <v>103</v>
      </c>
      <c r="F27" s="51">
        <v>316</v>
      </c>
      <c r="G27" s="53">
        <v>6.9999999999999999E-4</v>
      </c>
      <c r="H27" s="54">
        <v>2.0000000000000001E-4</v>
      </c>
    </row>
    <row r="28" spans="1:8" x14ac:dyDescent="0.2">
      <c r="A28" s="50"/>
      <c r="B28" s="51"/>
      <c r="C28" s="51"/>
      <c r="D28" s="51" t="s">
        <v>28</v>
      </c>
      <c r="E28" s="51">
        <v>219</v>
      </c>
      <c r="F28" s="51">
        <v>657</v>
      </c>
      <c r="G28" s="53">
        <v>1.4E-3</v>
      </c>
      <c r="H28" s="54">
        <v>4.0000000000000002E-4</v>
      </c>
    </row>
    <row r="29" spans="1:8" x14ac:dyDescent="0.2">
      <c r="A29" s="50"/>
      <c r="B29" s="51"/>
      <c r="C29" s="51" t="s">
        <v>26</v>
      </c>
      <c r="D29" s="51" t="s">
        <v>17</v>
      </c>
      <c r="E29" s="52">
        <v>4749</v>
      </c>
      <c r="F29" s="52">
        <v>14241</v>
      </c>
      <c r="G29" s="53">
        <v>3.1199999999999999E-2</v>
      </c>
      <c r="H29" s="54">
        <v>8.0000000000000002E-3</v>
      </c>
    </row>
    <row r="30" spans="1:8" x14ac:dyDescent="0.2">
      <c r="A30" s="50"/>
      <c r="B30" s="51"/>
      <c r="C30" s="51"/>
      <c r="D30" s="51" t="s">
        <v>27</v>
      </c>
      <c r="E30" s="51">
        <v>7</v>
      </c>
      <c r="F30" s="51">
        <v>21</v>
      </c>
      <c r="G30" s="53">
        <v>0</v>
      </c>
      <c r="H30" s="54">
        <v>0</v>
      </c>
    </row>
    <row r="31" spans="1:8" x14ac:dyDescent="0.2">
      <c r="A31" s="50"/>
      <c r="B31" s="51"/>
      <c r="C31" s="51"/>
      <c r="D31" s="51" t="s">
        <v>29</v>
      </c>
      <c r="E31" s="51">
        <v>15</v>
      </c>
      <c r="F31" s="51">
        <v>45</v>
      </c>
      <c r="G31" s="53">
        <v>1E-4</v>
      </c>
      <c r="H31" s="54">
        <v>0</v>
      </c>
    </row>
    <row r="32" spans="1:8" x14ac:dyDescent="0.2">
      <c r="A32" s="50"/>
      <c r="B32" s="51"/>
      <c r="C32" s="51"/>
      <c r="D32" s="51" t="s">
        <v>18</v>
      </c>
      <c r="E32" s="52">
        <v>8693</v>
      </c>
      <c r="F32" s="52">
        <v>26038</v>
      </c>
      <c r="G32" s="53">
        <v>5.7000000000000002E-2</v>
      </c>
      <c r="H32" s="54">
        <v>1.46E-2</v>
      </c>
    </row>
    <row r="33" spans="1:8" x14ac:dyDescent="0.2">
      <c r="A33" s="50"/>
      <c r="B33" s="51" t="s">
        <v>19</v>
      </c>
      <c r="C33" s="51"/>
      <c r="D33" s="51"/>
      <c r="E33" s="52">
        <v>151324</v>
      </c>
      <c r="F33" s="52">
        <v>456674</v>
      </c>
      <c r="G33" s="55">
        <v>1</v>
      </c>
      <c r="H33" s="54">
        <v>0.25700000000000001</v>
      </c>
    </row>
    <row r="34" spans="1:8" x14ac:dyDescent="0.2">
      <c r="A34" s="50"/>
      <c r="B34" s="51" t="s">
        <v>20</v>
      </c>
      <c r="C34" s="51" t="s">
        <v>21</v>
      </c>
      <c r="D34" s="51" t="s">
        <v>17</v>
      </c>
      <c r="E34" s="52">
        <v>443107</v>
      </c>
      <c r="F34" s="52">
        <v>1321205</v>
      </c>
      <c r="G34" s="51"/>
      <c r="H34" s="54">
        <v>0.74299999999999999</v>
      </c>
    </row>
    <row r="35" spans="1:8" ht="13.5" thickBot="1" x14ac:dyDescent="0.25">
      <c r="A35" s="56"/>
      <c r="B35" s="57" t="s">
        <v>22</v>
      </c>
      <c r="C35" s="57"/>
      <c r="D35" s="57"/>
      <c r="E35" s="58">
        <v>594431</v>
      </c>
      <c r="F35" s="58">
        <v>1777879</v>
      </c>
      <c r="G35" s="57"/>
      <c r="H35" s="59">
        <v>1</v>
      </c>
    </row>
    <row r="37" spans="1:8" x14ac:dyDescent="0.2">
      <c r="A37" s="60" t="s">
        <v>33</v>
      </c>
    </row>
  </sheetData>
  <mergeCells count="1">
    <mergeCell ref="E5:E7"/>
  </mergeCells>
  <pageMargins left="0.75" right="0.75" top="1" bottom="1" header="0.5" footer="0.5"/>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7"/>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152636</v>
      </c>
      <c r="F8" s="52">
        <v>464225</v>
      </c>
      <c r="G8" s="53">
        <v>0.54</v>
      </c>
      <c r="H8" s="54">
        <v>9.8699999999999996E-2</v>
      </c>
    </row>
    <row r="9" spans="1:8" x14ac:dyDescent="0.2">
      <c r="A9" s="50"/>
      <c r="B9" s="51"/>
      <c r="C9" s="51"/>
      <c r="D9" s="51" t="s">
        <v>23</v>
      </c>
      <c r="E9" s="52">
        <v>8398</v>
      </c>
      <c r="F9" s="52">
        <v>26705</v>
      </c>
      <c r="G9" s="53">
        <v>3.1099999999999999E-2</v>
      </c>
      <c r="H9" s="54">
        <v>5.7000000000000002E-3</v>
      </c>
    </row>
    <row r="10" spans="1:8" x14ac:dyDescent="0.2">
      <c r="A10" s="50"/>
      <c r="B10" s="51"/>
      <c r="C10" s="51"/>
      <c r="D10" s="51" t="s">
        <v>29</v>
      </c>
      <c r="E10" s="51">
        <v>35</v>
      </c>
      <c r="F10" s="51">
        <v>113</v>
      </c>
      <c r="G10" s="53">
        <v>1E-4</v>
      </c>
      <c r="H10" s="54">
        <v>0</v>
      </c>
    </row>
    <row r="11" spans="1:8" x14ac:dyDescent="0.2">
      <c r="A11" s="50"/>
      <c r="B11" s="51"/>
      <c r="C11" s="51"/>
      <c r="D11" s="51" t="s">
        <v>24</v>
      </c>
      <c r="E11" s="52">
        <v>5095</v>
      </c>
      <c r="F11" s="52">
        <v>14089</v>
      </c>
      <c r="G11" s="53">
        <v>1.6400000000000001E-2</v>
      </c>
      <c r="H11" s="54">
        <v>3.0000000000000001E-3</v>
      </c>
    </row>
    <row r="12" spans="1:8" x14ac:dyDescent="0.2">
      <c r="A12" s="50"/>
      <c r="B12" s="51"/>
      <c r="C12" s="51"/>
      <c r="D12" s="51" t="s">
        <v>28</v>
      </c>
      <c r="E12" s="52">
        <v>14318</v>
      </c>
      <c r="F12" s="52">
        <v>44544</v>
      </c>
      <c r="G12" s="53">
        <v>5.1799999999999999E-2</v>
      </c>
      <c r="H12" s="54">
        <v>9.4999999999999998E-3</v>
      </c>
    </row>
    <row r="13" spans="1:8" x14ac:dyDescent="0.2">
      <c r="A13" s="50"/>
      <c r="B13" s="51"/>
      <c r="C13" s="51"/>
      <c r="D13" s="51" t="s">
        <v>36</v>
      </c>
      <c r="E13" s="51">
        <v>614</v>
      </c>
      <c r="F13" s="52">
        <v>1436</v>
      </c>
      <c r="G13" s="53">
        <v>1.6999999999999999E-3</v>
      </c>
      <c r="H13" s="54">
        <v>2.9999999999999997E-4</v>
      </c>
    </row>
    <row r="14" spans="1:8" x14ac:dyDescent="0.2">
      <c r="A14" s="50"/>
      <c r="B14" s="51"/>
      <c r="C14" s="51" t="s">
        <v>16</v>
      </c>
      <c r="D14" s="51" t="s">
        <v>17</v>
      </c>
      <c r="E14" s="52">
        <v>26790</v>
      </c>
      <c r="F14" s="52">
        <v>78724</v>
      </c>
      <c r="G14" s="53">
        <v>9.1600000000000001E-2</v>
      </c>
      <c r="H14" s="54">
        <v>1.67E-2</v>
      </c>
    </row>
    <row r="15" spans="1:8" x14ac:dyDescent="0.2">
      <c r="A15" s="50"/>
      <c r="B15" s="51"/>
      <c r="C15" s="51"/>
      <c r="D15" s="51" t="s">
        <v>27</v>
      </c>
      <c r="E15" s="52">
        <v>1632</v>
      </c>
      <c r="F15" s="52">
        <v>4142</v>
      </c>
      <c r="G15" s="53">
        <v>4.7999999999999996E-3</v>
      </c>
      <c r="H15" s="54">
        <v>8.9999999999999998E-4</v>
      </c>
    </row>
    <row r="16" spans="1:8" x14ac:dyDescent="0.2">
      <c r="A16" s="50"/>
      <c r="B16" s="51"/>
      <c r="C16" s="51"/>
      <c r="D16" s="51" t="s">
        <v>23</v>
      </c>
      <c r="E16" s="51">
        <v>46</v>
      </c>
      <c r="F16" s="51">
        <v>46</v>
      </c>
      <c r="G16" s="53">
        <v>1E-4</v>
      </c>
      <c r="H16" s="54">
        <v>0</v>
      </c>
    </row>
    <row r="17" spans="1:8" x14ac:dyDescent="0.2">
      <c r="A17" s="50"/>
      <c r="B17" s="51"/>
      <c r="C17" s="51"/>
      <c r="D17" s="51" t="s">
        <v>29</v>
      </c>
      <c r="E17" s="52">
        <v>1550</v>
      </c>
      <c r="F17" s="52">
        <v>4803</v>
      </c>
      <c r="G17" s="53">
        <v>5.5999999999999999E-3</v>
      </c>
      <c r="H17" s="54">
        <v>1E-3</v>
      </c>
    </row>
    <row r="18" spans="1:8" x14ac:dyDescent="0.2">
      <c r="A18" s="50"/>
      <c r="B18" s="51"/>
      <c r="C18" s="51"/>
      <c r="D18" s="51" t="s">
        <v>24</v>
      </c>
      <c r="E18" s="51">
        <v>319</v>
      </c>
      <c r="F18" s="51">
        <v>957</v>
      </c>
      <c r="G18" s="53">
        <v>1.1000000000000001E-3</v>
      </c>
      <c r="H18" s="54">
        <v>2.0000000000000001E-4</v>
      </c>
    </row>
    <row r="19" spans="1:8" x14ac:dyDescent="0.2">
      <c r="A19" s="50"/>
      <c r="B19" s="51"/>
      <c r="C19" s="51"/>
      <c r="D19" s="51" t="s">
        <v>28</v>
      </c>
      <c r="E19" s="51">
        <v>505</v>
      </c>
      <c r="F19" s="52">
        <v>1485</v>
      </c>
      <c r="G19" s="53">
        <v>1.6999999999999999E-3</v>
      </c>
      <c r="H19" s="54">
        <v>2.9999999999999997E-4</v>
      </c>
    </row>
    <row r="20" spans="1:8" x14ac:dyDescent="0.2">
      <c r="A20" s="50"/>
      <c r="B20" s="51"/>
      <c r="C20" s="51"/>
      <c r="D20" s="51" t="s">
        <v>18</v>
      </c>
      <c r="E20" s="52">
        <v>48682</v>
      </c>
      <c r="F20" s="52">
        <v>144640</v>
      </c>
      <c r="G20" s="53">
        <v>0.16800000000000001</v>
      </c>
      <c r="H20" s="54">
        <v>3.0800000000000001E-2</v>
      </c>
    </row>
    <row r="21" spans="1:8" x14ac:dyDescent="0.2">
      <c r="A21" s="50"/>
      <c r="B21" s="51"/>
      <c r="C21" s="51" t="s">
        <v>31</v>
      </c>
      <c r="D21" s="51" t="s">
        <v>17</v>
      </c>
      <c r="E21" s="51">
        <v>640</v>
      </c>
      <c r="F21" s="52">
        <v>1829</v>
      </c>
      <c r="G21" s="53">
        <v>2.0999999999999999E-3</v>
      </c>
      <c r="H21" s="54">
        <v>4.0000000000000002E-4</v>
      </c>
    </row>
    <row r="22" spans="1:8" x14ac:dyDescent="0.2">
      <c r="A22" s="50"/>
      <c r="B22" s="51"/>
      <c r="C22" s="51"/>
      <c r="D22" s="51" t="s">
        <v>27</v>
      </c>
      <c r="E22" s="51">
        <v>235</v>
      </c>
      <c r="F22" s="51">
        <v>678</v>
      </c>
      <c r="G22" s="53">
        <v>8.0000000000000004E-4</v>
      </c>
      <c r="H22" s="54">
        <v>1E-4</v>
      </c>
    </row>
    <row r="23" spans="1:8" x14ac:dyDescent="0.2">
      <c r="A23" s="50"/>
      <c r="B23" s="51"/>
      <c r="C23" s="51"/>
      <c r="D23" s="51" t="s">
        <v>18</v>
      </c>
      <c r="E23" s="52">
        <v>1225</v>
      </c>
      <c r="F23" s="52">
        <v>3516</v>
      </c>
      <c r="G23" s="53">
        <v>4.1000000000000003E-3</v>
      </c>
      <c r="H23" s="54">
        <v>6.9999999999999999E-4</v>
      </c>
    </row>
    <row r="24" spans="1:8" x14ac:dyDescent="0.2">
      <c r="A24" s="50"/>
      <c r="B24" s="51"/>
      <c r="C24" s="51" t="s">
        <v>25</v>
      </c>
      <c r="D24" s="51" t="s">
        <v>17</v>
      </c>
      <c r="E24" s="52">
        <v>3183</v>
      </c>
      <c r="F24" s="52">
        <v>9453</v>
      </c>
      <c r="G24" s="53">
        <v>1.0999999999999999E-2</v>
      </c>
      <c r="H24" s="54">
        <v>2E-3</v>
      </c>
    </row>
    <row r="25" spans="1:8" x14ac:dyDescent="0.2">
      <c r="A25" s="50"/>
      <c r="B25" s="51"/>
      <c r="C25" s="51"/>
      <c r="D25" s="51" t="s">
        <v>27</v>
      </c>
      <c r="E25" s="52">
        <v>2828</v>
      </c>
      <c r="F25" s="52">
        <v>8316</v>
      </c>
      <c r="G25" s="53">
        <v>9.7000000000000003E-3</v>
      </c>
      <c r="H25" s="54">
        <v>1.8E-3</v>
      </c>
    </row>
    <row r="26" spans="1:8" x14ac:dyDescent="0.2">
      <c r="A26" s="50"/>
      <c r="B26" s="51"/>
      <c r="C26" s="51"/>
      <c r="D26" s="51" t="s">
        <v>29</v>
      </c>
      <c r="E26" s="51">
        <v>582</v>
      </c>
      <c r="F26" s="52">
        <v>1775</v>
      </c>
      <c r="G26" s="53">
        <v>2.0999999999999999E-3</v>
      </c>
      <c r="H26" s="54">
        <v>4.0000000000000002E-4</v>
      </c>
    </row>
    <row r="27" spans="1:8" x14ac:dyDescent="0.2">
      <c r="A27" s="50"/>
      <c r="B27" s="51"/>
      <c r="C27" s="51"/>
      <c r="D27" s="51" t="s">
        <v>28</v>
      </c>
      <c r="E27" s="52">
        <v>1630</v>
      </c>
      <c r="F27" s="52">
        <v>4884</v>
      </c>
      <c r="G27" s="53">
        <v>5.7000000000000002E-3</v>
      </c>
      <c r="H27" s="54">
        <v>1E-3</v>
      </c>
    </row>
    <row r="28" spans="1:8" x14ac:dyDescent="0.2">
      <c r="A28" s="50"/>
      <c r="B28" s="51"/>
      <c r="C28" s="51" t="s">
        <v>26</v>
      </c>
      <c r="D28" s="51" t="s">
        <v>17</v>
      </c>
      <c r="E28" s="52">
        <v>2430</v>
      </c>
      <c r="F28" s="52">
        <v>7418</v>
      </c>
      <c r="G28" s="53">
        <v>8.6E-3</v>
      </c>
      <c r="H28" s="54">
        <v>1.6000000000000001E-3</v>
      </c>
    </row>
    <row r="29" spans="1:8" x14ac:dyDescent="0.2">
      <c r="A29" s="50"/>
      <c r="B29" s="51"/>
      <c r="C29" s="51"/>
      <c r="D29" s="51" t="s">
        <v>27</v>
      </c>
      <c r="E29" s="51">
        <v>64</v>
      </c>
      <c r="F29" s="51">
        <v>202</v>
      </c>
      <c r="G29" s="53">
        <v>2.0000000000000001E-4</v>
      </c>
      <c r="H29" s="54">
        <v>0</v>
      </c>
    </row>
    <row r="30" spans="1:8" x14ac:dyDescent="0.2">
      <c r="A30" s="50"/>
      <c r="B30" s="51"/>
      <c r="C30" s="51"/>
      <c r="D30" s="51" t="s">
        <v>29</v>
      </c>
      <c r="E30" s="51">
        <v>8</v>
      </c>
      <c r="F30" s="51">
        <v>24</v>
      </c>
      <c r="G30" s="53">
        <v>0</v>
      </c>
      <c r="H30" s="54">
        <v>0</v>
      </c>
    </row>
    <row r="31" spans="1:8" x14ac:dyDescent="0.2">
      <c r="A31" s="50"/>
      <c r="B31" s="51"/>
      <c r="C31" s="51"/>
      <c r="D31" s="51" t="s">
        <v>28</v>
      </c>
      <c r="E31" s="51">
        <v>386</v>
      </c>
      <c r="F31" s="52">
        <v>1158</v>
      </c>
      <c r="G31" s="53">
        <v>1.2999999999999999E-3</v>
      </c>
      <c r="H31" s="54">
        <v>2.0000000000000001E-4</v>
      </c>
    </row>
    <row r="32" spans="1:8" x14ac:dyDescent="0.2">
      <c r="A32" s="50"/>
      <c r="B32" s="51"/>
      <c r="C32" s="51"/>
      <c r="D32" s="51" t="s">
        <v>18</v>
      </c>
      <c r="E32" s="52">
        <v>11420</v>
      </c>
      <c r="F32" s="52">
        <v>34528</v>
      </c>
      <c r="G32" s="53">
        <v>4.02E-2</v>
      </c>
      <c r="H32" s="54">
        <v>7.3000000000000001E-3</v>
      </c>
    </row>
    <row r="33" spans="1:8" x14ac:dyDescent="0.2">
      <c r="A33" s="50"/>
      <c r="B33" s="51" t="s">
        <v>19</v>
      </c>
      <c r="C33" s="51"/>
      <c r="D33" s="51"/>
      <c r="E33" s="52">
        <v>285251</v>
      </c>
      <c r="F33" s="52">
        <v>859690</v>
      </c>
      <c r="G33" s="55">
        <v>1</v>
      </c>
      <c r="H33" s="54">
        <v>0.183</v>
      </c>
    </row>
    <row r="34" spans="1:8" x14ac:dyDescent="0.2">
      <c r="A34" s="50"/>
      <c r="B34" s="51" t="s">
        <v>20</v>
      </c>
      <c r="C34" s="51" t="s">
        <v>21</v>
      </c>
      <c r="D34" s="51" t="s">
        <v>17</v>
      </c>
      <c r="E34" s="52">
        <v>1296161</v>
      </c>
      <c r="F34" s="52">
        <v>3841360</v>
      </c>
      <c r="G34" s="51"/>
      <c r="H34" s="54">
        <v>0.81699999999999995</v>
      </c>
    </row>
    <row r="35" spans="1:8" ht="13.5" thickBot="1" x14ac:dyDescent="0.25">
      <c r="A35" s="56"/>
      <c r="B35" s="57" t="s">
        <v>22</v>
      </c>
      <c r="C35" s="57"/>
      <c r="D35" s="57"/>
      <c r="E35" s="58">
        <v>1581412</v>
      </c>
      <c r="F35" s="58">
        <v>4701050</v>
      </c>
      <c r="G35" s="57"/>
      <c r="H35" s="59">
        <v>1</v>
      </c>
    </row>
    <row r="37" spans="1:8" x14ac:dyDescent="0.2">
      <c r="A37" s="60" t="s">
        <v>33</v>
      </c>
    </row>
  </sheetData>
  <mergeCells count="1">
    <mergeCell ref="E5:E7"/>
  </mergeCells>
  <pageMargins left="0.75" right="0.75" top="1" bottom="1" header="0.5" footer="0.5"/>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6"/>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55</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148539</v>
      </c>
      <c r="F8" s="52">
        <v>451819</v>
      </c>
      <c r="G8" s="53">
        <v>0.503</v>
      </c>
      <c r="H8" s="54">
        <v>9.8699999999999996E-2</v>
      </c>
    </row>
    <row r="9" spans="1:8" x14ac:dyDescent="0.2">
      <c r="A9" s="50"/>
      <c r="B9" s="51"/>
      <c r="C9" s="51"/>
      <c r="D9" s="51" t="s">
        <v>23</v>
      </c>
      <c r="E9" s="52">
        <v>11211</v>
      </c>
      <c r="F9" s="52">
        <v>36901</v>
      </c>
      <c r="G9" s="53">
        <v>4.1099999999999998E-2</v>
      </c>
      <c r="H9" s="54">
        <v>8.0999999999999996E-3</v>
      </c>
    </row>
    <row r="10" spans="1:8" x14ac:dyDescent="0.2">
      <c r="A10" s="50"/>
      <c r="B10" s="51"/>
      <c r="C10" s="51"/>
      <c r="D10" s="51" t="s">
        <v>29</v>
      </c>
      <c r="E10" s="51">
        <v>93</v>
      </c>
      <c r="F10" s="51">
        <v>296</v>
      </c>
      <c r="G10" s="53">
        <v>2.9999999999999997E-4</v>
      </c>
      <c r="H10" s="54">
        <v>1E-4</v>
      </c>
    </row>
    <row r="11" spans="1:8" x14ac:dyDescent="0.2">
      <c r="A11" s="50"/>
      <c r="B11" s="51"/>
      <c r="C11" s="51"/>
      <c r="D11" s="51" t="s">
        <v>24</v>
      </c>
      <c r="E11" s="52">
        <v>5283</v>
      </c>
      <c r="F11" s="52">
        <v>13993</v>
      </c>
      <c r="G11" s="53">
        <v>1.5599999999999999E-2</v>
      </c>
      <c r="H11" s="54">
        <v>3.0999999999999999E-3</v>
      </c>
    </row>
    <row r="12" spans="1:8" x14ac:dyDescent="0.2">
      <c r="A12" s="50"/>
      <c r="B12" s="51"/>
      <c r="C12" s="51"/>
      <c r="D12" s="51" t="s">
        <v>28</v>
      </c>
      <c r="E12" s="52">
        <v>11843</v>
      </c>
      <c r="F12" s="52">
        <v>36813</v>
      </c>
      <c r="G12" s="53">
        <v>4.1000000000000002E-2</v>
      </c>
      <c r="H12" s="54">
        <v>8.0000000000000002E-3</v>
      </c>
    </row>
    <row r="13" spans="1:8" x14ac:dyDescent="0.2">
      <c r="A13" s="50"/>
      <c r="B13" s="51"/>
      <c r="C13" s="51"/>
      <c r="D13" s="51" t="s">
        <v>36</v>
      </c>
      <c r="E13" s="51">
        <v>522</v>
      </c>
      <c r="F13" s="52">
        <v>1566</v>
      </c>
      <c r="G13" s="53">
        <v>1.6999999999999999E-3</v>
      </c>
      <c r="H13" s="54">
        <v>2.9999999999999997E-4</v>
      </c>
    </row>
    <row r="14" spans="1:8" x14ac:dyDescent="0.2">
      <c r="A14" s="50"/>
      <c r="B14" s="51"/>
      <c r="C14" s="51" t="s">
        <v>16</v>
      </c>
      <c r="D14" s="51" t="s">
        <v>17</v>
      </c>
      <c r="E14" s="52">
        <v>42816</v>
      </c>
      <c r="F14" s="52">
        <v>127662</v>
      </c>
      <c r="G14" s="53">
        <v>0.14199999999999999</v>
      </c>
      <c r="H14" s="54">
        <v>2.7900000000000001E-2</v>
      </c>
    </row>
    <row r="15" spans="1:8" x14ac:dyDescent="0.2">
      <c r="A15" s="50"/>
      <c r="B15" s="51"/>
      <c r="C15" s="51"/>
      <c r="D15" s="51" t="s">
        <v>27</v>
      </c>
      <c r="E15" s="52">
        <v>1467</v>
      </c>
      <c r="F15" s="52">
        <v>4506</v>
      </c>
      <c r="G15" s="53">
        <v>5.0000000000000001E-3</v>
      </c>
      <c r="H15" s="54">
        <v>1E-3</v>
      </c>
    </row>
    <row r="16" spans="1:8" x14ac:dyDescent="0.2">
      <c r="A16" s="50"/>
      <c r="B16" s="51"/>
      <c r="C16" s="51"/>
      <c r="D16" s="51" t="s">
        <v>29</v>
      </c>
      <c r="E16" s="52">
        <v>2293</v>
      </c>
      <c r="F16" s="52">
        <v>7052</v>
      </c>
      <c r="G16" s="53">
        <v>7.9000000000000008E-3</v>
      </c>
      <c r="H16" s="54">
        <v>1.5E-3</v>
      </c>
    </row>
    <row r="17" spans="1:8" x14ac:dyDescent="0.2">
      <c r="A17" s="50"/>
      <c r="B17" s="51"/>
      <c r="C17" s="51"/>
      <c r="D17" s="51" t="s">
        <v>24</v>
      </c>
      <c r="E17" s="51">
        <v>231</v>
      </c>
      <c r="F17" s="51">
        <v>693</v>
      </c>
      <c r="G17" s="53">
        <v>8.0000000000000004E-4</v>
      </c>
      <c r="H17" s="54">
        <v>2.0000000000000001E-4</v>
      </c>
    </row>
    <row r="18" spans="1:8" x14ac:dyDescent="0.2">
      <c r="A18" s="50"/>
      <c r="B18" s="51"/>
      <c r="C18" s="51"/>
      <c r="D18" s="51" t="s">
        <v>28</v>
      </c>
      <c r="E18" s="51">
        <v>487</v>
      </c>
      <c r="F18" s="52">
        <v>1457</v>
      </c>
      <c r="G18" s="53">
        <v>1.6000000000000001E-3</v>
      </c>
      <c r="H18" s="54">
        <v>2.9999999999999997E-4</v>
      </c>
    </row>
    <row r="19" spans="1:8" x14ac:dyDescent="0.2">
      <c r="A19" s="50"/>
      <c r="B19" s="51"/>
      <c r="C19" s="51"/>
      <c r="D19" s="51" t="s">
        <v>18</v>
      </c>
      <c r="E19" s="52">
        <v>47753</v>
      </c>
      <c r="F19" s="52">
        <v>144419</v>
      </c>
      <c r="G19" s="53">
        <v>0.161</v>
      </c>
      <c r="H19" s="54">
        <v>3.15E-2</v>
      </c>
    </row>
    <row r="20" spans="1:8" x14ac:dyDescent="0.2">
      <c r="A20" s="50"/>
      <c r="B20" s="51"/>
      <c r="C20" s="51" t="s">
        <v>31</v>
      </c>
      <c r="D20" s="51" t="s">
        <v>17</v>
      </c>
      <c r="E20" s="51">
        <v>921</v>
      </c>
      <c r="F20" s="52">
        <v>2714</v>
      </c>
      <c r="G20" s="53">
        <v>3.0000000000000001E-3</v>
      </c>
      <c r="H20" s="54">
        <v>5.9999999999999995E-4</v>
      </c>
    </row>
    <row r="21" spans="1:8" x14ac:dyDescent="0.2">
      <c r="A21" s="50"/>
      <c r="B21" s="51"/>
      <c r="C21" s="51"/>
      <c r="D21" s="51" t="s">
        <v>27</v>
      </c>
      <c r="E21" s="51">
        <v>267</v>
      </c>
      <c r="F21" s="51">
        <v>780</v>
      </c>
      <c r="G21" s="53">
        <v>8.9999999999999998E-4</v>
      </c>
      <c r="H21" s="54">
        <v>2.0000000000000001E-4</v>
      </c>
    </row>
    <row r="22" spans="1:8" x14ac:dyDescent="0.2">
      <c r="A22" s="50"/>
      <c r="B22" s="51"/>
      <c r="C22" s="51"/>
      <c r="D22" s="51" t="s">
        <v>18</v>
      </c>
      <c r="E22" s="52">
        <v>1754</v>
      </c>
      <c r="F22" s="52">
        <v>4769</v>
      </c>
      <c r="G22" s="53">
        <v>5.3E-3</v>
      </c>
      <c r="H22" s="54">
        <v>1E-3</v>
      </c>
    </row>
    <row r="23" spans="1:8" x14ac:dyDescent="0.2">
      <c r="A23" s="50"/>
      <c r="B23" s="51"/>
      <c r="C23" s="51" t="s">
        <v>25</v>
      </c>
      <c r="D23" s="51" t="s">
        <v>17</v>
      </c>
      <c r="E23" s="52">
        <v>2561</v>
      </c>
      <c r="F23" s="52">
        <v>7783</v>
      </c>
      <c r="G23" s="53">
        <v>8.6999999999999994E-3</v>
      </c>
      <c r="H23" s="54">
        <v>1.6999999999999999E-3</v>
      </c>
    </row>
    <row r="24" spans="1:8" x14ac:dyDescent="0.2">
      <c r="A24" s="50"/>
      <c r="B24" s="51"/>
      <c r="C24" s="51"/>
      <c r="D24" s="51" t="s">
        <v>27</v>
      </c>
      <c r="E24" s="52">
        <v>2049</v>
      </c>
      <c r="F24" s="52">
        <v>6229</v>
      </c>
      <c r="G24" s="53">
        <v>6.8999999999999999E-3</v>
      </c>
      <c r="H24" s="54">
        <v>1.4E-3</v>
      </c>
    </row>
    <row r="25" spans="1:8" x14ac:dyDescent="0.2">
      <c r="A25" s="50"/>
      <c r="B25" s="51"/>
      <c r="C25" s="51"/>
      <c r="D25" s="51" t="s">
        <v>29</v>
      </c>
      <c r="E25" s="51">
        <v>273</v>
      </c>
      <c r="F25" s="51">
        <v>827</v>
      </c>
      <c r="G25" s="53">
        <v>8.9999999999999998E-4</v>
      </c>
      <c r="H25" s="54">
        <v>2.0000000000000001E-4</v>
      </c>
    </row>
    <row r="26" spans="1:8" x14ac:dyDescent="0.2">
      <c r="A26" s="50"/>
      <c r="B26" s="51"/>
      <c r="C26" s="51"/>
      <c r="D26" s="51" t="s">
        <v>28</v>
      </c>
      <c r="E26" s="52">
        <v>1287</v>
      </c>
      <c r="F26" s="52">
        <v>3856</v>
      </c>
      <c r="G26" s="53">
        <v>4.3E-3</v>
      </c>
      <c r="H26" s="54">
        <v>8.0000000000000004E-4</v>
      </c>
    </row>
    <row r="27" spans="1:8" x14ac:dyDescent="0.2">
      <c r="A27" s="50"/>
      <c r="B27" s="51"/>
      <c r="C27" s="51" t="s">
        <v>26</v>
      </c>
      <c r="D27" s="51" t="s">
        <v>17</v>
      </c>
      <c r="E27" s="52">
        <v>6423</v>
      </c>
      <c r="F27" s="52">
        <v>19518</v>
      </c>
      <c r="G27" s="53">
        <v>2.1700000000000001E-2</v>
      </c>
      <c r="H27" s="54">
        <v>4.3E-3</v>
      </c>
    </row>
    <row r="28" spans="1:8" x14ac:dyDescent="0.2">
      <c r="A28" s="50"/>
      <c r="B28" s="51"/>
      <c r="C28" s="51"/>
      <c r="D28" s="51" t="s">
        <v>27</v>
      </c>
      <c r="E28" s="51">
        <v>627</v>
      </c>
      <c r="F28" s="52">
        <v>1912</v>
      </c>
      <c r="G28" s="53">
        <v>2.0999999999999999E-3</v>
      </c>
      <c r="H28" s="54">
        <v>4.0000000000000002E-4</v>
      </c>
    </row>
    <row r="29" spans="1:8" x14ac:dyDescent="0.2">
      <c r="A29" s="50"/>
      <c r="B29" s="51"/>
      <c r="C29" s="51"/>
      <c r="D29" s="51" t="s">
        <v>29</v>
      </c>
      <c r="E29" s="51">
        <v>24</v>
      </c>
      <c r="F29" s="51">
        <v>73</v>
      </c>
      <c r="G29" s="53">
        <v>1E-4</v>
      </c>
      <c r="H29" s="54">
        <v>0</v>
      </c>
    </row>
    <row r="30" spans="1:8" x14ac:dyDescent="0.2">
      <c r="A30" s="50"/>
      <c r="B30" s="51"/>
      <c r="C30" s="51"/>
      <c r="D30" s="51" t="s">
        <v>28</v>
      </c>
      <c r="E30" s="51">
        <v>494</v>
      </c>
      <c r="F30" s="52">
        <v>1482</v>
      </c>
      <c r="G30" s="53">
        <v>1.6999999999999999E-3</v>
      </c>
      <c r="H30" s="54">
        <v>2.9999999999999997E-4</v>
      </c>
    </row>
    <row r="31" spans="1:8" x14ac:dyDescent="0.2">
      <c r="A31" s="50"/>
      <c r="B31" s="51"/>
      <c r="C31" s="51"/>
      <c r="D31" s="51" t="s">
        <v>18</v>
      </c>
      <c r="E31" s="52">
        <v>6930</v>
      </c>
      <c r="F31" s="52">
        <v>20728</v>
      </c>
      <c r="G31" s="53">
        <v>2.3099999999999999E-2</v>
      </c>
      <c r="H31" s="54">
        <v>4.4999999999999997E-3</v>
      </c>
    </row>
    <row r="32" spans="1:8" x14ac:dyDescent="0.2">
      <c r="A32" s="50"/>
      <c r="B32" s="51" t="s">
        <v>19</v>
      </c>
      <c r="C32" s="51"/>
      <c r="D32" s="51"/>
      <c r="E32" s="52">
        <v>296148</v>
      </c>
      <c r="F32" s="52">
        <v>897848</v>
      </c>
      <c r="G32" s="55">
        <v>1</v>
      </c>
      <c r="H32" s="54">
        <v>0.19600000000000001</v>
      </c>
    </row>
    <row r="33" spans="1:8" x14ac:dyDescent="0.2">
      <c r="A33" s="50"/>
      <c r="B33" s="51" t="s">
        <v>20</v>
      </c>
      <c r="C33" s="51" t="s">
        <v>21</v>
      </c>
      <c r="D33" s="51" t="s">
        <v>17</v>
      </c>
      <c r="E33" s="52">
        <v>1239195</v>
      </c>
      <c r="F33" s="52">
        <v>3680383</v>
      </c>
      <c r="G33" s="51"/>
      <c r="H33" s="54">
        <v>0.80400000000000005</v>
      </c>
    </row>
    <row r="34" spans="1:8" ht="13.5" thickBot="1" x14ac:dyDescent="0.25">
      <c r="A34" s="56"/>
      <c r="B34" s="57" t="s">
        <v>22</v>
      </c>
      <c r="C34" s="57"/>
      <c r="D34" s="57"/>
      <c r="E34" s="58">
        <v>1535343</v>
      </c>
      <c r="F34" s="58">
        <v>4578231</v>
      </c>
      <c r="G34" s="57"/>
      <c r="H34" s="59">
        <v>1</v>
      </c>
    </row>
    <row r="36" spans="1:8" x14ac:dyDescent="0.2">
      <c r="A36" s="60" t="s">
        <v>33</v>
      </c>
    </row>
  </sheetData>
  <mergeCells count="1">
    <mergeCell ref="E5:E7"/>
  </mergeCells>
  <pageMargins left="0.75" right="0.75" top="1" bottom="1" header="0.5" footer="0.5"/>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6"/>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66</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59574</v>
      </c>
      <c r="F8" s="52">
        <v>182485</v>
      </c>
      <c r="G8" s="53">
        <v>0.34200000000000003</v>
      </c>
      <c r="H8" s="54">
        <v>9.5299999999999996E-2</v>
      </c>
    </row>
    <row r="9" spans="1:8" x14ac:dyDescent="0.2">
      <c r="A9" s="50"/>
      <c r="B9" s="51"/>
      <c r="C9" s="51"/>
      <c r="D9" s="51" t="s">
        <v>30</v>
      </c>
      <c r="E9" s="51">
        <v>34</v>
      </c>
      <c r="F9" s="51">
        <v>106</v>
      </c>
      <c r="G9" s="53">
        <v>2.0000000000000001E-4</v>
      </c>
      <c r="H9" s="54">
        <v>1E-4</v>
      </c>
    </row>
    <row r="10" spans="1:8" x14ac:dyDescent="0.2">
      <c r="A10" s="50"/>
      <c r="B10" s="51"/>
      <c r="C10" s="51"/>
      <c r="D10" s="51" t="s">
        <v>23</v>
      </c>
      <c r="E10" s="52">
        <v>12802</v>
      </c>
      <c r="F10" s="52">
        <v>41583</v>
      </c>
      <c r="G10" s="53">
        <v>7.8E-2</v>
      </c>
      <c r="H10" s="54">
        <v>2.1700000000000001E-2</v>
      </c>
    </row>
    <row r="11" spans="1:8" x14ac:dyDescent="0.2">
      <c r="A11" s="50"/>
      <c r="B11" s="51"/>
      <c r="C11" s="51"/>
      <c r="D11" s="51" t="s">
        <v>29</v>
      </c>
      <c r="E11" s="51">
        <v>85</v>
      </c>
      <c r="F11" s="51">
        <v>294</v>
      </c>
      <c r="G11" s="53">
        <v>5.9999999999999995E-4</v>
      </c>
      <c r="H11" s="54">
        <v>2.0000000000000001E-4</v>
      </c>
    </row>
    <row r="12" spans="1:8" x14ac:dyDescent="0.2">
      <c r="A12" s="50"/>
      <c r="B12" s="51"/>
      <c r="C12" s="51"/>
      <c r="D12" s="51" t="s">
        <v>24</v>
      </c>
      <c r="E12" s="52">
        <v>11543</v>
      </c>
      <c r="F12" s="52">
        <v>30812</v>
      </c>
      <c r="G12" s="53">
        <v>5.7799999999999997E-2</v>
      </c>
      <c r="H12" s="54">
        <v>1.61E-2</v>
      </c>
    </row>
    <row r="13" spans="1:8" x14ac:dyDescent="0.2">
      <c r="A13" s="50"/>
      <c r="B13" s="51"/>
      <c r="C13" s="51"/>
      <c r="D13" s="51" t="s">
        <v>28</v>
      </c>
      <c r="E13" s="52">
        <v>2343</v>
      </c>
      <c r="F13" s="52">
        <v>7143</v>
      </c>
      <c r="G13" s="53">
        <v>1.34E-2</v>
      </c>
      <c r="H13" s="54">
        <v>3.7000000000000002E-3</v>
      </c>
    </row>
    <row r="14" spans="1:8" x14ac:dyDescent="0.2">
      <c r="A14" s="50"/>
      <c r="B14" s="51"/>
      <c r="C14" s="51"/>
      <c r="D14" s="51" t="s">
        <v>36</v>
      </c>
      <c r="E14" s="51">
        <v>352</v>
      </c>
      <c r="F14" s="51">
        <v>792</v>
      </c>
      <c r="G14" s="53">
        <v>1.5E-3</v>
      </c>
      <c r="H14" s="54">
        <v>4.0000000000000002E-4</v>
      </c>
    </row>
    <row r="15" spans="1:8" x14ac:dyDescent="0.2">
      <c r="A15" s="50"/>
      <c r="B15" s="51"/>
      <c r="C15" s="51" t="s">
        <v>16</v>
      </c>
      <c r="D15" s="51" t="s">
        <v>17</v>
      </c>
      <c r="E15" s="52">
        <v>34797</v>
      </c>
      <c r="F15" s="52">
        <v>104008</v>
      </c>
      <c r="G15" s="53">
        <v>0.19500000000000001</v>
      </c>
      <c r="H15" s="54">
        <v>5.4300000000000001E-2</v>
      </c>
    </row>
    <row r="16" spans="1:8" x14ac:dyDescent="0.2">
      <c r="A16" s="50"/>
      <c r="B16" s="51"/>
      <c r="C16" s="51"/>
      <c r="D16" s="51" t="s">
        <v>27</v>
      </c>
      <c r="E16" s="52">
        <v>1507</v>
      </c>
      <c r="F16" s="52">
        <v>4753</v>
      </c>
      <c r="G16" s="53">
        <v>8.8999999999999999E-3</v>
      </c>
      <c r="H16" s="54">
        <v>2.5000000000000001E-3</v>
      </c>
    </row>
    <row r="17" spans="1:8" x14ac:dyDescent="0.2">
      <c r="A17" s="50"/>
      <c r="B17" s="51"/>
      <c r="C17" s="51"/>
      <c r="D17" s="51" t="s">
        <v>29</v>
      </c>
      <c r="E17" s="52">
        <v>2333</v>
      </c>
      <c r="F17" s="52">
        <v>7229</v>
      </c>
      <c r="G17" s="53">
        <v>1.3599999999999999E-2</v>
      </c>
      <c r="H17" s="54">
        <v>3.8E-3</v>
      </c>
    </row>
    <row r="18" spans="1:8" x14ac:dyDescent="0.2">
      <c r="A18" s="50"/>
      <c r="B18" s="51"/>
      <c r="C18" s="51"/>
      <c r="D18" s="51" t="s">
        <v>24</v>
      </c>
      <c r="E18" s="51">
        <v>398</v>
      </c>
      <c r="F18" s="52">
        <v>1194</v>
      </c>
      <c r="G18" s="53">
        <v>2.2000000000000001E-3</v>
      </c>
      <c r="H18" s="54">
        <v>5.9999999999999995E-4</v>
      </c>
    </row>
    <row r="19" spans="1:8" x14ac:dyDescent="0.2">
      <c r="A19" s="50"/>
      <c r="B19" s="51"/>
      <c r="C19" s="51"/>
      <c r="D19" s="51" t="s">
        <v>28</v>
      </c>
      <c r="E19" s="51">
        <v>41</v>
      </c>
      <c r="F19" s="51">
        <v>123</v>
      </c>
      <c r="G19" s="53">
        <v>2.0000000000000001E-4</v>
      </c>
      <c r="H19" s="54">
        <v>1E-4</v>
      </c>
    </row>
    <row r="20" spans="1:8" x14ac:dyDescent="0.2">
      <c r="A20" s="50"/>
      <c r="B20" s="51"/>
      <c r="C20" s="51"/>
      <c r="D20" s="51" t="s">
        <v>18</v>
      </c>
      <c r="E20" s="52">
        <v>38889</v>
      </c>
      <c r="F20" s="52">
        <v>118358</v>
      </c>
      <c r="G20" s="53">
        <v>0.222</v>
      </c>
      <c r="H20" s="54">
        <v>6.1800000000000001E-2</v>
      </c>
    </row>
    <row r="21" spans="1:8" x14ac:dyDescent="0.2">
      <c r="A21" s="50"/>
      <c r="B21" s="51"/>
      <c r="C21" s="51" t="s">
        <v>31</v>
      </c>
      <c r="D21" s="51" t="s">
        <v>17</v>
      </c>
      <c r="E21" s="52">
        <v>1076</v>
      </c>
      <c r="F21" s="52">
        <v>3034</v>
      </c>
      <c r="G21" s="53">
        <v>5.7000000000000002E-3</v>
      </c>
      <c r="H21" s="54">
        <v>1.6000000000000001E-3</v>
      </c>
    </row>
    <row r="22" spans="1:8" x14ac:dyDescent="0.2">
      <c r="A22" s="50"/>
      <c r="B22" s="51"/>
      <c r="C22" s="51"/>
      <c r="D22" s="51" t="s">
        <v>27</v>
      </c>
      <c r="E22" s="51">
        <v>113</v>
      </c>
      <c r="F22" s="51">
        <v>324</v>
      </c>
      <c r="G22" s="53">
        <v>5.9999999999999995E-4</v>
      </c>
      <c r="H22" s="54">
        <v>2.0000000000000001E-4</v>
      </c>
    </row>
    <row r="23" spans="1:8" x14ac:dyDescent="0.2">
      <c r="A23" s="50"/>
      <c r="B23" s="51"/>
      <c r="C23" s="51"/>
      <c r="D23" s="51" t="s">
        <v>18</v>
      </c>
      <c r="E23" s="52">
        <v>1876</v>
      </c>
      <c r="F23" s="52">
        <v>5362</v>
      </c>
      <c r="G23" s="53">
        <v>1.01E-2</v>
      </c>
      <c r="H23" s="54">
        <v>2.8E-3</v>
      </c>
    </row>
    <row r="24" spans="1:8" x14ac:dyDescent="0.2">
      <c r="A24" s="50"/>
      <c r="B24" s="51"/>
      <c r="C24" s="51" t="s">
        <v>25</v>
      </c>
      <c r="D24" s="51" t="s">
        <v>17</v>
      </c>
      <c r="E24" s="52">
        <v>1068</v>
      </c>
      <c r="F24" s="52">
        <v>3320</v>
      </c>
      <c r="G24" s="53">
        <v>6.1999999999999998E-3</v>
      </c>
      <c r="H24" s="54">
        <v>1.6999999999999999E-3</v>
      </c>
    </row>
    <row r="25" spans="1:8" x14ac:dyDescent="0.2">
      <c r="A25" s="50"/>
      <c r="B25" s="51"/>
      <c r="C25" s="51"/>
      <c r="D25" s="51" t="s">
        <v>27</v>
      </c>
      <c r="E25" s="51">
        <v>936</v>
      </c>
      <c r="F25" s="52">
        <v>2885</v>
      </c>
      <c r="G25" s="53">
        <v>5.4000000000000003E-3</v>
      </c>
      <c r="H25" s="54">
        <v>1.5E-3</v>
      </c>
    </row>
    <row r="26" spans="1:8" x14ac:dyDescent="0.2">
      <c r="A26" s="50"/>
      <c r="B26" s="51"/>
      <c r="C26" s="51"/>
      <c r="D26" s="51" t="s">
        <v>29</v>
      </c>
      <c r="E26" s="51">
        <v>168</v>
      </c>
      <c r="F26" s="51">
        <v>501</v>
      </c>
      <c r="G26" s="53">
        <v>8.9999999999999998E-4</v>
      </c>
      <c r="H26" s="54">
        <v>2.9999999999999997E-4</v>
      </c>
    </row>
    <row r="27" spans="1:8" x14ac:dyDescent="0.2">
      <c r="A27" s="50"/>
      <c r="B27" s="51"/>
      <c r="C27" s="51"/>
      <c r="D27" s="51" t="s">
        <v>28</v>
      </c>
      <c r="E27" s="51">
        <v>390</v>
      </c>
      <c r="F27" s="52">
        <v>1173</v>
      </c>
      <c r="G27" s="53">
        <v>2.2000000000000001E-3</v>
      </c>
      <c r="H27" s="54">
        <v>5.9999999999999995E-4</v>
      </c>
    </row>
    <row r="28" spans="1:8" x14ac:dyDescent="0.2">
      <c r="A28" s="50"/>
      <c r="B28" s="51"/>
      <c r="C28" s="51" t="s">
        <v>26</v>
      </c>
      <c r="D28" s="51" t="s">
        <v>17</v>
      </c>
      <c r="E28" s="52">
        <v>3073</v>
      </c>
      <c r="F28" s="52">
        <v>9316</v>
      </c>
      <c r="G28" s="53">
        <v>1.7500000000000002E-2</v>
      </c>
      <c r="H28" s="54">
        <v>4.8999999999999998E-3</v>
      </c>
    </row>
    <row r="29" spans="1:8" x14ac:dyDescent="0.2">
      <c r="A29" s="50"/>
      <c r="B29" s="51"/>
      <c r="C29" s="51"/>
      <c r="D29" s="51" t="s">
        <v>27</v>
      </c>
      <c r="E29" s="51">
        <v>65</v>
      </c>
      <c r="F29" s="51">
        <v>195</v>
      </c>
      <c r="G29" s="53">
        <v>4.0000000000000002E-4</v>
      </c>
      <c r="H29" s="54">
        <v>1E-4</v>
      </c>
    </row>
    <row r="30" spans="1:8" x14ac:dyDescent="0.2">
      <c r="A30" s="50"/>
      <c r="B30" s="51"/>
      <c r="C30" s="51"/>
      <c r="D30" s="51" t="s">
        <v>29</v>
      </c>
      <c r="E30" s="51">
        <v>1</v>
      </c>
      <c r="F30" s="51">
        <v>3</v>
      </c>
      <c r="G30" s="53">
        <v>0</v>
      </c>
      <c r="H30" s="54">
        <v>0</v>
      </c>
    </row>
    <row r="31" spans="1:8" x14ac:dyDescent="0.2">
      <c r="A31" s="50"/>
      <c r="B31" s="51"/>
      <c r="C31" s="51"/>
      <c r="D31" s="51" t="s">
        <v>18</v>
      </c>
      <c r="E31" s="52">
        <v>2650</v>
      </c>
      <c r="F31" s="52">
        <v>7925</v>
      </c>
      <c r="G31" s="53">
        <v>1.49E-2</v>
      </c>
      <c r="H31" s="54">
        <v>4.1000000000000003E-3</v>
      </c>
    </row>
    <row r="32" spans="1:8" x14ac:dyDescent="0.2">
      <c r="A32" s="50"/>
      <c r="B32" s="51" t="s">
        <v>19</v>
      </c>
      <c r="C32" s="51"/>
      <c r="D32" s="51"/>
      <c r="E32" s="52">
        <v>176114</v>
      </c>
      <c r="F32" s="52">
        <v>532918</v>
      </c>
      <c r="G32" s="55">
        <v>1</v>
      </c>
      <c r="H32" s="54">
        <v>0.27800000000000002</v>
      </c>
    </row>
    <row r="33" spans="1:8" x14ac:dyDescent="0.2">
      <c r="A33" s="50"/>
      <c r="B33" s="51" t="s">
        <v>20</v>
      </c>
      <c r="C33" s="51" t="s">
        <v>21</v>
      </c>
      <c r="D33" s="51" t="s">
        <v>17</v>
      </c>
      <c r="E33" s="52">
        <v>464459</v>
      </c>
      <c r="F33" s="52">
        <v>1381392</v>
      </c>
      <c r="G33" s="51"/>
      <c r="H33" s="54">
        <v>0.72199999999999998</v>
      </c>
    </row>
    <row r="34" spans="1:8" ht="13.5" thickBot="1" x14ac:dyDescent="0.25">
      <c r="A34" s="56"/>
      <c r="B34" s="57" t="s">
        <v>22</v>
      </c>
      <c r="C34" s="57"/>
      <c r="D34" s="57"/>
      <c r="E34" s="58">
        <v>640573</v>
      </c>
      <c r="F34" s="58">
        <v>1914310</v>
      </c>
      <c r="G34" s="57"/>
      <c r="H34" s="59">
        <v>1</v>
      </c>
    </row>
    <row r="36" spans="1:8" x14ac:dyDescent="0.2">
      <c r="A36" s="60" t="s">
        <v>33</v>
      </c>
    </row>
  </sheetData>
  <mergeCells count="1">
    <mergeCell ref="E5:E7"/>
  </mergeCells>
  <pageMargins left="0.75" right="0.75" top="1" bottom="1" header="0.5" footer="0.5"/>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7"/>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41</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157892</v>
      </c>
      <c r="F8" s="52">
        <v>477904</v>
      </c>
      <c r="G8" s="53">
        <v>0.50800000000000001</v>
      </c>
      <c r="H8" s="54">
        <v>9.9400000000000002E-2</v>
      </c>
    </row>
    <row r="9" spans="1:8" x14ac:dyDescent="0.2">
      <c r="A9" s="50"/>
      <c r="B9" s="51"/>
      <c r="C9" s="51"/>
      <c r="D9" s="51" t="s">
        <v>30</v>
      </c>
      <c r="E9" s="51">
        <v>9</v>
      </c>
      <c r="F9" s="51">
        <v>27</v>
      </c>
      <c r="G9" s="53">
        <v>0</v>
      </c>
      <c r="H9" s="54">
        <v>0</v>
      </c>
    </row>
    <row r="10" spans="1:8" x14ac:dyDescent="0.2">
      <c r="A10" s="50"/>
      <c r="B10" s="51"/>
      <c r="C10" s="51"/>
      <c r="D10" s="51" t="s">
        <v>23</v>
      </c>
      <c r="E10" s="52">
        <v>9491</v>
      </c>
      <c r="F10" s="52">
        <v>30377</v>
      </c>
      <c r="G10" s="53">
        <v>3.2300000000000002E-2</v>
      </c>
      <c r="H10" s="54">
        <v>6.3E-3</v>
      </c>
    </row>
    <row r="11" spans="1:8" x14ac:dyDescent="0.2">
      <c r="A11" s="50"/>
      <c r="B11" s="51"/>
      <c r="C11" s="51"/>
      <c r="D11" s="51" t="s">
        <v>29</v>
      </c>
      <c r="E11" s="51">
        <v>101</v>
      </c>
      <c r="F11" s="51">
        <v>311</v>
      </c>
      <c r="G11" s="53">
        <v>2.9999999999999997E-4</v>
      </c>
      <c r="H11" s="54">
        <v>1E-4</v>
      </c>
    </row>
    <row r="12" spans="1:8" x14ac:dyDescent="0.2">
      <c r="A12" s="50"/>
      <c r="B12" s="51"/>
      <c r="C12" s="51"/>
      <c r="D12" s="51" t="s">
        <v>24</v>
      </c>
      <c r="E12" s="52">
        <v>4367</v>
      </c>
      <c r="F12" s="52">
        <v>11616</v>
      </c>
      <c r="G12" s="53">
        <v>1.24E-2</v>
      </c>
      <c r="H12" s="54">
        <v>2.3999999999999998E-3</v>
      </c>
    </row>
    <row r="13" spans="1:8" x14ac:dyDescent="0.2">
      <c r="A13" s="50"/>
      <c r="B13" s="51"/>
      <c r="C13" s="51"/>
      <c r="D13" s="51" t="s">
        <v>28</v>
      </c>
      <c r="E13" s="52">
        <v>14662</v>
      </c>
      <c r="F13" s="52">
        <v>45611</v>
      </c>
      <c r="G13" s="53">
        <v>4.8500000000000001E-2</v>
      </c>
      <c r="H13" s="54">
        <v>9.4999999999999998E-3</v>
      </c>
    </row>
    <row r="14" spans="1:8" x14ac:dyDescent="0.2">
      <c r="A14" s="50"/>
      <c r="B14" s="51"/>
      <c r="C14" s="51"/>
      <c r="D14" s="51" t="s">
        <v>36</v>
      </c>
      <c r="E14" s="51">
        <v>792</v>
      </c>
      <c r="F14" s="52">
        <v>1716</v>
      </c>
      <c r="G14" s="53">
        <v>1.8E-3</v>
      </c>
      <c r="H14" s="54">
        <v>4.0000000000000002E-4</v>
      </c>
    </row>
    <row r="15" spans="1:8" x14ac:dyDescent="0.2">
      <c r="A15" s="50"/>
      <c r="B15" s="51"/>
      <c r="C15" s="51" t="s">
        <v>16</v>
      </c>
      <c r="D15" s="51" t="s">
        <v>17</v>
      </c>
      <c r="E15" s="52">
        <v>38202</v>
      </c>
      <c r="F15" s="52">
        <v>113931</v>
      </c>
      <c r="G15" s="53">
        <v>0.121</v>
      </c>
      <c r="H15" s="54">
        <v>2.3699999999999999E-2</v>
      </c>
    </row>
    <row r="16" spans="1:8" x14ac:dyDescent="0.2">
      <c r="A16" s="50"/>
      <c r="B16" s="51"/>
      <c r="C16" s="51"/>
      <c r="D16" s="51" t="s">
        <v>27</v>
      </c>
      <c r="E16" s="52">
        <v>2320</v>
      </c>
      <c r="F16" s="52">
        <v>7166</v>
      </c>
      <c r="G16" s="53">
        <v>7.6E-3</v>
      </c>
      <c r="H16" s="54">
        <v>1.5E-3</v>
      </c>
    </row>
    <row r="17" spans="1:8" x14ac:dyDescent="0.2">
      <c r="A17" s="50"/>
      <c r="B17" s="51"/>
      <c r="C17" s="51"/>
      <c r="D17" s="51" t="s">
        <v>29</v>
      </c>
      <c r="E17" s="52">
        <v>2125</v>
      </c>
      <c r="F17" s="52">
        <v>6630</v>
      </c>
      <c r="G17" s="53">
        <v>7.1000000000000004E-3</v>
      </c>
      <c r="H17" s="54">
        <v>1.4E-3</v>
      </c>
    </row>
    <row r="18" spans="1:8" x14ac:dyDescent="0.2">
      <c r="A18" s="50"/>
      <c r="B18" s="51"/>
      <c r="C18" s="51"/>
      <c r="D18" s="51" t="s">
        <v>28</v>
      </c>
      <c r="E18" s="51">
        <v>839</v>
      </c>
      <c r="F18" s="52">
        <v>2634</v>
      </c>
      <c r="G18" s="53">
        <v>2.8E-3</v>
      </c>
      <c r="H18" s="54">
        <v>5.0000000000000001E-4</v>
      </c>
    </row>
    <row r="19" spans="1:8" x14ac:dyDescent="0.2">
      <c r="A19" s="50"/>
      <c r="B19" s="51"/>
      <c r="C19" s="51"/>
      <c r="D19" s="51" t="s">
        <v>18</v>
      </c>
      <c r="E19" s="52">
        <v>57454</v>
      </c>
      <c r="F19" s="52">
        <v>171460</v>
      </c>
      <c r="G19" s="53">
        <v>0.182</v>
      </c>
      <c r="H19" s="54">
        <v>3.56E-2</v>
      </c>
    </row>
    <row r="20" spans="1:8" x14ac:dyDescent="0.2">
      <c r="A20" s="50"/>
      <c r="B20" s="51"/>
      <c r="C20" s="51" t="s">
        <v>31</v>
      </c>
      <c r="D20" s="51" t="s">
        <v>17</v>
      </c>
      <c r="E20" s="52">
        <v>1073</v>
      </c>
      <c r="F20" s="52">
        <v>2947</v>
      </c>
      <c r="G20" s="53">
        <v>3.0999999999999999E-3</v>
      </c>
      <c r="H20" s="54">
        <v>5.9999999999999995E-4</v>
      </c>
    </row>
    <row r="21" spans="1:8" x14ac:dyDescent="0.2">
      <c r="A21" s="50"/>
      <c r="B21" s="51"/>
      <c r="C21" s="51"/>
      <c r="D21" s="51" t="s">
        <v>27</v>
      </c>
      <c r="E21" s="51">
        <v>202</v>
      </c>
      <c r="F21" s="51">
        <v>556</v>
      </c>
      <c r="G21" s="53">
        <v>5.9999999999999995E-4</v>
      </c>
      <c r="H21" s="54">
        <v>1E-4</v>
      </c>
    </row>
    <row r="22" spans="1:8" x14ac:dyDescent="0.2">
      <c r="A22" s="50"/>
      <c r="B22" s="51"/>
      <c r="C22" s="51"/>
      <c r="D22" s="51" t="s">
        <v>29</v>
      </c>
      <c r="E22" s="51">
        <v>2</v>
      </c>
      <c r="F22" s="51">
        <v>8</v>
      </c>
      <c r="G22" s="53">
        <v>0</v>
      </c>
      <c r="H22" s="54">
        <v>0</v>
      </c>
    </row>
    <row r="23" spans="1:8" x14ac:dyDescent="0.2">
      <c r="A23" s="50"/>
      <c r="B23" s="51"/>
      <c r="C23" s="51"/>
      <c r="D23" s="51" t="s">
        <v>18</v>
      </c>
      <c r="E23" s="52">
        <v>1808</v>
      </c>
      <c r="F23" s="52">
        <v>5266</v>
      </c>
      <c r="G23" s="53">
        <v>5.5999999999999999E-3</v>
      </c>
      <c r="H23" s="54">
        <v>1.1000000000000001E-3</v>
      </c>
    </row>
    <row r="24" spans="1:8" x14ac:dyDescent="0.2">
      <c r="A24" s="50"/>
      <c r="B24" s="51"/>
      <c r="C24" s="51" t="s">
        <v>25</v>
      </c>
      <c r="D24" s="51" t="s">
        <v>17</v>
      </c>
      <c r="E24" s="52">
        <v>2982</v>
      </c>
      <c r="F24" s="52">
        <v>9062</v>
      </c>
      <c r="G24" s="53">
        <v>9.5999999999999992E-3</v>
      </c>
      <c r="H24" s="54">
        <v>1.9E-3</v>
      </c>
    </row>
    <row r="25" spans="1:8" x14ac:dyDescent="0.2">
      <c r="A25" s="50"/>
      <c r="B25" s="51"/>
      <c r="C25" s="51"/>
      <c r="D25" s="51" t="s">
        <v>27</v>
      </c>
      <c r="E25" s="52">
        <v>2001</v>
      </c>
      <c r="F25" s="52">
        <v>6211</v>
      </c>
      <c r="G25" s="53">
        <v>6.6E-3</v>
      </c>
      <c r="H25" s="54">
        <v>1.2999999999999999E-3</v>
      </c>
    </row>
    <row r="26" spans="1:8" x14ac:dyDescent="0.2">
      <c r="A26" s="50"/>
      <c r="B26" s="51"/>
      <c r="C26" s="51"/>
      <c r="D26" s="51" t="s">
        <v>29</v>
      </c>
      <c r="E26" s="51">
        <v>288</v>
      </c>
      <c r="F26" s="51">
        <v>864</v>
      </c>
      <c r="G26" s="53">
        <v>8.9999999999999998E-4</v>
      </c>
      <c r="H26" s="54">
        <v>2.0000000000000001E-4</v>
      </c>
    </row>
    <row r="27" spans="1:8" x14ac:dyDescent="0.2">
      <c r="A27" s="50"/>
      <c r="B27" s="51"/>
      <c r="C27" s="51"/>
      <c r="D27" s="51" t="s">
        <v>28</v>
      </c>
      <c r="E27" s="52">
        <v>1724</v>
      </c>
      <c r="F27" s="52">
        <v>5176</v>
      </c>
      <c r="G27" s="53">
        <v>5.4999999999999997E-3</v>
      </c>
      <c r="H27" s="54">
        <v>1.1000000000000001E-3</v>
      </c>
    </row>
    <row r="28" spans="1:8" x14ac:dyDescent="0.2">
      <c r="A28" s="50"/>
      <c r="B28" s="51"/>
      <c r="C28" s="51" t="s">
        <v>26</v>
      </c>
      <c r="D28" s="51" t="s">
        <v>17</v>
      </c>
      <c r="E28" s="52">
        <v>6410</v>
      </c>
      <c r="F28" s="52">
        <v>19429</v>
      </c>
      <c r="G28" s="53">
        <v>2.07E-2</v>
      </c>
      <c r="H28" s="54">
        <v>4.0000000000000001E-3</v>
      </c>
    </row>
    <row r="29" spans="1:8" x14ac:dyDescent="0.2">
      <c r="A29" s="50"/>
      <c r="B29" s="51"/>
      <c r="C29" s="51"/>
      <c r="D29" s="51" t="s">
        <v>27</v>
      </c>
      <c r="E29" s="51">
        <v>850</v>
      </c>
      <c r="F29" s="52">
        <v>2463</v>
      </c>
      <c r="G29" s="53">
        <v>2.5999999999999999E-3</v>
      </c>
      <c r="H29" s="54">
        <v>5.0000000000000001E-4</v>
      </c>
    </row>
    <row r="30" spans="1:8" x14ac:dyDescent="0.2">
      <c r="A30" s="50"/>
      <c r="B30" s="51"/>
      <c r="C30" s="51"/>
      <c r="D30" s="51" t="s">
        <v>29</v>
      </c>
      <c r="E30" s="51">
        <v>16</v>
      </c>
      <c r="F30" s="51">
        <v>48</v>
      </c>
      <c r="G30" s="53">
        <v>1E-4</v>
      </c>
      <c r="H30" s="54">
        <v>0</v>
      </c>
    </row>
    <row r="31" spans="1:8" x14ac:dyDescent="0.2">
      <c r="A31" s="50"/>
      <c r="B31" s="51"/>
      <c r="C31" s="51"/>
      <c r="D31" s="51" t="s">
        <v>28</v>
      </c>
      <c r="E31" s="51">
        <v>702</v>
      </c>
      <c r="F31" s="52">
        <v>2102</v>
      </c>
      <c r="G31" s="53">
        <v>2.2000000000000001E-3</v>
      </c>
      <c r="H31" s="54">
        <v>4.0000000000000002E-4</v>
      </c>
    </row>
    <row r="32" spans="1:8" x14ac:dyDescent="0.2">
      <c r="A32" s="50"/>
      <c r="B32" s="51"/>
      <c r="C32" s="51"/>
      <c r="D32" s="51" t="s">
        <v>18</v>
      </c>
      <c r="E32" s="52">
        <v>5619</v>
      </c>
      <c r="F32" s="52">
        <v>16880</v>
      </c>
      <c r="G32" s="53">
        <v>1.7899999999999999E-2</v>
      </c>
      <c r="H32" s="54">
        <v>3.5000000000000001E-3</v>
      </c>
    </row>
    <row r="33" spans="1:8" x14ac:dyDescent="0.2">
      <c r="A33" s="50"/>
      <c r="B33" s="51" t="s">
        <v>19</v>
      </c>
      <c r="C33" s="51"/>
      <c r="D33" s="51"/>
      <c r="E33" s="52">
        <v>311931</v>
      </c>
      <c r="F33" s="52">
        <v>940395</v>
      </c>
      <c r="G33" s="55">
        <v>1</v>
      </c>
      <c r="H33" s="54">
        <v>0.19600000000000001</v>
      </c>
    </row>
    <row r="34" spans="1:8" x14ac:dyDescent="0.2">
      <c r="A34" s="50"/>
      <c r="B34" s="51" t="s">
        <v>20</v>
      </c>
      <c r="C34" s="51" t="s">
        <v>21</v>
      </c>
      <c r="D34" s="51" t="s">
        <v>17</v>
      </c>
      <c r="E34" s="52">
        <v>1307373</v>
      </c>
      <c r="F34" s="52">
        <v>3869750</v>
      </c>
      <c r="G34" s="51"/>
      <c r="H34" s="54">
        <v>0.80400000000000005</v>
      </c>
    </row>
    <row r="35" spans="1:8" ht="13.5" thickBot="1" x14ac:dyDescent="0.25">
      <c r="A35" s="56"/>
      <c r="B35" s="57" t="s">
        <v>22</v>
      </c>
      <c r="C35" s="57"/>
      <c r="D35" s="57"/>
      <c r="E35" s="58">
        <v>1619304</v>
      </c>
      <c r="F35" s="58">
        <v>4810145</v>
      </c>
      <c r="G35" s="57"/>
      <c r="H35" s="59">
        <v>1</v>
      </c>
    </row>
    <row r="37" spans="1:8" x14ac:dyDescent="0.2">
      <c r="A37" s="60" t="s">
        <v>33</v>
      </c>
    </row>
  </sheetData>
  <mergeCells count="1">
    <mergeCell ref="E5:E7"/>
  </mergeCells>
  <pageMargins left="0.75" right="0.75" top="1" bottom="1" header="0.5" footer="0.5"/>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7"/>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56</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151221</v>
      </c>
      <c r="F8" s="52">
        <v>459990</v>
      </c>
      <c r="G8" s="53">
        <v>0.44500000000000001</v>
      </c>
      <c r="H8" s="54">
        <v>9.5699999999999993E-2</v>
      </c>
    </row>
    <row r="9" spans="1:8" x14ac:dyDescent="0.2">
      <c r="A9" s="50"/>
      <c r="B9" s="51"/>
      <c r="C9" s="51"/>
      <c r="D9" s="51" t="s">
        <v>23</v>
      </c>
      <c r="E9" s="52">
        <v>12276</v>
      </c>
      <c r="F9" s="52">
        <v>40427</v>
      </c>
      <c r="G9" s="53">
        <v>3.9100000000000003E-2</v>
      </c>
      <c r="H9" s="54">
        <v>8.3999999999999995E-3</v>
      </c>
    </row>
    <row r="10" spans="1:8" x14ac:dyDescent="0.2">
      <c r="A10" s="50"/>
      <c r="B10" s="51"/>
      <c r="C10" s="51"/>
      <c r="D10" s="51" t="s">
        <v>29</v>
      </c>
      <c r="E10" s="51">
        <v>23</v>
      </c>
      <c r="F10" s="51">
        <v>67</v>
      </c>
      <c r="G10" s="53">
        <v>1E-4</v>
      </c>
      <c r="H10" s="54">
        <v>0</v>
      </c>
    </row>
    <row r="11" spans="1:8" x14ac:dyDescent="0.2">
      <c r="A11" s="50"/>
      <c r="B11" s="51"/>
      <c r="C11" s="51"/>
      <c r="D11" s="51" t="s">
        <v>24</v>
      </c>
      <c r="E11" s="52">
        <v>8385</v>
      </c>
      <c r="F11" s="52">
        <v>22886</v>
      </c>
      <c r="G11" s="53">
        <v>2.2200000000000001E-2</v>
      </c>
      <c r="H11" s="54">
        <v>4.7999999999999996E-3</v>
      </c>
    </row>
    <row r="12" spans="1:8" x14ac:dyDescent="0.2">
      <c r="A12" s="50"/>
      <c r="B12" s="51"/>
      <c r="C12" s="51"/>
      <c r="D12" s="51" t="s">
        <v>28</v>
      </c>
      <c r="E12" s="52">
        <v>14314</v>
      </c>
      <c r="F12" s="52">
        <v>44805</v>
      </c>
      <c r="G12" s="53">
        <v>4.3400000000000001E-2</v>
      </c>
      <c r="H12" s="54">
        <v>9.2999999999999992E-3</v>
      </c>
    </row>
    <row r="13" spans="1:8" x14ac:dyDescent="0.2">
      <c r="A13" s="50"/>
      <c r="B13" s="51"/>
      <c r="C13" s="51"/>
      <c r="D13" s="51" t="s">
        <v>36</v>
      </c>
      <c r="E13" s="51">
        <v>522</v>
      </c>
      <c r="F13" s="52">
        <v>1569</v>
      </c>
      <c r="G13" s="53">
        <v>1.5E-3</v>
      </c>
      <c r="H13" s="54">
        <v>2.9999999999999997E-4</v>
      </c>
    </row>
    <row r="14" spans="1:8" x14ac:dyDescent="0.2">
      <c r="A14" s="50"/>
      <c r="B14" s="51"/>
      <c r="C14" s="51" t="s">
        <v>16</v>
      </c>
      <c r="D14" s="51" t="s">
        <v>17</v>
      </c>
      <c r="E14" s="52">
        <v>55289</v>
      </c>
      <c r="F14" s="52">
        <v>164608</v>
      </c>
      <c r="G14" s="53">
        <v>0.159</v>
      </c>
      <c r="H14" s="54">
        <v>3.4200000000000001E-2</v>
      </c>
    </row>
    <row r="15" spans="1:8" x14ac:dyDescent="0.2">
      <c r="A15" s="50"/>
      <c r="B15" s="51"/>
      <c r="C15" s="51"/>
      <c r="D15" s="51" t="s">
        <v>27</v>
      </c>
      <c r="E15" s="52">
        <v>2797</v>
      </c>
      <c r="F15" s="52">
        <v>8830</v>
      </c>
      <c r="G15" s="53">
        <v>8.5000000000000006E-3</v>
      </c>
      <c r="H15" s="54">
        <v>1.8E-3</v>
      </c>
    </row>
    <row r="16" spans="1:8" x14ac:dyDescent="0.2">
      <c r="A16" s="50"/>
      <c r="B16" s="51"/>
      <c r="C16" s="51"/>
      <c r="D16" s="51" t="s">
        <v>29</v>
      </c>
      <c r="E16" s="52">
        <v>2492</v>
      </c>
      <c r="F16" s="52">
        <v>7706</v>
      </c>
      <c r="G16" s="53">
        <v>7.4999999999999997E-3</v>
      </c>
      <c r="H16" s="54">
        <v>1.6000000000000001E-3</v>
      </c>
    </row>
    <row r="17" spans="1:8" x14ac:dyDescent="0.2">
      <c r="A17" s="50"/>
      <c r="B17" s="51"/>
      <c r="C17" s="51"/>
      <c r="D17" s="51" t="s">
        <v>24</v>
      </c>
      <c r="E17" s="51">
        <v>254</v>
      </c>
      <c r="F17" s="51">
        <v>762</v>
      </c>
      <c r="G17" s="53">
        <v>6.9999999999999999E-4</v>
      </c>
      <c r="H17" s="54">
        <v>2.0000000000000001E-4</v>
      </c>
    </row>
    <row r="18" spans="1:8" x14ac:dyDescent="0.2">
      <c r="A18" s="50"/>
      <c r="B18" s="51"/>
      <c r="C18" s="51"/>
      <c r="D18" s="51" t="s">
        <v>28</v>
      </c>
      <c r="E18" s="51">
        <v>611</v>
      </c>
      <c r="F18" s="52">
        <v>1839</v>
      </c>
      <c r="G18" s="53">
        <v>1.8E-3</v>
      </c>
      <c r="H18" s="54">
        <v>4.0000000000000002E-4</v>
      </c>
    </row>
    <row r="19" spans="1:8" x14ac:dyDescent="0.2">
      <c r="A19" s="50"/>
      <c r="B19" s="51"/>
      <c r="C19" s="51"/>
      <c r="D19" s="51" t="s">
        <v>18</v>
      </c>
      <c r="E19" s="52">
        <v>66982</v>
      </c>
      <c r="F19" s="52">
        <v>202373</v>
      </c>
      <c r="G19" s="53">
        <v>0.19600000000000001</v>
      </c>
      <c r="H19" s="54">
        <v>4.2099999999999999E-2</v>
      </c>
    </row>
    <row r="20" spans="1:8" x14ac:dyDescent="0.2">
      <c r="A20" s="50"/>
      <c r="B20" s="51"/>
      <c r="C20" s="51" t="s">
        <v>31</v>
      </c>
      <c r="D20" s="51" t="s">
        <v>17</v>
      </c>
      <c r="E20" s="52">
        <v>2424</v>
      </c>
      <c r="F20" s="52">
        <v>6501</v>
      </c>
      <c r="G20" s="53">
        <v>6.3E-3</v>
      </c>
      <c r="H20" s="54">
        <v>1.4E-3</v>
      </c>
    </row>
    <row r="21" spans="1:8" x14ac:dyDescent="0.2">
      <c r="A21" s="50"/>
      <c r="B21" s="51"/>
      <c r="C21" s="51"/>
      <c r="D21" s="51" t="s">
        <v>27</v>
      </c>
      <c r="E21" s="51">
        <v>276</v>
      </c>
      <c r="F21" s="51">
        <v>796</v>
      </c>
      <c r="G21" s="53">
        <v>8.0000000000000004E-4</v>
      </c>
      <c r="H21" s="54">
        <v>2.0000000000000001E-4</v>
      </c>
    </row>
    <row r="22" spans="1:8" x14ac:dyDescent="0.2">
      <c r="A22" s="50"/>
      <c r="B22" s="51"/>
      <c r="C22" s="51"/>
      <c r="D22" s="51" t="s">
        <v>18</v>
      </c>
      <c r="E22" s="52">
        <v>2699</v>
      </c>
      <c r="F22" s="52">
        <v>7935</v>
      </c>
      <c r="G22" s="53">
        <v>7.7000000000000002E-3</v>
      </c>
      <c r="H22" s="54">
        <v>1.6999999999999999E-3</v>
      </c>
    </row>
    <row r="23" spans="1:8" x14ac:dyDescent="0.2">
      <c r="A23" s="50"/>
      <c r="B23" s="51"/>
      <c r="C23" s="51" t="s">
        <v>25</v>
      </c>
      <c r="D23" s="51" t="s">
        <v>17</v>
      </c>
      <c r="E23" s="52">
        <v>2688</v>
      </c>
      <c r="F23" s="52">
        <v>7995</v>
      </c>
      <c r="G23" s="53">
        <v>7.7000000000000002E-3</v>
      </c>
      <c r="H23" s="54">
        <v>1.6999999999999999E-3</v>
      </c>
    </row>
    <row r="24" spans="1:8" x14ac:dyDescent="0.2">
      <c r="A24" s="50"/>
      <c r="B24" s="51"/>
      <c r="C24" s="51"/>
      <c r="D24" s="51" t="s">
        <v>27</v>
      </c>
      <c r="E24" s="52">
        <v>2614</v>
      </c>
      <c r="F24" s="52">
        <v>7726</v>
      </c>
      <c r="G24" s="53">
        <v>7.4999999999999997E-3</v>
      </c>
      <c r="H24" s="54">
        <v>1.6000000000000001E-3</v>
      </c>
    </row>
    <row r="25" spans="1:8" x14ac:dyDescent="0.2">
      <c r="A25" s="50"/>
      <c r="B25" s="51"/>
      <c r="C25" s="51"/>
      <c r="D25" s="51" t="s">
        <v>29</v>
      </c>
      <c r="E25" s="51">
        <v>612</v>
      </c>
      <c r="F25" s="52">
        <v>1858</v>
      </c>
      <c r="G25" s="53">
        <v>1.8E-3</v>
      </c>
      <c r="H25" s="54">
        <v>4.0000000000000002E-4</v>
      </c>
    </row>
    <row r="26" spans="1:8" x14ac:dyDescent="0.2">
      <c r="A26" s="50"/>
      <c r="B26" s="51"/>
      <c r="C26" s="51"/>
      <c r="D26" s="51" t="s">
        <v>28</v>
      </c>
      <c r="E26" s="52">
        <v>1621</v>
      </c>
      <c r="F26" s="52">
        <v>4863</v>
      </c>
      <c r="G26" s="53">
        <v>4.7000000000000002E-3</v>
      </c>
      <c r="H26" s="54">
        <v>1E-3</v>
      </c>
    </row>
    <row r="27" spans="1:8" x14ac:dyDescent="0.2">
      <c r="A27" s="50"/>
      <c r="B27" s="51"/>
      <c r="C27" s="51"/>
      <c r="D27" s="51" t="s">
        <v>36</v>
      </c>
      <c r="E27" s="51">
        <v>3</v>
      </c>
      <c r="F27" s="51">
        <v>10</v>
      </c>
      <c r="G27" s="53">
        <v>0</v>
      </c>
      <c r="H27" s="54">
        <v>0</v>
      </c>
    </row>
    <row r="28" spans="1:8" x14ac:dyDescent="0.2">
      <c r="A28" s="50"/>
      <c r="B28" s="51"/>
      <c r="C28" s="51" t="s">
        <v>26</v>
      </c>
      <c r="D28" s="51" t="s">
        <v>17</v>
      </c>
      <c r="E28" s="52">
        <v>6294</v>
      </c>
      <c r="F28" s="52">
        <v>19090</v>
      </c>
      <c r="G28" s="53">
        <v>1.8499999999999999E-2</v>
      </c>
      <c r="H28" s="54">
        <v>4.0000000000000001E-3</v>
      </c>
    </row>
    <row r="29" spans="1:8" x14ac:dyDescent="0.2">
      <c r="A29" s="50"/>
      <c r="B29" s="51"/>
      <c r="C29" s="51"/>
      <c r="D29" s="51" t="s">
        <v>27</v>
      </c>
      <c r="E29" s="52">
        <v>1042</v>
      </c>
      <c r="F29" s="52">
        <v>3129</v>
      </c>
      <c r="G29" s="53">
        <v>3.0000000000000001E-3</v>
      </c>
      <c r="H29" s="54">
        <v>6.9999999999999999E-4</v>
      </c>
    </row>
    <row r="30" spans="1:8" x14ac:dyDescent="0.2">
      <c r="A30" s="50"/>
      <c r="B30" s="51"/>
      <c r="C30" s="51"/>
      <c r="D30" s="51" t="s">
        <v>29</v>
      </c>
      <c r="E30" s="51">
        <v>8</v>
      </c>
      <c r="F30" s="51">
        <v>24</v>
      </c>
      <c r="G30" s="53">
        <v>0</v>
      </c>
      <c r="H30" s="54">
        <v>0</v>
      </c>
    </row>
    <row r="31" spans="1:8" x14ac:dyDescent="0.2">
      <c r="A31" s="50"/>
      <c r="B31" s="51"/>
      <c r="C31" s="51"/>
      <c r="D31" s="51" t="s">
        <v>28</v>
      </c>
      <c r="E31" s="51">
        <v>533</v>
      </c>
      <c r="F31" s="52">
        <v>1614</v>
      </c>
      <c r="G31" s="53">
        <v>1.6000000000000001E-3</v>
      </c>
      <c r="H31" s="54">
        <v>2.9999999999999997E-4</v>
      </c>
    </row>
    <row r="32" spans="1:8" x14ac:dyDescent="0.2">
      <c r="A32" s="50"/>
      <c r="B32" s="51"/>
      <c r="C32" s="51"/>
      <c r="D32" s="51" t="s">
        <v>18</v>
      </c>
      <c r="E32" s="52">
        <v>5193</v>
      </c>
      <c r="F32" s="52">
        <v>15647</v>
      </c>
      <c r="G32" s="53">
        <v>1.5100000000000001E-2</v>
      </c>
      <c r="H32" s="54">
        <v>3.3E-3</v>
      </c>
    </row>
    <row r="33" spans="1:8" x14ac:dyDescent="0.2">
      <c r="A33" s="50"/>
      <c r="B33" s="51" t="s">
        <v>19</v>
      </c>
      <c r="C33" s="51"/>
      <c r="D33" s="51"/>
      <c r="E33" s="52">
        <v>341173</v>
      </c>
      <c r="F33" s="52">
        <v>1033050</v>
      </c>
      <c r="G33" s="55">
        <v>1</v>
      </c>
      <c r="H33" s="54">
        <v>0.215</v>
      </c>
    </row>
    <row r="34" spans="1:8" x14ac:dyDescent="0.2">
      <c r="A34" s="50"/>
      <c r="B34" s="51" t="s">
        <v>20</v>
      </c>
      <c r="C34" s="51" t="s">
        <v>21</v>
      </c>
      <c r="D34" s="51" t="s">
        <v>17</v>
      </c>
      <c r="E34" s="52">
        <v>1272498</v>
      </c>
      <c r="F34" s="52">
        <v>3775509</v>
      </c>
      <c r="G34" s="51"/>
      <c r="H34" s="54">
        <v>0.78500000000000003</v>
      </c>
    </row>
    <row r="35" spans="1:8" ht="13.5" thickBot="1" x14ac:dyDescent="0.25">
      <c r="A35" s="56"/>
      <c r="B35" s="57" t="s">
        <v>22</v>
      </c>
      <c r="C35" s="57"/>
      <c r="D35" s="57"/>
      <c r="E35" s="58">
        <v>1613671</v>
      </c>
      <c r="F35" s="58">
        <v>4808559</v>
      </c>
      <c r="G35" s="57"/>
      <c r="H35" s="59">
        <v>1</v>
      </c>
    </row>
    <row r="37" spans="1:8" x14ac:dyDescent="0.2">
      <c r="A37" s="60" t="s">
        <v>33</v>
      </c>
    </row>
  </sheetData>
  <mergeCells count="1">
    <mergeCell ref="E5:E7"/>
  </mergeCells>
  <pageMargins left="0.75" right="0.75" top="1" bottom="1" header="0.5" footer="0.5"/>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8"/>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67</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57216</v>
      </c>
      <c r="F8" s="52">
        <v>175742</v>
      </c>
      <c r="G8" s="53">
        <v>0.32400000000000001</v>
      </c>
      <c r="H8" s="54">
        <v>9.5600000000000004E-2</v>
      </c>
    </row>
    <row r="9" spans="1:8" x14ac:dyDescent="0.2">
      <c r="A9" s="50"/>
      <c r="B9" s="51"/>
      <c r="C9" s="51"/>
      <c r="D9" s="51" t="s">
        <v>30</v>
      </c>
      <c r="E9" s="51">
        <v>34</v>
      </c>
      <c r="F9" s="51">
        <v>105</v>
      </c>
      <c r="G9" s="53">
        <v>2.0000000000000001E-4</v>
      </c>
      <c r="H9" s="54">
        <v>1E-4</v>
      </c>
    </row>
    <row r="10" spans="1:8" x14ac:dyDescent="0.2">
      <c r="A10" s="50"/>
      <c r="B10" s="51"/>
      <c r="C10" s="51"/>
      <c r="D10" s="51" t="s">
        <v>23</v>
      </c>
      <c r="E10" s="52">
        <v>9422</v>
      </c>
      <c r="F10" s="52">
        <v>30826</v>
      </c>
      <c r="G10" s="53">
        <v>5.6800000000000003E-2</v>
      </c>
      <c r="H10" s="54">
        <v>1.6799999999999999E-2</v>
      </c>
    </row>
    <row r="11" spans="1:8" x14ac:dyDescent="0.2">
      <c r="A11" s="50"/>
      <c r="B11" s="51"/>
      <c r="C11" s="51"/>
      <c r="D11" s="51" t="s">
        <v>29</v>
      </c>
      <c r="E11" s="51">
        <v>36</v>
      </c>
      <c r="F11" s="51">
        <v>132</v>
      </c>
      <c r="G11" s="53">
        <v>2.0000000000000001E-4</v>
      </c>
      <c r="H11" s="54">
        <v>1E-4</v>
      </c>
    </row>
    <row r="12" spans="1:8" x14ac:dyDescent="0.2">
      <c r="A12" s="50"/>
      <c r="B12" s="51"/>
      <c r="C12" s="51"/>
      <c r="D12" s="51" t="s">
        <v>24</v>
      </c>
      <c r="E12" s="52">
        <v>7996</v>
      </c>
      <c r="F12" s="52">
        <v>19991</v>
      </c>
      <c r="G12" s="53">
        <v>3.6900000000000002E-2</v>
      </c>
      <c r="H12" s="54">
        <v>1.09E-2</v>
      </c>
    </row>
    <row r="13" spans="1:8" x14ac:dyDescent="0.2">
      <c r="A13" s="50"/>
      <c r="B13" s="51"/>
      <c r="C13" s="51"/>
      <c r="D13" s="51" t="s">
        <v>28</v>
      </c>
      <c r="E13" s="52">
        <v>1892</v>
      </c>
      <c r="F13" s="52">
        <v>5609</v>
      </c>
      <c r="G13" s="53">
        <v>1.03E-2</v>
      </c>
      <c r="H13" s="54">
        <v>3.0999999999999999E-3</v>
      </c>
    </row>
    <row r="14" spans="1:8" x14ac:dyDescent="0.2">
      <c r="A14" s="50"/>
      <c r="B14" s="51"/>
      <c r="C14" s="51"/>
      <c r="D14" s="51" t="s">
        <v>36</v>
      </c>
      <c r="E14" s="51">
        <v>321</v>
      </c>
      <c r="F14" s="51">
        <v>731</v>
      </c>
      <c r="G14" s="53">
        <v>1.2999999999999999E-3</v>
      </c>
      <c r="H14" s="54">
        <v>4.0000000000000002E-4</v>
      </c>
    </row>
    <row r="15" spans="1:8" x14ac:dyDescent="0.2">
      <c r="A15" s="50"/>
      <c r="B15" s="51"/>
      <c r="C15" s="51" t="s">
        <v>16</v>
      </c>
      <c r="D15" s="51" t="s">
        <v>17</v>
      </c>
      <c r="E15" s="52">
        <v>39543</v>
      </c>
      <c r="F15" s="52">
        <v>118759</v>
      </c>
      <c r="G15" s="53">
        <v>0.219</v>
      </c>
      <c r="H15" s="54">
        <v>6.4600000000000005E-2</v>
      </c>
    </row>
    <row r="16" spans="1:8" x14ac:dyDescent="0.2">
      <c r="A16" s="50"/>
      <c r="B16" s="51"/>
      <c r="C16" s="51"/>
      <c r="D16" s="51" t="s">
        <v>27</v>
      </c>
      <c r="E16" s="52">
        <v>2057</v>
      </c>
      <c r="F16" s="52">
        <v>6638</v>
      </c>
      <c r="G16" s="53">
        <v>1.2200000000000001E-2</v>
      </c>
      <c r="H16" s="54">
        <v>3.5999999999999999E-3</v>
      </c>
    </row>
    <row r="17" spans="1:8" x14ac:dyDescent="0.2">
      <c r="A17" s="50"/>
      <c r="B17" s="51"/>
      <c r="C17" s="51"/>
      <c r="D17" s="51" t="s">
        <v>29</v>
      </c>
      <c r="E17" s="52">
        <v>2809</v>
      </c>
      <c r="F17" s="52">
        <v>8712</v>
      </c>
      <c r="G17" s="53">
        <v>1.61E-2</v>
      </c>
      <c r="H17" s="54">
        <v>4.7000000000000002E-3</v>
      </c>
    </row>
    <row r="18" spans="1:8" x14ac:dyDescent="0.2">
      <c r="A18" s="50"/>
      <c r="B18" s="51"/>
      <c r="C18" s="51"/>
      <c r="D18" s="51" t="s">
        <v>24</v>
      </c>
      <c r="E18" s="51">
        <v>188</v>
      </c>
      <c r="F18" s="51">
        <v>564</v>
      </c>
      <c r="G18" s="53">
        <v>1E-3</v>
      </c>
      <c r="H18" s="54">
        <v>2.9999999999999997E-4</v>
      </c>
    </row>
    <row r="19" spans="1:8" x14ac:dyDescent="0.2">
      <c r="A19" s="50"/>
      <c r="B19" s="51"/>
      <c r="C19" s="51"/>
      <c r="D19" s="51" t="s">
        <v>28</v>
      </c>
      <c r="E19" s="51">
        <v>23</v>
      </c>
      <c r="F19" s="51">
        <v>69</v>
      </c>
      <c r="G19" s="53">
        <v>1E-4</v>
      </c>
      <c r="H19" s="54">
        <v>0</v>
      </c>
    </row>
    <row r="20" spans="1:8" x14ac:dyDescent="0.2">
      <c r="A20" s="50"/>
      <c r="B20" s="51"/>
      <c r="C20" s="51"/>
      <c r="D20" s="51" t="s">
        <v>18</v>
      </c>
      <c r="E20" s="52">
        <v>45654</v>
      </c>
      <c r="F20" s="52">
        <v>138662</v>
      </c>
      <c r="G20" s="53">
        <v>0.25600000000000001</v>
      </c>
      <c r="H20" s="54">
        <v>7.5399999999999995E-2</v>
      </c>
    </row>
    <row r="21" spans="1:8" x14ac:dyDescent="0.2">
      <c r="A21" s="50"/>
      <c r="B21" s="51"/>
      <c r="C21" s="51" t="s">
        <v>31</v>
      </c>
      <c r="D21" s="51" t="s">
        <v>17</v>
      </c>
      <c r="E21" s="52">
        <v>1997</v>
      </c>
      <c r="F21" s="52">
        <v>5313</v>
      </c>
      <c r="G21" s="53">
        <v>9.7999999999999997E-3</v>
      </c>
      <c r="H21" s="54">
        <v>2.8999999999999998E-3</v>
      </c>
    </row>
    <row r="22" spans="1:8" x14ac:dyDescent="0.2">
      <c r="A22" s="50"/>
      <c r="B22" s="51"/>
      <c r="C22" s="51"/>
      <c r="D22" s="51" t="s">
        <v>27</v>
      </c>
      <c r="E22" s="51">
        <v>76</v>
      </c>
      <c r="F22" s="51">
        <v>209</v>
      </c>
      <c r="G22" s="53">
        <v>4.0000000000000002E-4</v>
      </c>
      <c r="H22" s="54">
        <v>1E-4</v>
      </c>
    </row>
    <row r="23" spans="1:8" x14ac:dyDescent="0.2">
      <c r="A23" s="50"/>
      <c r="B23" s="51"/>
      <c r="C23" s="51"/>
      <c r="D23" s="51" t="s">
        <v>29</v>
      </c>
      <c r="E23" s="51">
        <v>39</v>
      </c>
      <c r="F23" s="51">
        <v>122</v>
      </c>
      <c r="G23" s="53">
        <v>2.0000000000000001E-4</v>
      </c>
      <c r="H23" s="54">
        <v>1E-4</v>
      </c>
    </row>
    <row r="24" spans="1:8" x14ac:dyDescent="0.2">
      <c r="A24" s="50"/>
      <c r="B24" s="51"/>
      <c r="C24" s="51"/>
      <c r="D24" s="51" t="s">
        <v>18</v>
      </c>
      <c r="E24" s="52">
        <v>1683</v>
      </c>
      <c r="F24" s="52">
        <v>4835</v>
      </c>
      <c r="G24" s="53">
        <v>8.8999999999999999E-3</v>
      </c>
      <c r="H24" s="54">
        <v>2.5999999999999999E-3</v>
      </c>
    </row>
    <row r="25" spans="1:8" x14ac:dyDescent="0.2">
      <c r="A25" s="50"/>
      <c r="B25" s="51"/>
      <c r="C25" s="51" t="s">
        <v>25</v>
      </c>
      <c r="D25" s="51" t="s">
        <v>17</v>
      </c>
      <c r="E25" s="51">
        <v>965</v>
      </c>
      <c r="F25" s="52">
        <v>2933</v>
      </c>
      <c r="G25" s="53">
        <v>5.4000000000000003E-3</v>
      </c>
      <c r="H25" s="54">
        <v>1.6000000000000001E-3</v>
      </c>
    </row>
    <row r="26" spans="1:8" x14ac:dyDescent="0.2">
      <c r="A26" s="50"/>
      <c r="B26" s="51"/>
      <c r="C26" s="51"/>
      <c r="D26" s="51" t="s">
        <v>27</v>
      </c>
      <c r="E26" s="51">
        <v>963</v>
      </c>
      <c r="F26" s="52">
        <v>2923</v>
      </c>
      <c r="G26" s="53">
        <v>5.4000000000000003E-3</v>
      </c>
      <c r="H26" s="54">
        <v>1.6000000000000001E-3</v>
      </c>
    </row>
    <row r="27" spans="1:8" x14ac:dyDescent="0.2">
      <c r="A27" s="50"/>
      <c r="B27" s="51"/>
      <c r="C27" s="51"/>
      <c r="D27" s="51" t="s">
        <v>23</v>
      </c>
      <c r="E27" s="51">
        <v>332</v>
      </c>
      <c r="F27" s="52">
        <v>1083</v>
      </c>
      <c r="G27" s="53">
        <v>2E-3</v>
      </c>
      <c r="H27" s="54">
        <v>5.9999999999999995E-4</v>
      </c>
    </row>
    <row r="28" spans="1:8" x14ac:dyDescent="0.2">
      <c r="A28" s="50"/>
      <c r="B28" s="51"/>
      <c r="C28" s="51"/>
      <c r="D28" s="51" t="s">
        <v>29</v>
      </c>
      <c r="E28" s="51">
        <v>2</v>
      </c>
      <c r="F28" s="51">
        <v>6</v>
      </c>
      <c r="G28" s="53">
        <v>0</v>
      </c>
      <c r="H28" s="54">
        <v>0</v>
      </c>
    </row>
    <row r="29" spans="1:8" x14ac:dyDescent="0.2">
      <c r="A29" s="50"/>
      <c r="B29" s="51"/>
      <c r="C29" s="51"/>
      <c r="D29" s="51" t="s">
        <v>28</v>
      </c>
      <c r="E29" s="51">
        <v>333</v>
      </c>
      <c r="F29" s="51">
        <v>999</v>
      </c>
      <c r="G29" s="53">
        <v>1.8E-3</v>
      </c>
      <c r="H29" s="54">
        <v>5.0000000000000001E-4</v>
      </c>
    </row>
    <row r="30" spans="1:8" x14ac:dyDescent="0.2">
      <c r="A30" s="50"/>
      <c r="B30" s="51"/>
      <c r="C30" s="51" t="s">
        <v>26</v>
      </c>
      <c r="D30" s="51" t="s">
        <v>17</v>
      </c>
      <c r="E30" s="52">
        <v>2742</v>
      </c>
      <c r="F30" s="52">
        <v>8395</v>
      </c>
      <c r="G30" s="53">
        <v>1.55E-2</v>
      </c>
      <c r="H30" s="54">
        <v>4.5999999999999999E-3</v>
      </c>
    </row>
    <row r="31" spans="1:8" x14ac:dyDescent="0.2">
      <c r="A31" s="50"/>
      <c r="B31" s="51"/>
      <c r="C31" s="51"/>
      <c r="D31" s="51" t="s">
        <v>27</v>
      </c>
      <c r="E31" s="51">
        <v>19</v>
      </c>
      <c r="F31" s="51">
        <v>57</v>
      </c>
      <c r="G31" s="53">
        <v>1E-4</v>
      </c>
      <c r="H31" s="54">
        <v>0</v>
      </c>
    </row>
    <row r="32" spans="1:8" x14ac:dyDescent="0.2">
      <c r="A32" s="50"/>
      <c r="B32" s="51"/>
      <c r="C32" s="51"/>
      <c r="D32" s="51" t="s">
        <v>29</v>
      </c>
      <c r="E32" s="51">
        <v>1</v>
      </c>
      <c r="F32" s="51">
        <v>3</v>
      </c>
      <c r="G32" s="53">
        <v>0</v>
      </c>
      <c r="H32" s="54">
        <v>0</v>
      </c>
    </row>
    <row r="33" spans="1:8" x14ac:dyDescent="0.2">
      <c r="A33" s="50"/>
      <c r="B33" s="51"/>
      <c r="C33" s="51"/>
      <c r="D33" s="51" t="s">
        <v>18</v>
      </c>
      <c r="E33" s="52">
        <v>2960</v>
      </c>
      <c r="F33" s="52">
        <v>8848</v>
      </c>
      <c r="G33" s="53">
        <v>1.6299999999999999E-2</v>
      </c>
      <c r="H33" s="54">
        <v>4.7999999999999996E-3</v>
      </c>
    </row>
    <row r="34" spans="1:8" x14ac:dyDescent="0.2">
      <c r="A34" s="50"/>
      <c r="B34" s="51" t="s">
        <v>19</v>
      </c>
      <c r="C34" s="51"/>
      <c r="D34" s="51"/>
      <c r="E34" s="52">
        <v>179303</v>
      </c>
      <c r="F34" s="52">
        <v>542266</v>
      </c>
      <c r="G34" s="55">
        <v>1</v>
      </c>
      <c r="H34" s="54">
        <v>0.29499999999999998</v>
      </c>
    </row>
    <row r="35" spans="1:8" x14ac:dyDescent="0.2">
      <c r="A35" s="50"/>
      <c r="B35" s="51" t="s">
        <v>20</v>
      </c>
      <c r="C35" s="51" t="s">
        <v>21</v>
      </c>
      <c r="D35" s="51" t="s">
        <v>17</v>
      </c>
      <c r="E35" s="52">
        <v>434821</v>
      </c>
      <c r="F35" s="52">
        <v>1295889</v>
      </c>
      <c r="G35" s="51"/>
      <c r="H35" s="54">
        <v>0.70499999999999996</v>
      </c>
    </row>
    <row r="36" spans="1:8" ht="13.5" thickBot="1" x14ac:dyDescent="0.25">
      <c r="A36" s="56"/>
      <c r="B36" s="57" t="s">
        <v>22</v>
      </c>
      <c r="C36" s="57"/>
      <c r="D36" s="57"/>
      <c r="E36" s="58">
        <v>614124</v>
      </c>
      <c r="F36" s="58">
        <v>1838155</v>
      </c>
      <c r="G36" s="57"/>
      <c r="H36" s="59">
        <v>1</v>
      </c>
    </row>
    <row r="38" spans="1:8" x14ac:dyDescent="0.2">
      <c r="A38" s="60" t="s">
        <v>33</v>
      </c>
    </row>
  </sheetData>
  <mergeCells count="1">
    <mergeCell ref="E5:E7"/>
  </mergeCells>
  <pageMargins left="0.75" right="0.75" top="1" bottom="1" header="0.5" footer="0.5"/>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8"/>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155476</v>
      </c>
      <c r="F8" s="52">
        <v>471237</v>
      </c>
      <c r="G8" s="53">
        <v>0.48499999999999999</v>
      </c>
      <c r="H8" s="54">
        <v>9.7900000000000001E-2</v>
      </c>
    </row>
    <row r="9" spans="1:8" x14ac:dyDescent="0.2">
      <c r="A9" s="50"/>
      <c r="B9" s="51"/>
      <c r="C9" s="51"/>
      <c r="D9" s="51" t="s">
        <v>30</v>
      </c>
      <c r="E9" s="51">
        <v>10</v>
      </c>
      <c r="F9" s="51">
        <v>30</v>
      </c>
      <c r="G9" s="53">
        <v>0</v>
      </c>
      <c r="H9" s="54">
        <v>0</v>
      </c>
    </row>
    <row r="10" spans="1:8" x14ac:dyDescent="0.2">
      <c r="A10" s="50"/>
      <c r="B10" s="51"/>
      <c r="C10" s="51"/>
      <c r="D10" s="51" t="s">
        <v>23</v>
      </c>
      <c r="E10" s="52">
        <v>5366</v>
      </c>
      <c r="F10" s="52">
        <v>17220</v>
      </c>
      <c r="G10" s="53">
        <v>1.77E-2</v>
      </c>
      <c r="H10" s="54">
        <v>3.5999999999999999E-3</v>
      </c>
    </row>
    <row r="11" spans="1:8" x14ac:dyDescent="0.2">
      <c r="A11" s="50"/>
      <c r="B11" s="51"/>
      <c r="C11" s="51"/>
      <c r="D11" s="51" t="s">
        <v>29</v>
      </c>
      <c r="E11" s="51">
        <v>243</v>
      </c>
      <c r="F11" s="51">
        <v>735</v>
      </c>
      <c r="G11" s="53">
        <v>8.0000000000000004E-4</v>
      </c>
      <c r="H11" s="54">
        <v>2.0000000000000001E-4</v>
      </c>
    </row>
    <row r="12" spans="1:8" x14ac:dyDescent="0.2">
      <c r="A12" s="50"/>
      <c r="B12" s="51"/>
      <c r="C12" s="51"/>
      <c r="D12" s="51" t="s">
        <v>24</v>
      </c>
      <c r="E12" s="52">
        <v>3625</v>
      </c>
      <c r="F12" s="52">
        <v>9648</v>
      </c>
      <c r="G12" s="53">
        <v>9.9000000000000008E-3</v>
      </c>
      <c r="H12" s="54">
        <v>2E-3</v>
      </c>
    </row>
    <row r="13" spans="1:8" x14ac:dyDescent="0.2">
      <c r="A13" s="50"/>
      <c r="B13" s="51"/>
      <c r="C13" s="51"/>
      <c r="D13" s="51" t="s">
        <v>28</v>
      </c>
      <c r="E13" s="52">
        <v>14949</v>
      </c>
      <c r="F13" s="52">
        <v>46567</v>
      </c>
      <c r="G13" s="53">
        <v>4.7899999999999998E-2</v>
      </c>
      <c r="H13" s="54">
        <v>9.7000000000000003E-3</v>
      </c>
    </row>
    <row r="14" spans="1:8" x14ac:dyDescent="0.2">
      <c r="A14" s="50"/>
      <c r="B14" s="51"/>
      <c r="C14" s="51"/>
      <c r="D14" s="51" t="s">
        <v>36</v>
      </c>
      <c r="E14" s="51">
        <v>713</v>
      </c>
      <c r="F14" s="52">
        <v>1526</v>
      </c>
      <c r="G14" s="53">
        <v>1.6000000000000001E-3</v>
      </c>
      <c r="H14" s="54">
        <v>2.9999999999999997E-4</v>
      </c>
    </row>
    <row r="15" spans="1:8" x14ac:dyDescent="0.2">
      <c r="A15" s="50"/>
      <c r="B15" s="51"/>
      <c r="C15" s="51" t="s">
        <v>16</v>
      </c>
      <c r="D15" s="51" t="s">
        <v>17</v>
      </c>
      <c r="E15" s="52">
        <v>43940</v>
      </c>
      <c r="F15" s="52">
        <v>130340</v>
      </c>
      <c r="G15" s="53">
        <v>0.13400000000000001</v>
      </c>
      <c r="H15" s="54">
        <v>2.7099999999999999E-2</v>
      </c>
    </row>
    <row r="16" spans="1:8" x14ac:dyDescent="0.2">
      <c r="A16" s="50"/>
      <c r="B16" s="51"/>
      <c r="C16" s="51"/>
      <c r="D16" s="51" t="s">
        <v>27</v>
      </c>
      <c r="E16" s="52">
        <v>5941</v>
      </c>
      <c r="F16" s="52">
        <v>17827</v>
      </c>
      <c r="G16" s="53">
        <v>1.83E-2</v>
      </c>
      <c r="H16" s="54">
        <v>3.7000000000000002E-3</v>
      </c>
    </row>
    <row r="17" spans="1:8" x14ac:dyDescent="0.2">
      <c r="A17" s="50"/>
      <c r="B17" s="51"/>
      <c r="C17" s="51"/>
      <c r="D17" s="51" t="s">
        <v>29</v>
      </c>
      <c r="E17" s="52">
        <v>2206</v>
      </c>
      <c r="F17" s="52">
        <v>6849</v>
      </c>
      <c r="G17" s="53">
        <v>7.0000000000000001E-3</v>
      </c>
      <c r="H17" s="54">
        <v>1.4E-3</v>
      </c>
    </row>
    <row r="18" spans="1:8" x14ac:dyDescent="0.2">
      <c r="A18" s="50"/>
      <c r="B18" s="51"/>
      <c r="C18" s="51"/>
      <c r="D18" s="51" t="s">
        <v>24</v>
      </c>
      <c r="E18" s="51">
        <v>43</v>
      </c>
      <c r="F18" s="51">
        <v>129</v>
      </c>
      <c r="G18" s="53">
        <v>1E-4</v>
      </c>
      <c r="H18" s="54">
        <v>0</v>
      </c>
    </row>
    <row r="19" spans="1:8" x14ac:dyDescent="0.2">
      <c r="A19" s="50"/>
      <c r="B19" s="51"/>
      <c r="C19" s="51"/>
      <c r="D19" s="51" t="s">
        <v>28</v>
      </c>
      <c r="E19" s="51">
        <v>453</v>
      </c>
      <c r="F19" s="52">
        <v>1502</v>
      </c>
      <c r="G19" s="53">
        <v>1.5E-3</v>
      </c>
      <c r="H19" s="54">
        <v>2.9999999999999997E-4</v>
      </c>
    </row>
    <row r="20" spans="1:8" x14ac:dyDescent="0.2">
      <c r="A20" s="50"/>
      <c r="B20" s="51"/>
      <c r="C20" s="51"/>
      <c r="D20" s="51" t="s">
        <v>18</v>
      </c>
      <c r="E20" s="52">
        <v>65043</v>
      </c>
      <c r="F20" s="52">
        <v>194873</v>
      </c>
      <c r="G20" s="53">
        <v>0.2</v>
      </c>
      <c r="H20" s="54">
        <v>4.0500000000000001E-2</v>
      </c>
    </row>
    <row r="21" spans="1:8" x14ac:dyDescent="0.2">
      <c r="A21" s="50"/>
      <c r="B21" s="51"/>
      <c r="C21" s="51" t="s">
        <v>31</v>
      </c>
      <c r="D21" s="51" t="s">
        <v>17</v>
      </c>
      <c r="E21" s="52">
        <v>2033</v>
      </c>
      <c r="F21" s="52">
        <v>5274</v>
      </c>
      <c r="G21" s="53">
        <v>5.4000000000000003E-3</v>
      </c>
      <c r="H21" s="54">
        <v>1.1000000000000001E-3</v>
      </c>
    </row>
    <row r="22" spans="1:8" x14ac:dyDescent="0.2">
      <c r="A22" s="50"/>
      <c r="B22" s="51"/>
      <c r="C22" s="51"/>
      <c r="D22" s="51" t="s">
        <v>27</v>
      </c>
      <c r="E22" s="51">
        <v>279</v>
      </c>
      <c r="F22" s="51">
        <v>771</v>
      </c>
      <c r="G22" s="53">
        <v>8.0000000000000004E-4</v>
      </c>
      <c r="H22" s="54">
        <v>2.0000000000000001E-4</v>
      </c>
    </row>
    <row r="23" spans="1:8" x14ac:dyDescent="0.2">
      <c r="A23" s="50"/>
      <c r="B23" s="51"/>
      <c r="C23" s="51"/>
      <c r="D23" s="51" t="s">
        <v>29</v>
      </c>
      <c r="E23" s="51">
        <v>23</v>
      </c>
      <c r="F23" s="51">
        <v>65</v>
      </c>
      <c r="G23" s="53">
        <v>1E-4</v>
      </c>
      <c r="H23" s="54">
        <v>0</v>
      </c>
    </row>
    <row r="24" spans="1:8" x14ac:dyDescent="0.2">
      <c r="A24" s="50"/>
      <c r="B24" s="51"/>
      <c r="C24" s="51"/>
      <c r="D24" s="51" t="s">
        <v>18</v>
      </c>
      <c r="E24" s="52">
        <v>1668</v>
      </c>
      <c r="F24" s="52">
        <v>5010</v>
      </c>
      <c r="G24" s="53">
        <v>5.1999999999999998E-3</v>
      </c>
      <c r="H24" s="54">
        <v>1E-3</v>
      </c>
    </row>
    <row r="25" spans="1:8" x14ac:dyDescent="0.2">
      <c r="A25" s="50"/>
      <c r="B25" s="51"/>
      <c r="C25" s="51" t="s">
        <v>25</v>
      </c>
      <c r="D25" s="51" t="s">
        <v>17</v>
      </c>
      <c r="E25" s="52">
        <v>4396</v>
      </c>
      <c r="F25" s="52">
        <v>13127</v>
      </c>
      <c r="G25" s="53">
        <v>1.35E-2</v>
      </c>
      <c r="H25" s="54">
        <v>2.7000000000000001E-3</v>
      </c>
    </row>
    <row r="26" spans="1:8" x14ac:dyDescent="0.2">
      <c r="A26" s="50"/>
      <c r="B26" s="51"/>
      <c r="C26" s="51"/>
      <c r="D26" s="51" t="s">
        <v>27</v>
      </c>
      <c r="E26" s="52">
        <v>2538</v>
      </c>
      <c r="F26" s="52">
        <v>7527</v>
      </c>
      <c r="G26" s="53">
        <v>7.7000000000000002E-3</v>
      </c>
      <c r="H26" s="54">
        <v>1.6000000000000001E-3</v>
      </c>
    </row>
    <row r="27" spans="1:8" x14ac:dyDescent="0.2">
      <c r="A27" s="50"/>
      <c r="B27" s="51"/>
      <c r="C27" s="51"/>
      <c r="D27" s="51" t="s">
        <v>29</v>
      </c>
      <c r="E27" s="51">
        <v>218</v>
      </c>
      <c r="F27" s="51">
        <v>654</v>
      </c>
      <c r="G27" s="53">
        <v>6.9999999999999999E-4</v>
      </c>
      <c r="H27" s="54">
        <v>1E-4</v>
      </c>
    </row>
    <row r="28" spans="1:8" x14ac:dyDescent="0.2">
      <c r="A28" s="50"/>
      <c r="B28" s="51"/>
      <c r="C28" s="51"/>
      <c r="D28" s="51" t="s">
        <v>28</v>
      </c>
      <c r="E28" s="52">
        <v>2722</v>
      </c>
      <c r="F28" s="52">
        <v>8273</v>
      </c>
      <c r="G28" s="53">
        <v>8.5000000000000006E-3</v>
      </c>
      <c r="H28" s="54">
        <v>1.6999999999999999E-3</v>
      </c>
    </row>
    <row r="29" spans="1:8" x14ac:dyDescent="0.2">
      <c r="A29" s="50"/>
      <c r="B29" s="51"/>
      <c r="C29" s="51" t="s">
        <v>26</v>
      </c>
      <c r="D29" s="51" t="s">
        <v>17</v>
      </c>
      <c r="E29" s="52">
        <v>5327</v>
      </c>
      <c r="F29" s="52">
        <v>16134</v>
      </c>
      <c r="G29" s="53">
        <v>1.66E-2</v>
      </c>
      <c r="H29" s="54">
        <v>3.3999999999999998E-3</v>
      </c>
    </row>
    <row r="30" spans="1:8" x14ac:dyDescent="0.2">
      <c r="A30" s="50"/>
      <c r="B30" s="51"/>
      <c r="C30" s="51"/>
      <c r="D30" s="51" t="s">
        <v>27</v>
      </c>
      <c r="E30" s="51">
        <v>100</v>
      </c>
      <c r="F30" s="51">
        <v>313</v>
      </c>
      <c r="G30" s="53">
        <v>2.9999999999999997E-4</v>
      </c>
      <c r="H30" s="54">
        <v>1E-4</v>
      </c>
    </row>
    <row r="31" spans="1:8" x14ac:dyDescent="0.2">
      <c r="A31" s="50"/>
      <c r="B31" s="51"/>
      <c r="C31" s="51"/>
      <c r="D31" s="51" t="s">
        <v>29</v>
      </c>
      <c r="E31" s="51">
        <v>100</v>
      </c>
      <c r="F31" s="51">
        <v>303</v>
      </c>
      <c r="G31" s="53">
        <v>2.9999999999999997E-4</v>
      </c>
      <c r="H31" s="54">
        <v>1E-4</v>
      </c>
    </row>
    <row r="32" spans="1:8" x14ac:dyDescent="0.2">
      <c r="A32" s="50"/>
      <c r="B32" s="51"/>
      <c r="C32" s="51"/>
      <c r="D32" s="51" t="s">
        <v>28</v>
      </c>
      <c r="E32" s="51">
        <v>401</v>
      </c>
      <c r="F32" s="52">
        <v>1203</v>
      </c>
      <c r="G32" s="53">
        <v>1.1999999999999999E-3</v>
      </c>
      <c r="H32" s="54">
        <v>2.0000000000000001E-4</v>
      </c>
    </row>
    <row r="33" spans="1:8" x14ac:dyDescent="0.2">
      <c r="A33" s="50"/>
      <c r="B33" s="51"/>
      <c r="C33" s="51"/>
      <c r="D33" s="51" t="s">
        <v>18</v>
      </c>
      <c r="E33" s="52">
        <v>5123</v>
      </c>
      <c r="F33" s="52">
        <v>15443</v>
      </c>
      <c r="G33" s="53">
        <v>1.5900000000000001E-2</v>
      </c>
      <c r="H33" s="54">
        <v>3.2000000000000002E-3</v>
      </c>
    </row>
    <row r="34" spans="1:8" x14ac:dyDescent="0.2">
      <c r="A34" s="50"/>
      <c r="B34" s="51" t="s">
        <v>19</v>
      </c>
      <c r="C34" s="51"/>
      <c r="D34" s="51"/>
      <c r="E34" s="52">
        <v>322936</v>
      </c>
      <c r="F34" s="52">
        <v>972580</v>
      </c>
      <c r="G34" s="55">
        <v>1</v>
      </c>
      <c r="H34" s="54">
        <v>0.20200000000000001</v>
      </c>
    </row>
    <row r="35" spans="1:8" x14ac:dyDescent="0.2">
      <c r="A35" s="50"/>
      <c r="B35" s="51" t="s">
        <v>20</v>
      </c>
      <c r="C35" s="51" t="s">
        <v>21</v>
      </c>
      <c r="D35" s="51" t="s">
        <v>17</v>
      </c>
      <c r="E35" s="52">
        <v>1298168</v>
      </c>
      <c r="F35" s="52">
        <v>3841558</v>
      </c>
      <c r="G35" s="51"/>
      <c r="H35" s="54">
        <v>0.79800000000000004</v>
      </c>
    </row>
    <row r="36" spans="1:8" ht="13.5" thickBot="1" x14ac:dyDescent="0.25">
      <c r="A36" s="56"/>
      <c r="B36" s="57" t="s">
        <v>22</v>
      </c>
      <c r="C36" s="57"/>
      <c r="D36" s="57"/>
      <c r="E36" s="58">
        <v>1621104</v>
      </c>
      <c r="F36" s="58">
        <v>4814138</v>
      </c>
      <c r="G36" s="57"/>
      <c r="H36" s="59">
        <v>1</v>
      </c>
    </row>
    <row r="38" spans="1:8" x14ac:dyDescent="0.2">
      <c r="A38" s="60" t="s">
        <v>33</v>
      </c>
    </row>
  </sheetData>
  <mergeCells count="1">
    <mergeCell ref="E5:E7"/>
  </mergeCells>
  <pageMargins left="0.75" right="0.75" top="1" bottom="1" header="0.5" footer="0.5"/>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57</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146404</v>
      </c>
      <c r="F8" s="52">
        <v>446083</v>
      </c>
      <c r="G8" s="53">
        <v>0.436</v>
      </c>
      <c r="H8" s="54">
        <v>9.5799999999999996E-2</v>
      </c>
    </row>
    <row r="9" spans="1:8" x14ac:dyDescent="0.2">
      <c r="A9" s="50"/>
      <c r="B9" s="51"/>
      <c r="C9" s="51"/>
      <c r="D9" s="51" t="s">
        <v>23</v>
      </c>
      <c r="E9" s="52">
        <v>9802</v>
      </c>
      <c r="F9" s="52">
        <v>32262</v>
      </c>
      <c r="G9" s="53">
        <v>3.15E-2</v>
      </c>
      <c r="H9" s="54">
        <v>6.8999999999999999E-3</v>
      </c>
    </row>
    <row r="10" spans="1:8" x14ac:dyDescent="0.2">
      <c r="A10" s="50"/>
      <c r="B10" s="51"/>
      <c r="C10" s="51"/>
      <c r="D10" s="51" t="s">
        <v>29</v>
      </c>
      <c r="E10" s="51">
        <v>102</v>
      </c>
      <c r="F10" s="51">
        <v>305</v>
      </c>
      <c r="G10" s="53">
        <v>2.9999999999999997E-4</v>
      </c>
      <c r="H10" s="54">
        <v>1E-4</v>
      </c>
    </row>
    <row r="11" spans="1:8" x14ac:dyDescent="0.2">
      <c r="A11" s="50"/>
      <c r="B11" s="51"/>
      <c r="C11" s="51"/>
      <c r="D11" s="51" t="s">
        <v>24</v>
      </c>
      <c r="E11" s="52">
        <v>4354</v>
      </c>
      <c r="F11" s="52">
        <v>11027</v>
      </c>
      <c r="G11" s="53">
        <v>1.0800000000000001E-2</v>
      </c>
      <c r="H11" s="54">
        <v>2.3999999999999998E-3</v>
      </c>
    </row>
    <row r="12" spans="1:8" x14ac:dyDescent="0.2">
      <c r="A12" s="50"/>
      <c r="B12" s="51"/>
      <c r="C12" s="51"/>
      <c r="D12" s="51" t="s">
        <v>28</v>
      </c>
      <c r="E12" s="52">
        <v>14170</v>
      </c>
      <c r="F12" s="52">
        <v>44310</v>
      </c>
      <c r="G12" s="53">
        <v>4.3299999999999998E-2</v>
      </c>
      <c r="H12" s="54">
        <v>9.4999999999999998E-3</v>
      </c>
    </row>
    <row r="13" spans="1:8" x14ac:dyDescent="0.2">
      <c r="A13" s="50"/>
      <c r="B13" s="51"/>
      <c r="C13" s="51"/>
      <c r="D13" s="51" t="s">
        <v>36</v>
      </c>
      <c r="E13" s="51">
        <v>409</v>
      </c>
      <c r="F13" s="52">
        <v>1320</v>
      </c>
      <c r="G13" s="53">
        <v>1.2999999999999999E-3</v>
      </c>
      <c r="H13" s="54">
        <v>2.9999999999999997E-4</v>
      </c>
    </row>
    <row r="14" spans="1:8" x14ac:dyDescent="0.2">
      <c r="A14" s="50"/>
      <c r="B14" s="51"/>
      <c r="C14" s="51" t="s">
        <v>16</v>
      </c>
      <c r="D14" s="51" t="s">
        <v>17</v>
      </c>
      <c r="E14" s="52">
        <v>56360</v>
      </c>
      <c r="F14" s="52">
        <v>168723</v>
      </c>
      <c r="G14" s="53">
        <v>0.16500000000000001</v>
      </c>
      <c r="H14" s="54">
        <v>3.6200000000000003E-2</v>
      </c>
    </row>
    <row r="15" spans="1:8" x14ac:dyDescent="0.2">
      <c r="A15" s="50"/>
      <c r="B15" s="51"/>
      <c r="C15" s="51"/>
      <c r="D15" s="51" t="s">
        <v>27</v>
      </c>
      <c r="E15" s="52">
        <v>5892</v>
      </c>
      <c r="F15" s="52">
        <v>18241</v>
      </c>
      <c r="G15" s="53">
        <v>1.78E-2</v>
      </c>
      <c r="H15" s="54">
        <v>3.8999999999999998E-3</v>
      </c>
    </row>
    <row r="16" spans="1:8" x14ac:dyDescent="0.2">
      <c r="A16" s="50"/>
      <c r="B16" s="51"/>
      <c r="C16" s="51"/>
      <c r="D16" s="51" t="s">
        <v>29</v>
      </c>
      <c r="E16" s="52">
        <v>1772</v>
      </c>
      <c r="F16" s="52">
        <v>5496</v>
      </c>
      <c r="G16" s="53">
        <v>5.4000000000000003E-3</v>
      </c>
      <c r="H16" s="54">
        <v>1.1999999999999999E-3</v>
      </c>
    </row>
    <row r="17" spans="1:8" x14ac:dyDescent="0.2">
      <c r="A17" s="50"/>
      <c r="B17" s="51"/>
      <c r="C17" s="51"/>
      <c r="D17" s="51" t="s">
        <v>24</v>
      </c>
      <c r="E17" s="51">
        <v>119</v>
      </c>
      <c r="F17" s="51">
        <v>357</v>
      </c>
      <c r="G17" s="53">
        <v>2.9999999999999997E-4</v>
      </c>
      <c r="H17" s="54">
        <v>1E-4</v>
      </c>
    </row>
    <row r="18" spans="1:8" x14ac:dyDescent="0.2">
      <c r="A18" s="50"/>
      <c r="B18" s="51"/>
      <c r="C18" s="51"/>
      <c r="D18" s="51" t="s">
        <v>28</v>
      </c>
      <c r="E18" s="51">
        <v>590</v>
      </c>
      <c r="F18" s="52">
        <v>1688</v>
      </c>
      <c r="G18" s="53">
        <v>1.6000000000000001E-3</v>
      </c>
      <c r="H18" s="54">
        <v>4.0000000000000002E-4</v>
      </c>
    </row>
    <row r="19" spans="1:8" x14ac:dyDescent="0.2">
      <c r="A19" s="50"/>
      <c r="B19" s="51"/>
      <c r="C19" s="51"/>
      <c r="D19" s="51" t="s">
        <v>18</v>
      </c>
      <c r="E19" s="52">
        <v>74294</v>
      </c>
      <c r="F19" s="52">
        <v>223303</v>
      </c>
      <c r="G19" s="53">
        <v>0.218</v>
      </c>
      <c r="H19" s="54">
        <v>4.7899999999999998E-2</v>
      </c>
    </row>
    <row r="20" spans="1:8" x14ac:dyDescent="0.2">
      <c r="A20" s="50"/>
      <c r="B20" s="51"/>
      <c r="C20" s="51" t="s">
        <v>31</v>
      </c>
      <c r="D20" s="51" t="s">
        <v>17</v>
      </c>
      <c r="E20" s="52">
        <v>2283</v>
      </c>
      <c r="F20" s="52">
        <v>6370</v>
      </c>
      <c r="G20" s="53">
        <v>6.1999999999999998E-3</v>
      </c>
      <c r="H20" s="54">
        <v>1.4E-3</v>
      </c>
    </row>
    <row r="21" spans="1:8" x14ac:dyDescent="0.2">
      <c r="A21" s="50"/>
      <c r="B21" s="51"/>
      <c r="C21" s="51"/>
      <c r="D21" s="51" t="s">
        <v>27</v>
      </c>
      <c r="E21" s="51">
        <v>286</v>
      </c>
      <c r="F21" s="51">
        <v>823</v>
      </c>
      <c r="G21" s="53">
        <v>8.0000000000000004E-4</v>
      </c>
      <c r="H21" s="54">
        <v>2.0000000000000001E-4</v>
      </c>
    </row>
    <row r="22" spans="1:8" x14ac:dyDescent="0.2">
      <c r="A22" s="50"/>
      <c r="B22" s="51"/>
      <c r="C22" s="51"/>
      <c r="D22" s="51" t="s">
        <v>29</v>
      </c>
      <c r="E22" s="51">
        <v>20</v>
      </c>
      <c r="F22" s="51">
        <v>54</v>
      </c>
      <c r="G22" s="53">
        <v>1E-4</v>
      </c>
      <c r="H22" s="54">
        <v>0</v>
      </c>
    </row>
    <row r="23" spans="1:8" x14ac:dyDescent="0.2">
      <c r="A23" s="50"/>
      <c r="B23" s="51"/>
      <c r="C23" s="51"/>
      <c r="D23" s="51" t="s">
        <v>18</v>
      </c>
      <c r="E23" s="52">
        <v>2687</v>
      </c>
      <c r="F23" s="52">
        <v>7739</v>
      </c>
      <c r="G23" s="53">
        <v>7.6E-3</v>
      </c>
      <c r="H23" s="54">
        <v>1.6999999999999999E-3</v>
      </c>
    </row>
    <row r="24" spans="1:8" x14ac:dyDescent="0.2">
      <c r="A24" s="50"/>
      <c r="B24" s="51"/>
      <c r="C24" s="51" t="s">
        <v>25</v>
      </c>
      <c r="D24" s="51" t="s">
        <v>17</v>
      </c>
      <c r="E24" s="52">
        <v>3421</v>
      </c>
      <c r="F24" s="52">
        <v>9985</v>
      </c>
      <c r="G24" s="53">
        <v>9.7999999999999997E-3</v>
      </c>
      <c r="H24" s="54">
        <v>2.0999999999999999E-3</v>
      </c>
    </row>
    <row r="25" spans="1:8" x14ac:dyDescent="0.2">
      <c r="A25" s="50"/>
      <c r="B25" s="51"/>
      <c r="C25" s="51"/>
      <c r="D25" s="51" t="s">
        <v>27</v>
      </c>
      <c r="E25" s="52">
        <v>2512</v>
      </c>
      <c r="F25" s="52">
        <v>7427</v>
      </c>
      <c r="G25" s="53">
        <v>7.3000000000000001E-3</v>
      </c>
      <c r="H25" s="54">
        <v>1.6000000000000001E-3</v>
      </c>
    </row>
    <row r="26" spans="1:8" x14ac:dyDescent="0.2">
      <c r="A26" s="50"/>
      <c r="B26" s="51"/>
      <c r="C26" s="51"/>
      <c r="D26" s="51" t="s">
        <v>29</v>
      </c>
      <c r="E26" s="51">
        <v>152</v>
      </c>
      <c r="F26" s="51">
        <v>456</v>
      </c>
      <c r="G26" s="53">
        <v>4.0000000000000002E-4</v>
      </c>
      <c r="H26" s="54">
        <v>1E-4</v>
      </c>
    </row>
    <row r="27" spans="1:8" x14ac:dyDescent="0.2">
      <c r="A27" s="50"/>
      <c r="B27" s="51"/>
      <c r="C27" s="51"/>
      <c r="D27" s="51" t="s">
        <v>28</v>
      </c>
      <c r="E27" s="52">
        <v>2885</v>
      </c>
      <c r="F27" s="52">
        <v>8423</v>
      </c>
      <c r="G27" s="53">
        <v>8.2000000000000007E-3</v>
      </c>
      <c r="H27" s="54">
        <v>1.8E-3</v>
      </c>
    </row>
    <row r="28" spans="1:8" x14ac:dyDescent="0.2">
      <c r="A28" s="50"/>
      <c r="B28" s="51"/>
      <c r="C28" s="51" t="s">
        <v>26</v>
      </c>
      <c r="D28" s="51" t="s">
        <v>17</v>
      </c>
      <c r="E28" s="52">
        <v>4813</v>
      </c>
      <c r="F28" s="52">
        <v>14640</v>
      </c>
      <c r="G28" s="53">
        <v>1.43E-2</v>
      </c>
      <c r="H28" s="54">
        <v>3.0999999999999999E-3</v>
      </c>
    </row>
    <row r="29" spans="1:8" x14ac:dyDescent="0.2">
      <c r="A29" s="50"/>
      <c r="B29" s="51"/>
      <c r="C29" s="51"/>
      <c r="D29" s="51" t="s">
        <v>27</v>
      </c>
      <c r="E29" s="51">
        <v>43</v>
      </c>
      <c r="F29" s="51">
        <v>129</v>
      </c>
      <c r="G29" s="53">
        <v>1E-4</v>
      </c>
      <c r="H29" s="54">
        <v>0</v>
      </c>
    </row>
    <row r="30" spans="1:8" x14ac:dyDescent="0.2">
      <c r="A30" s="50"/>
      <c r="B30" s="51"/>
      <c r="C30" s="51"/>
      <c r="D30" s="51" t="s">
        <v>29</v>
      </c>
      <c r="E30" s="51">
        <v>9</v>
      </c>
      <c r="F30" s="51">
        <v>27</v>
      </c>
      <c r="G30" s="53">
        <v>0</v>
      </c>
      <c r="H30" s="54">
        <v>0</v>
      </c>
    </row>
    <row r="31" spans="1:8" x14ac:dyDescent="0.2">
      <c r="A31" s="50"/>
      <c r="B31" s="51"/>
      <c r="C31" s="51"/>
      <c r="D31" s="51" t="s">
        <v>28</v>
      </c>
      <c r="E31" s="51">
        <v>451</v>
      </c>
      <c r="F31" s="52">
        <v>1353</v>
      </c>
      <c r="G31" s="53">
        <v>1.2999999999999999E-3</v>
      </c>
      <c r="H31" s="54">
        <v>2.9999999999999997E-4</v>
      </c>
    </row>
    <row r="32" spans="1:8" x14ac:dyDescent="0.2">
      <c r="A32" s="50"/>
      <c r="B32" s="51"/>
      <c r="C32" s="51"/>
      <c r="D32" s="51" t="s">
        <v>18</v>
      </c>
      <c r="E32" s="52">
        <v>4374</v>
      </c>
      <c r="F32" s="52">
        <v>13146</v>
      </c>
      <c r="G32" s="53">
        <v>1.2800000000000001E-2</v>
      </c>
      <c r="H32" s="54">
        <v>2.8E-3</v>
      </c>
    </row>
    <row r="33" spans="1:8" x14ac:dyDescent="0.2">
      <c r="A33" s="50"/>
      <c r="B33" s="51" t="s">
        <v>19</v>
      </c>
      <c r="C33" s="51"/>
      <c r="D33" s="51"/>
      <c r="E33" s="52">
        <v>338204</v>
      </c>
      <c r="F33" s="52">
        <v>1023687</v>
      </c>
      <c r="G33" s="55">
        <v>1</v>
      </c>
      <c r="H33" s="54">
        <v>0.22</v>
      </c>
    </row>
    <row r="34" spans="1:8" x14ac:dyDescent="0.2">
      <c r="A34" s="50"/>
      <c r="B34" s="51" t="s">
        <v>20</v>
      </c>
      <c r="C34" s="51" t="s">
        <v>21</v>
      </c>
      <c r="D34" s="51" t="s">
        <v>17</v>
      </c>
      <c r="E34" s="52">
        <v>1227186</v>
      </c>
      <c r="F34" s="52">
        <v>3634531</v>
      </c>
      <c r="G34" s="51"/>
      <c r="H34" s="54">
        <v>0.78</v>
      </c>
    </row>
    <row r="35" spans="1:8" ht="13.5" thickBot="1" x14ac:dyDescent="0.25">
      <c r="A35" s="56"/>
      <c r="B35" s="57" t="s">
        <v>22</v>
      </c>
      <c r="C35" s="57"/>
      <c r="D35" s="57"/>
      <c r="E35" s="58">
        <v>1565390</v>
      </c>
      <c r="F35" s="58">
        <v>4658218</v>
      </c>
      <c r="G35" s="57"/>
      <c r="H35" s="59">
        <v>1</v>
      </c>
    </row>
    <row r="37" spans="1:8" x14ac:dyDescent="0.2">
      <c r="A37" s="60" t="s">
        <v>33</v>
      </c>
    </row>
  </sheetData>
  <mergeCells count="1">
    <mergeCell ref="E5:E7"/>
  </mergeCells>
  <pageMargins left="0.75" right="0.75" top="1" bottom="1" header="0.5" footer="0.5"/>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68</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54325</v>
      </c>
      <c r="F8" s="52">
        <v>166973</v>
      </c>
      <c r="G8" s="53">
        <v>0.27</v>
      </c>
      <c r="H8" s="54">
        <v>8.9499999999999996E-2</v>
      </c>
    </row>
    <row r="9" spans="1:8" x14ac:dyDescent="0.2">
      <c r="A9" s="50"/>
      <c r="B9" s="51"/>
      <c r="C9" s="51"/>
      <c r="D9" s="51" t="s">
        <v>30</v>
      </c>
      <c r="E9" s="51">
        <v>76</v>
      </c>
      <c r="F9" s="51">
        <v>206</v>
      </c>
      <c r="G9" s="53">
        <v>2.9999999999999997E-4</v>
      </c>
      <c r="H9" s="54">
        <v>1E-4</v>
      </c>
    </row>
    <row r="10" spans="1:8" x14ac:dyDescent="0.2">
      <c r="A10" s="50"/>
      <c r="B10" s="51"/>
      <c r="C10" s="51"/>
      <c r="D10" s="51" t="s">
        <v>23</v>
      </c>
      <c r="E10" s="52">
        <v>11327</v>
      </c>
      <c r="F10" s="52">
        <v>36566</v>
      </c>
      <c r="G10" s="53">
        <v>5.9200000000000003E-2</v>
      </c>
      <c r="H10" s="54">
        <v>1.9599999999999999E-2</v>
      </c>
    </row>
    <row r="11" spans="1:8" x14ac:dyDescent="0.2">
      <c r="A11" s="50"/>
      <c r="B11" s="51"/>
      <c r="C11" s="51"/>
      <c r="D11" s="51" t="s">
        <v>29</v>
      </c>
      <c r="E11" s="51">
        <v>63</v>
      </c>
      <c r="F11" s="51">
        <v>191</v>
      </c>
      <c r="G11" s="53">
        <v>2.9999999999999997E-4</v>
      </c>
      <c r="H11" s="54">
        <v>1E-4</v>
      </c>
    </row>
    <row r="12" spans="1:8" x14ac:dyDescent="0.2">
      <c r="A12" s="50"/>
      <c r="B12" s="51"/>
      <c r="C12" s="51"/>
      <c r="D12" s="51" t="s">
        <v>24</v>
      </c>
      <c r="E12" s="52">
        <v>7844</v>
      </c>
      <c r="F12" s="52">
        <v>21009</v>
      </c>
      <c r="G12" s="53">
        <v>3.4000000000000002E-2</v>
      </c>
      <c r="H12" s="54">
        <v>1.1299999999999999E-2</v>
      </c>
    </row>
    <row r="13" spans="1:8" x14ac:dyDescent="0.2">
      <c r="A13" s="50"/>
      <c r="B13" s="51"/>
      <c r="C13" s="51"/>
      <c r="D13" s="51" t="s">
        <v>28</v>
      </c>
      <c r="E13" s="52">
        <v>3089</v>
      </c>
      <c r="F13" s="52">
        <v>9348</v>
      </c>
      <c r="G13" s="53">
        <v>1.5100000000000001E-2</v>
      </c>
      <c r="H13" s="54">
        <v>5.0000000000000001E-3</v>
      </c>
    </row>
    <row r="14" spans="1:8" x14ac:dyDescent="0.2">
      <c r="A14" s="50"/>
      <c r="B14" s="51"/>
      <c r="C14" s="51"/>
      <c r="D14" s="51" t="s">
        <v>36</v>
      </c>
      <c r="E14" s="51">
        <v>296</v>
      </c>
      <c r="F14" s="51">
        <v>687</v>
      </c>
      <c r="G14" s="53">
        <v>1.1000000000000001E-3</v>
      </c>
      <c r="H14" s="54">
        <v>4.0000000000000002E-4</v>
      </c>
    </row>
    <row r="15" spans="1:8" x14ac:dyDescent="0.2">
      <c r="A15" s="50"/>
      <c r="B15" s="51"/>
      <c r="C15" s="51" t="s">
        <v>16</v>
      </c>
      <c r="D15" s="51" t="s">
        <v>17</v>
      </c>
      <c r="E15" s="52">
        <v>45136</v>
      </c>
      <c r="F15" s="52">
        <v>135288</v>
      </c>
      <c r="G15" s="53">
        <v>0.219</v>
      </c>
      <c r="H15" s="54">
        <v>7.2499999999999995E-2</v>
      </c>
    </row>
    <row r="16" spans="1:8" x14ac:dyDescent="0.2">
      <c r="A16" s="50"/>
      <c r="B16" s="51"/>
      <c r="C16" s="51"/>
      <c r="D16" s="51" t="s">
        <v>27</v>
      </c>
      <c r="E16" s="52">
        <v>3935</v>
      </c>
      <c r="F16" s="52">
        <v>12562</v>
      </c>
      <c r="G16" s="53">
        <v>2.0299999999999999E-2</v>
      </c>
      <c r="H16" s="54">
        <v>6.7000000000000002E-3</v>
      </c>
    </row>
    <row r="17" spans="1:8" x14ac:dyDescent="0.2">
      <c r="A17" s="50"/>
      <c r="B17" s="51"/>
      <c r="C17" s="51"/>
      <c r="D17" s="51" t="s">
        <v>29</v>
      </c>
      <c r="E17" s="52">
        <v>1842</v>
      </c>
      <c r="F17" s="52">
        <v>5616</v>
      </c>
      <c r="G17" s="53">
        <v>9.1000000000000004E-3</v>
      </c>
      <c r="H17" s="54">
        <v>3.0000000000000001E-3</v>
      </c>
    </row>
    <row r="18" spans="1:8" x14ac:dyDescent="0.2">
      <c r="A18" s="50"/>
      <c r="B18" s="51"/>
      <c r="C18" s="51"/>
      <c r="D18" s="51" t="s">
        <v>24</v>
      </c>
      <c r="E18" s="51">
        <v>46</v>
      </c>
      <c r="F18" s="51">
        <v>138</v>
      </c>
      <c r="G18" s="53">
        <v>2.0000000000000001E-4</v>
      </c>
      <c r="H18" s="54">
        <v>1E-4</v>
      </c>
    </row>
    <row r="19" spans="1:8" x14ac:dyDescent="0.2">
      <c r="A19" s="50"/>
      <c r="B19" s="51"/>
      <c r="C19" s="51"/>
      <c r="D19" s="51" t="s">
        <v>28</v>
      </c>
      <c r="E19" s="51">
        <v>69</v>
      </c>
      <c r="F19" s="51">
        <v>207</v>
      </c>
      <c r="G19" s="53">
        <v>2.9999999999999997E-4</v>
      </c>
      <c r="H19" s="54">
        <v>1E-4</v>
      </c>
    </row>
    <row r="20" spans="1:8" x14ac:dyDescent="0.2">
      <c r="A20" s="50"/>
      <c r="B20" s="51"/>
      <c r="C20" s="51"/>
      <c r="D20" s="51" t="s">
        <v>18</v>
      </c>
      <c r="E20" s="52">
        <v>65324</v>
      </c>
      <c r="F20" s="52">
        <v>198226</v>
      </c>
      <c r="G20" s="53">
        <v>0.32100000000000001</v>
      </c>
      <c r="H20" s="54">
        <v>0.106</v>
      </c>
    </row>
    <row r="21" spans="1:8" x14ac:dyDescent="0.2">
      <c r="A21" s="50"/>
      <c r="B21" s="51"/>
      <c r="C21" s="51" t="s">
        <v>31</v>
      </c>
      <c r="D21" s="51" t="s">
        <v>17</v>
      </c>
      <c r="E21" s="52">
        <v>1064</v>
      </c>
      <c r="F21" s="52">
        <v>2756</v>
      </c>
      <c r="G21" s="53">
        <v>4.4999999999999997E-3</v>
      </c>
      <c r="H21" s="54">
        <v>1.5E-3</v>
      </c>
    </row>
    <row r="22" spans="1:8" x14ac:dyDescent="0.2">
      <c r="A22" s="50"/>
      <c r="B22" s="51"/>
      <c r="C22" s="51"/>
      <c r="D22" s="51" t="s">
        <v>27</v>
      </c>
      <c r="E22" s="51">
        <v>84</v>
      </c>
      <c r="F22" s="51">
        <v>244</v>
      </c>
      <c r="G22" s="53">
        <v>4.0000000000000002E-4</v>
      </c>
      <c r="H22" s="54">
        <v>1E-4</v>
      </c>
    </row>
    <row r="23" spans="1:8" x14ac:dyDescent="0.2">
      <c r="A23" s="50"/>
      <c r="B23" s="51"/>
      <c r="C23" s="51"/>
      <c r="D23" s="51" t="s">
        <v>23</v>
      </c>
      <c r="E23" s="51">
        <v>18</v>
      </c>
      <c r="F23" s="51">
        <v>54</v>
      </c>
      <c r="G23" s="53">
        <v>1E-4</v>
      </c>
      <c r="H23" s="54">
        <v>0</v>
      </c>
    </row>
    <row r="24" spans="1:8" x14ac:dyDescent="0.2">
      <c r="A24" s="50"/>
      <c r="B24" s="51"/>
      <c r="C24" s="51"/>
      <c r="D24" s="51" t="s">
        <v>18</v>
      </c>
      <c r="E24" s="52">
        <v>1650</v>
      </c>
      <c r="F24" s="52">
        <v>4753</v>
      </c>
      <c r="G24" s="53">
        <v>7.7000000000000002E-3</v>
      </c>
      <c r="H24" s="54">
        <v>2.5000000000000001E-3</v>
      </c>
    </row>
    <row r="25" spans="1:8" x14ac:dyDescent="0.2">
      <c r="A25" s="50"/>
      <c r="B25" s="51"/>
      <c r="C25" s="51" t="s">
        <v>25</v>
      </c>
      <c r="D25" s="51" t="s">
        <v>17</v>
      </c>
      <c r="E25" s="51">
        <v>697</v>
      </c>
      <c r="F25" s="52">
        <v>2020</v>
      </c>
      <c r="G25" s="53">
        <v>3.3E-3</v>
      </c>
      <c r="H25" s="54">
        <v>1.1000000000000001E-3</v>
      </c>
    </row>
    <row r="26" spans="1:8" x14ac:dyDescent="0.2">
      <c r="A26" s="50"/>
      <c r="B26" s="51"/>
      <c r="C26" s="51"/>
      <c r="D26" s="51" t="s">
        <v>27</v>
      </c>
      <c r="E26" s="51">
        <v>997</v>
      </c>
      <c r="F26" s="52">
        <v>3039</v>
      </c>
      <c r="G26" s="53">
        <v>4.8999999999999998E-3</v>
      </c>
      <c r="H26" s="54">
        <v>1.6000000000000001E-3</v>
      </c>
    </row>
    <row r="27" spans="1:8" x14ac:dyDescent="0.2">
      <c r="A27" s="50"/>
      <c r="B27" s="51"/>
      <c r="C27" s="51"/>
      <c r="D27" s="51" t="s">
        <v>23</v>
      </c>
      <c r="E27" s="51">
        <v>303</v>
      </c>
      <c r="F27" s="52">
        <v>1001</v>
      </c>
      <c r="G27" s="53">
        <v>1.6000000000000001E-3</v>
      </c>
      <c r="H27" s="54">
        <v>5.0000000000000001E-4</v>
      </c>
    </row>
    <row r="28" spans="1:8" x14ac:dyDescent="0.2">
      <c r="A28" s="50"/>
      <c r="B28" s="51"/>
      <c r="C28" s="51"/>
      <c r="D28" s="51" t="s">
        <v>28</v>
      </c>
      <c r="E28" s="51">
        <v>603</v>
      </c>
      <c r="F28" s="52">
        <v>1810</v>
      </c>
      <c r="G28" s="53">
        <v>2.8999999999999998E-3</v>
      </c>
      <c r="H28" s="54">
        <v>1E-3</v>
      </c>
    </row>
    <row r="29" spans="1:8" x14ac:dyDescent="0.2">
      <c r="A29" s="50"/>
      <c r="B29" s="51"/>
      <c r="C29" s="51" t="s">
        <v>26</v>
      </c>
      <c r="D29" s="51" t="s">
        <v>17</v>
      </c>
      <c r="E29" s="52">
        <v>2922</v>
      </c>
      <c r="F29" s="52">
        <v>8915</v>
      </c>
      <c r="G29" s="53">
        <v>1.44E-2</v>
      </c>
      <c r="H29" s="54">
        <v>4.7999999999999996E-3</v>
      </c>
    </row>
    <row r="30" spans="1:8" x14ac:dyDescent="0.2">
      <c r="A30" s="50"/>
      <c r="B30" s="51"/>
      <c r="C30" s="51"/>
      <c r="D30" s="51" t="s">
        <v>27</v>
      </c>
      <c r="E30" s="51">
        <v>117</v>
      </c>
      <c r="F30" s="51">
        <v>406</v>
      </c>
      <c r="G30" s="53">
        <v>6.9999999999999999E-4</v>
      </c>
      <c r="H30" s="54">
        <v>2.0000000000000001E-4</v>
      </c>
    </row>
    <row r="31" spans="1:8" x14ac:dyDescent="0.2">
      <c r="A31" s="50"/>
      <c r="B31" s="51"/>
      <c r="C31" s="51"/>
      <c r="D31" s="51" t="s">
        <v>29</v>
      </c>
      <c r="E31" s="51">
        <v>45</v>
      </c>
      <c r="F31" s="51">
        <v>135</v>
      </c>
      <c r="G31" s="53">
        <v>2.0000000000000001E-4</v>
      </c>
      <c r="H31" s="54">
        <v>1E-4</v>
      </c>
    </row>
    <row r="32" spans="1:8" x14ac:dyDescent="0.2">
      <c r="A32" s="50"/>
      <c r="B32" s="51"/>
      <c r="C32" s="51"/>
      <c r="D32" s="51" t="s">
        <v>18</v>
      </c>
      <c r="E32" s="52">
        <v>1868</v>
      </c>
      <c r="F32" s="52">
        <v>5627</v>
      </c>
      <c r="G32" s="53">
        <v>9.1000000000000004E-3</v>
      </c>
      <c r="H32" s="54">
        <v>3.0000000000000001E-3</v>
      </c>
    </row>
    <row r="33" spans="1:8" x14ac:dyDescent="0.2">
      <c r="A33" s="50"/>
      <c r="B33" s="51" t="s">
        <v>19</v>
      </c>
      <c r="C33" s="51"/>
      <c r="D33" s="51"/>
      <c r="E33" s="52">
        <v>203740</v>
      </c>
      <c r="F33" s="52">
        <v>617777</v>
      </c>
      <c r="G33" s="55">
        <v>1</v>
      </c>
      <c r="H33" s="54">
        <v>0.33100000000000002</v>
      </c>
    </row>
    <row r="34" spans="1:8" x14ac:dyDescent="0.2">
      <c r="A34" s="50"/>
      <c r="B34" s="51" t="s">
        <v>20</v>
      </c>
      <c r="C34" s="51" t="s">
        <v>21</v>
      </c>
      <c r="D34" s="51" t="s">
        <v>17</v>
      </c>
      <c r="E34" s="52">
        <v>420284</v>
      </c>
      <c r="F34" s="52">
        <v>1247778</v>
      </c>
      <c r="G34" s="51"/>
      <c r="H34" s="54">
        <v>0.66900000000000004</v>
      </c>
    </row>
    <row r="35" spans="1:8" ht="13.5" thickBot="1" x14ac:dyDescent="0.25">
      <c r="A35" s="56"/>
      <c r="B35" s="57" t="s">
        <v>22</v>
      </c>
      <c r="C35" s="57"/>
      <c r="D35" s="57"/>
      <c r="E35" s="58">
        <v>624024</v>
      </c>
      <c r="F35" s="58">
        <v>1865555</v>
      </c>
      <c r="G35" s="57"/>
      <c r="H35" s="59">
        <v>1</v>
      </c>
    </row>
    <row r="37" spans="1:8" x14ac:dyDescent="0.2">
      <c r="A37" s="60" t="s">
        <v>33</v>
      </c>
    </row>
  </sheetData>
  <mergeCells count="1">
    <mergeCell ref="E5:E7"/>
  </mergeCells>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7"/>
  <sheetViews>
    <sheetView workbookViewId="0"/>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124167</v>
      </c>
      <c r="F8" s="52">
        <v>377276</v>
      </c>
      <c r="G8" s="53">
        <v>0.623</v>
      </c>
      <c r="H8" s="54">
        <v>9.5500000000000002E-2</v>
      </c>
    </row>
    <row r="9" spans="1:8" x14ac:dyDescent="0.2">
      <c r="A9" s="50"/>
      <c r="B9" s="51"/>
      <c r="C9" s="51"/>
      <c r="D9" s="51" t="s">
        <v>30</v>
      </c>
      <c r="E9" s="51">
        <v>11</v>
      </c>
      <c r="F9" s="51">
        <v>33</v>
      </c>
      <c r="G9" s="53">
        <v>1E-4</v>
      </c>
      <c r="H9" s="54">
        <v>0</v>
      </c>
    </row>
    <row r="10" spans="1:8" x14ac:dyDescent="0.2">
      <c r="A10" s="50"/>
      <c r="B10" s="51"/>
      <c r="C10" s="51"/>
      <c r="D10" s="51" t="s">
        <v>23</v>
      </c>
      <c r="E10" s="52">
        <v>8732</v>
      </c>
      <c r="F10" s="52">
        <v>27275</v>
      </c>
      <c r="G10" s="53">
        <v>4.4999999999999998E-2</v>
      </c>
      <c r="H10" s="54">
        <v>6.8999999999999999E-3</v>
      </c>
    </row>
    <row r="11" spans="1:8" x14ac:dyDescent="0.2">
      <c r="A11" s="50"/>
      <c r="B11" s="51"/>
      <c r="C11" s="51"/>
      <c r="D11" s="51" t="s">
        <v>29</v>
      </c>
      <c r="E11" s="51">
        <v>1</v>
      </c>
      <c r="F11" s="51">
        <v>3</v>
      </c>
      <c r="G11" s="53">
        <v>0</v>
      </c>
      <c r="H11" s="54">
        <v>0</v>
      </c>
    </row>
    <row r="12" spans="1:8" x14ac:dyDescent="0.2">
      <c r="A12" s="50"/>
      <c r="B12" s="51"/>
      <c r="C12" s="51"/>
      <c r="D12" s="51" t="s">
        <v>24</v>
      </c>
      <c r="E12" s="52">
        <v>6194</v>
      </c>
      <c r="F12" s="52">
        <v>15120</v>
      </c>
      <c r="G12" s="53">
        <v>2.5000000000000001E-2</v>
      </c>
      <c r="H12" s="54">
        <v>3.8E-3</v>
      </c>
    </row>
    <row r="13" spans="1:8" x14ac:dyDescent="0.2">
      <c r="A13" s="50"/>
      <c r="B13" s="51"/>
      <c r="C13" s="51"/>
      <c r="D13" s="51" t="s">
        <v>28</v>
      </c>
      <c r="E13" s="52">
        <v>10490</v>
      </c>
      <c r="F13" s="52">
        <v>31936</v>
      </c>
      <c r="G13" s="53">
        <v>5.2699999999999997E-2</v>
      </c>
      <c r="H13" s="54">
        <v>8.0999999999999996E-3</v>
      </c>
    </row>
    <row r="14" spans="1:8" x14ac:dyDescent="0.2">
      <c r="A14" s="50"/>
      <c r="B14" s="51"/>
      <c r="C14" s="51"/>
      <c r="D14" s="51" t="s">
        <v>18</v>
      </c>
      <c r="E14" s="52">
        <v>1501</v>
      </c>
      <c r="F14" s="52">
        <v>4694</v>
      </c>
      <c r="G14" s="53">
        <v>7.7000000000000002E-3</v>
      </c>
      <c r="H14" s="54">
        <v>1.1999999999999999E-3</v>
      </c>
    </row>
    <row r="15" spans="1:8" x14ac:dyDescent="0.2">
      <c r="A15" s="50"/>
      <c r="B15" s="51"/>
      <c r="C15" s="51" t="s">
        <v>16</v>
      </c>
      <c r="D15" s="51" t="s">
        <v>17</v>
      </c>
      <c r="E15" s="52">
        <v>10545</v>
      </c>
      <c r="F15" s="52">
        <v>26963</v>
      </c>
      <c r="G15" s="53">
        <v>4.4499999999999998E-2</v>
      </c>
      <c r="H15" s="54">
        <v>6.7999999999999996E-3</v>
      </c>
    </row>
    <row r="16" spans="1:8" x14ac:dyDescent="0.2">
      <c r="A16" s="50"/>
      <c r="B16" s="51"/>
      <c r="C16" s="51"/>
      <c r="D16" s="51" t="s">
        <v>27</v>
      </c>
      <c r="E16" s="51">
        <v>699</v>
      </c>
      <c r="F16" s="52">
        <v>1326</v>
      </c>
      <c r="G16" s="53">
        <v>2.2000000000000001E-3</v>
      </c>
      <c r="H16" s="54">
        <v>2.9999999999999997E-4</v>
      </c>
    </row>
    <row r="17" spans="1:8" x14ac:dyDescent="0.2">
      <c r="A17" s="50"/>
      <c r="B17" s="51"/>
      <c r="C17" s="51"/>
      <c r="D17" s="51" t="s">
        <v>23</v>
      </c>
      <c r="E17" s="51">
        <v>4</v>
      </c>
      <c r="F17" s="51">
        <v>4</v>
      </c>
      <c r="G17" s="53">
        <v>0</v>
      </c>
      <c r="H17" s="54">
        <v>0</v>
      </c>
    </row>
    <row r="18" spans="1:8" x14ac:dyDescent="0.2">
      <c r="A18" s="50"/>
      <c r="B18" s="51"/>
      <c r="C18" s="51"/>
      <c r="D18" s="51" t="s">
        <v>29</v>
      </c>
      <c r="E18" s="51">
        <v>238</v>
      </c>
      <c r="F18" s="51">
        <v>725</v>
      </c>
      <c r="G18" s="53">
        <v>1.1999999999999999E-3</v>
      </c>
      <c r="H18" s="54">
        <v>2.0000000000000001E-4</v>
      </c>
    </row>
    <row r="19" spans="1:8" x14ac:dyDescent="0.2">
      <c r="A19" s="50"/>
      <c r="B19" s="51"/>
      <c r="C19" s="51"/>
      <c r="D19" s="51" t="s">
        <v>28</v>
      </c>
      <c r="E19" s="51">
        <v>107</v>
      </c>
      <c r="F19" s="51">
        <v>239</v>
      </c>
      <c r="G19" s="53">
        <v>4.0000000000000002E-4</v>
      </c>
      <c r="H19" s="54">
        <v>1E-4</v>
      </c>
    </row>
    <row r="20" spans="1:8" x14ac:dyDescent="0.2">
      <c r="A20" s="50"/>
      <c r="B20" s="51"/>
      <c r="C20" s="51"/>
      <c r="D20" s="51" t="s">
        <v>18</v>
      </c>
      <c r="E20" s="52">
        <v>14409</v>
      </c>
      <c r="F20" s="52">
        <v>43982</v>
      </c>
      <c r="G20" s="53">
        <v>7.2599999999999998E-2</v>
      </c>
      <c r="H20" s="54">
        <v>1.11E-2</v>
      </c>
    </row>
    <row r="21" spans="1:8" x14ac:dyDescent="0.2">
      <c r="A21" s="50"/>
      <c r="B21" s="51"/>
      <c r="C21" s="51" t="s">
        <v>31</v>
      </c>
      <c r="D21" s="51" t="s">
        <v>17</v>
      </c>
      <c r="E21" s="51">
        <v>844</v>
      </c>
      <c r="F21" s="52">
        <v>2538</v>
      </c>
      <c r="G21" s="53">
        <v>4.1999999999999997E-3</v>
      </c>
      <c r="H21" s="54">
        <v>5.9999999999999995E-4</v>
      </c>
    </row>
    <row r="22" spans="1:8" x14ac:dyDescent="0.2">
      <c r="A22" s="50"/>
      <c r="B22" s="51"/>
      <c r="C22" s="51"/>
      <c r="D22" s="51" t="s">
        <v>18</v>
      </c>
      <c r="E22" s="51">
        <v>378</v>
      </c>
      <c r="F22" s="52">
        <v>1200</v>
      </c>
      <c r="G22" s="53">
        <v>2E-3</v>
      </c>
      <c r="H22" s="54">
        <v>2.9999999999999997E-4</v>
      </c>
    </row>
    <row r="23" spans="1:8" x14ac:dyDescent="0.2">
      <c r="A23" s="50"/>
      <c r="B23" s="51"/>
      <c r="C23" s="51" t="s">
        <v>25</v>
      </c>
      <c r="D23" s="51" t="s">
        <v>17</v>
      </c>
      <c r="E23" s="52">
        <v>1172</v>
      </c>
      <c r="F23" s="52">
        <v>3479</v>
      </c>
      <c r="G23" s="53">
        <v>5.7000000000000002E-3</v>
      </c>
      <c r="H23" s="54">
        <v>8.9999999999999998E-4</v>
      </c>
    </row>
    <row r="24" spans="1:8" x14ac:dyDescent="0.2">
      <c r="A24" s="50"/>
      <c r="B24" s="51"/>
      <c r="C24" s="51"/>
      <c r="D24" s="51" t="s">
        <v>27</v>
      </c>
      <c r="E24" s="51">
        <v>884</v>
      </c>
      <c r="F24" s="52">
        <v>2552</v>
      </c>
      <c r="G24" s="53">
        <v>4.1999999999999997E-3</v>
      </c>
      <c r="H24" s="54">
        <v>5.9999999999999995E-4</v>
      </c>
    </row>
    <row r="25" spans="1:8" x14ac:dyDescent="0.2">
      <c r="A25" s="50"/>
      <c r="B25" s="51"/>
      <c r="C25" s="51"/>
      <c r="D25" s="51" t="s">
        <v>23</v>
      </c>
      <c r="E25" s="51">
        <v>306</v>
      </c>
      <c r="F25" s="51">
        <v>918</v>
      </c>
      <c r="G25" s="53">
        <v>1.5E-3</v>
      </c>
      <c r="H25" s="54">
        <v>2.0000000000000001E-4</v>
      </c>
    </row>
    <row r="26" spans="1:8" x14ac:dyDescent="0.2">
      <c r="A26" s="50"/>
      <c r="B26" s="51"/>
      <c r="C26" s="51"/>
      <c r="D26" s="51" t="s">
        <v>29</v>
      </c>
      <c r="E26" s="51">
        <v>147</v>
      </c>
      <c r="F26" s="51">
        <v>445</v>
      </c>
      <c r="G26" s="53">
        <v>6.9999999999999999E-4</v>
      </c>
      <c r="H26" s="54">
        <v>1E-4</v>
      </c>
    </row>
    <row r="27" spans="1:8" x14ac:dyDescent="0.2">
      <c r="A27" s="50"/>
      <c r="B27" s="51"/>
      <c r="C27" s="51"/>
      <c r="D27" s="51" t="s">
        <v>28</v>
      </c>
      <c r="E27" s="51">
        <v>249</v>
      </c>
      <c r="F27" s="51">
        <v>758</v>
      </c>
      <c r="G27" s="53">
        <v>1.2999999999999999E-3</v>
      </c>
      <c r="H27" s="54">
        <v>2.0000000000000001E-4</v>
      </c>
    </row>
    <row r="28" spans="1:8" x14ac:dyDescent="0.2">
      <c r="A28" s="50"/>
      <c r="B28" s="51"/>
      <c r="C28" s="51"/>
      <c r="D28" s="51" t="s">
        <v>18</v>
      </c>
      <c r="E28" s="52">
        <v>2487</v>
      </c>
      <c r="F28" s="52">
        <v>6921</v>
      </c>
      <c r="G28" s="53">
        <v>1.14E-2</v>
      </c>
      <c r="H28" s="54">
        <v>1.8E-3</v>
      </c>
    </row>
    <row r="29" spans="1:8" x14ac:dyDescent="0.2">
      <c r="A29" s="50"/>
      <c r="B29" s="51"/>
      <c r="C29" s="51" t="s">
        <v>26</v>
      </c>
      <c r="D29" s="51" t="s">
        <v>17</v>
      </c>
      <c r="E29" s="52">
        <v>3401</v>
      </c>
      <c r="F29" s="52">
        <v>10377</v>
      </c>
      <c r="G29" s="53">
        <v>1.7100000000000001E-2</v>
      </c>
      <c r="H29" s="54">
        <v>2.5999999999999999E-3</v>
      </c>
    </row>
    <row r="30" spans="1:8" x14ac:dyDescent="0.2">
      <c r="A30" s="50"/>
      <c r="B30" s="51"/>
      <c r="C30" s="51"/>
      <c r="D30" s="51" t="s">
        <v>27</v>
      </c>
      <c r="E30" s="51">
        <v>3</v>
      </c>
      <c r="F30" s="51">
        <v>9</v>
      </c>
      <c r="G30" s="53">
        <v>0</v>
      </c>
      <c r="H30" s="54">
        <v>0</v>
      </c>
    </row>
    <row r="31" spans="1:8" x14ac:dyDescent="0.2">
      <c r="A31" s="50"/>
      <c r="B31" s="51"/>
      <c r="C31" s="51"/>
      <c r="D31" s="51" t="s">
        <v>29</v>
      </c>
      <c r="E31" s="51">
        <v>32</v>
      </c>
      <c r="F31" s="51">
        <v>97</v>
      </c>
      <c r="G31" s="53">
        <v>2.0000000000000001E-4</v>
      </c>
      <c r="H31" s="54">
        <v>0</v>
      </c>
    </row>
    <row r="32" spans="1:8" x14ac:dyDescent="0.2">
      <c r="A32" s="50"/>
      <c r="B32" s="51"/>
      <c r="C32" s="51"/>
      <c r="D32" s="51" t="s">
        <v>18</v>
      </c>
      <c r="E32" s="52">
        <v>15479</v>
      </c>
      <c r="F32" s="52">
        <v>46918</v>
      </c>
      <c r="G32" s="53">
        <v>7.7399999999999997E-2</v>
      </c>
      <c r="H32" s="54">
        <v>1.1900000000000001E-2</v>
      </c>
    </row>
    <row r="33" spans="1:8" x14ac:dyDescent="0.2">
      <c r="A33" s="50"/>
      <c r="B33" s="51" t="s">
        <v>19</v>
      </c>
      <c r="C33" s="51"/>
      <c r="D33" s="51"/>
      <c r="E33" s="52">
        <v>202480</v>
      </c>
      <c r="F33" s="52">
        <v>605788</v>
      </c>
      <c r="G33" s="55">
        <v>1</v>
      </c>
      <c r="H33" s="54">
        <v>0.153</v>
      </c>
    </row>
    <row r="34" spans="1:8" x14ac:dyDescent="0.2">
      <c r="A34" s="50"/>
      <c r="B34" s="51" t="s">
        <v>20</v>
      </c>
      <c r="C34" s="51" t="s">
        <v>21</v>
      </c>
      <c r="D34" s="51" t="s">
        <v>17</v>
      </c>
      <c r="E34" s="52">
        <v>1130191</v>
      </c>
      <c r="F34" s="52">
        <v>3346352</v>
      </c>
      <c r="G34" s="51"/>
      <c r="H34" s="54">
        <v>0.84699999999999998</v>
      </c>
    </row>
    <row r="35" spans="1:8" ht="13.5" thickBot="1" x14ac:dyDescent="0.25">
      <c r="A35" s="56"/>
      <c r="B35" s="57" t="s">
        <v>22</v>
      </c>
      <c r="C35" s="57"/>
      <c r="D35" s="57"/>
      <c r="E35" s="58">
        <v>1332671</v>
      </c>
      <c r="F35" s="58">
        <v>3952140</v>
      </c>
      <c r="G35" s="57"/>
      <c r="H35" s="59">
        <v>1</v>
      </c>
    </row>
    <row r="37" spans="1:8" x14ac:dyDescent="0.2">
      <c r="A37" s="60" t="s">
        <v>33</v>
      </c>
    </row>
  </sheetData>
  <mergeCells count="1">
    <mergeCell ref="E5:E7"/>
  </mergeCells>
  <pageMargins left="0.75" right="0.75" top="1" bottom="1" header="0.5" footer="0.5"/>
  <pageSetup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8"/>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43</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154538</v>
      </c>
      <c r="F8" s="52">
        <v>469923</v>
      </c>
      <c r="G8" s="53">
        <v>0.46400000000000002</v>
      </c>
      <c r="H8" s="54">
        <v>9.74E-2</v>
      </c>
    </row>
    <row r="9" spans="1:8" x14ac:dyDescent="0.2">
      <c r="A9" s="50"/>
      <c r="B9" s="51"/>
      <c r="C9" s="51"/>
      <c r="D9" s="51" t="s">
        <v>30</v>
      </c>
      <c r="E9" s="51">
        <v>12</v>
      </c>
      <c r="F9" s="51">
        <v>36</v>
      </c>
      <c r="G9" s="53">
        <v>0</v>
      </c>
      <c r="H9" s="54">
        <v>0</v>
      </c>
    </row>
    <row r="10" spans="1:8" x14ac:dyDescent="0.2">
      <c r="A10" s="50"/>
      <c r="B10" s="51"/>
      <c r="C10" s="51"/>
      <c r="D10" s="51" t="s">
        <v>23</v>
      </c>
      <c r="E10" s="52">
        <v>6724</v>
      </c>
      <c r="F10" s="52">
        <v>21830</v>
      </c>
      <c r="G10" s="53">
        <v>2.1600000000000001E-2</v>
      </c>
      <c r="H10" s="54">
        <v>4.4999999999999997E-3</v>
      </c>
    </row>
    <row r="11" spans="1:8" x14ac:dyDescent="0.2">
      <c r="A11" s="50"/>
      <c r="B11" s="51"/>
      <c r="C11" s="51"/>
      <c r="D11" s="51" t="s">
        <v>29</v>
      </c>
      <c r="E11" s="51">
        <v>280</v>
      </c>
      <c r="F11" s="51">
        <v>861</v>
      </c>
      <c r="G11" s="53">
        <v>8.9999999999999998E-4</v>
      </c>
      <c r="H11" s="54">
        <v>2.0000000000000001E-4</v>
      </c>
    </row>
    <row r="12" spans="1:8" x14ac:dyDescent="0.2">
      <c r="A12" s="50"/>
      <c r="B12" s="51"/>
      <c r="C12" s="51"/>
      <c r="D12" s="51" t="s">
        <v>24</v>
      </c>
      <c r="E12" s="52">
        <v>2092</v>
      </c>
      <c r="F12" s="52">
        <v>5823</v>
      </c>
      <c r="G12" s="53">
        <v>5.7999999999999996E-3</v>
      </c>
      <c r="H12" s="54">
        <v>1.1999999999999999E-3</v>
      </c>
    </row>
    <row r="13" spans="1:8" x14ac:dyDescent="0.2">
      <c r="A13" s="50"/>
      <c r="B13" s="51"/>
      <c r="C13" s="51"/>
      <c r="D13" s="51" t="s">
        <v>28</v>
      </c>
      <c r="E13" s="52">
        <v>16091</v>
      </c>
      <c r="F13" s="52">
        <v>49952</v>
      </c>
      <c r="G13" s="53">
        <v>4.9299999999999997E-2</v>
      </c>
      <c r="H13" s="54">
        <v>1.04E-2</v>
      </c>
    </row>
    <row r="14" spans="1:8" x14ac:dyDescent="0.2">
      <c r="A14" s="50"/>
      <c r="B14" s="51"/>
      <c r="C14" s="51"/>
      <c r="D14" s="51" t="s">
        <v>36</v>
      </c>
      <c r="E14" s="51">
        <v>677</v>
      </c>
      <c r="F14" s="52">
        <v>1534</v>
      </c>
      <c r="G14" s="53">
        <v>1.5E-3</v>
      </c>
      <c r="H14" s="54">
        <v>2.9999999999999997E-4</v>
      </c>
    </row>
    <row r="15" spans="1:8" x14ac:dyDescent="0.2">
      <c r="A15" s="50"/>
      <c r="B15" s="51"/>
      <c r="C15" s="51" t="s">
        <v>16</v>
      </c>
      <c r="D15" s="51" t="s">
        <v>17</v>
      </c>
      <c r="E15" s="52">
        <v>49045</v>
      </c>
      <c r="F15" s="52">
        <v>149298</v>
      </c>
      <c r="G15" s="53">
        <v>0.14699999999999999</v>
      </c>
      <c r="H15" s="54">
        <v>3.1E-2</v>
      </c>
    </row>
    <row r="16" spans="1:8" x14ac:dyDescent="0.2">
      <c r="A16" s="50"/>
      <c r="B16" s="51"/>
      <c r="C16" s="51"/>
      <c r="D16" s="51" t="s">
        <v>27</v>
      </c>
      <c r="E16" s="52">
        <v>8088</v>
      </c>
      <c r="F16" s="52">
        <v>23898</v>
      </c>
      <c r="G16" s="53">
        <v>2.3599999999999999E-2</v>
      </c>
      <c r="H16" s="54">
        <v>5.0000000000000001E-3</v>
      </c>
    </row>
    <row r="17" spans="1:8" x14ac:dyDescent="0.2">
      <c r="A17" s="50"/>
      <c r="B17" s="51"/>
      <c r="C17" s="51"/>
      <c r="D17" s="51" t="s">
        <v>29</v>
      </c>
      <c r="E17" s="52">
        <v>1725</v>
      </c>
      <c r="F17" s="52">
        <v>5298</v>
      </c>
      <c r="G17" s="53">
        <v>5.1999999999999998E-3</v>
      </c>
      <c r="H17" s="54">
        <v>1.1000000000000001E-3</v>
      </c>
    </row>
    <row r="18" spans="1:8" x14ac:dyDescent="0.2">
      <c r="A18" s="50"/>
      <c r="B18" s="51"/>
      <c r="C18" s="51"/>
      <c r="D18" s="51" t="s">
        <v>24</v>
      </c>
      <c r="E18" s="51">
        <v>74</v>
      </c>
      <c r="F18" s="51">
        <v>229</v>
      </c>
      <c r="G18" s="53">
        <v>2.0000000000000001E-4</v>
      </c>
      <c r="H18" s="54">
        <v>0</v>
      </c>
    </row>
    <row r="19" spans="1:8" x14ac:dyDescent="0.2">
      <c r="A19" s="50"/>
      <c r="B19" s="51"/>
      <c r="C19" s="51"/>
      <c r="D19" s="51" t="s">
        <v>28</v>
      </c>
      <c r="E19" s="51">
        <v>548</v>
      </c>
      <c r="F19" s="52">
        <v>1728</v>
      </c>
      <c r="G19" s="53">
        <v>1.6999999999999999E-3</v>
      </c>
      <c r="H19" s="54">
        <v>4.0000000000000002E-4</v>
      </c>
    </row>
    <row r="20" spans="1:8" x14ac:dyDescent="0.2">
      <c r="A20" s="50"/>
      <c r="B20" s="51"/>
      <c r="C20" s="51"/>
      <c r="D20" s="51" t="s">
        <v>18</v>
      </c>
      <c r="E20" s="52">
        <v>72497</v>
      </c>
      <c r="F20" s="52">
        <v>216870</v>
      </c>
      <c r="G20" s="53">
        <v>0.214</v>
      </c>
      <c r="H20" s="54">
        <v>4.4999999999999998E-2</v>
      </c>
    </row>
    <row r="21" spans="1:8" x14ac:dyDescent="0.2">
      <c r="A21" s="50"/>
      <c r="B21" s="51"/>
      <c r="C21" s="51" t="s">
        <v>31</v>
      </c>
      <c r="D21" s="51" t="s">
        <v>17</v>
      </c>
      <c r="E21" s="52">
        <v>2038</v>
      </c>
      <c r="F21" s="52">
        <v>4888</v>
      </c>
      <c r="G21" s="53">
        <v>4.7999999999999996E-3</v>
      </c>
      <c r="H21" s="54">
        <v>1E-3</v>
      </c>
    </row>
    <row r="22" spans="1:8" x14ac:dyDescent="0.2">
      <c r="A22" s="50"/>
      <c r="B22" s="51"/>
      <c r="C22" s="51"/>
      <c r="D22" s="51" t="s">
        <v>27</v>
      </c>
      <c r="E22" s="51">
        <v>395</v>
      </c>
      <c r="F22" s="52">
        <v>1034</v>
      </c>
      <c r="G22" s="53">
        <v>1E-3</v>
      </c>
      <c r="H22" s="54">
        <v>2.0000000000000001E-4</v>
      </c>
    </row>
    <row r="23" spans="1:8" x14ac:dyDescent="0.2">
      <c r="A23" s="50"/>
      <c r="B23" s="51"/>
      <c r="C23" s="51"/>
      <c r="D23" s="51" t="s">
        <v>28</v>
      </c>
      <c r="E23" s="51">
        <v>289</v>
      </c>
      <c r="F23" s="51">
        <v>396</v>
      </c>
      <c r="G23" s="53">
        <v>4.0000000000000002E-4</v>
      </c>
      <c r="H23" s="54">
        <v>1E-4</v>
      </c>
    </row>
    <row r="24" spans="1:8" x14ac:dyDescent="0.2">
      <c r="A24" s="50"/>
      <c r="B24" s="51"/>
      <c r="C24" s="51"/>
      <c r="D24" s="51" t="s">
        <v>18</v>
      </c>
      <c r="E24" s="52">
        <v>1715</v>
      </c>
      <c r="F24" s="52">
        <v>5228</v>
      </c>
      <c r="G24" s="53">
        <v>5.1999999999999998E-3</v>
      </c>
      <c r="H24" s="54">
        <v>1.1000000000000001E-3</v>
      </c>
    </row>
    <row r="25" spans="1:8" x14ac:dyDescent="0.2">
      <c r="A25" s="50"/>
      <c r="B25" s="51"/>
      <c r="C25" s="51" t="s">
        <v>25</v>
      </c>
      <c r="D25" s="51" t="s">
        <v>17</v>
      </c>
      <c r="E25" s="52">
        <v>3079</v>
      </c>
      <c r="F25" s="52">
        <v>9088</v>
      </c>
      <c r="G25" s="53">
        <v>8.9999999999999993E-3</v>
      </c>
      <c r="H25" s="54">
        <v>1.9E-3</v>
      </c>
    </row>
    <row r="26" spans="1:8" x14ac:dyDescent="0.2">
      <c r="A26" s="50"/>
      <c r="B26" s="51"/>
      <c r="C26" s="51"/>
      <c r="D26" s="51" t="s">
        <v>27</v>
      </c>
      <c r="E26" s="52">
        <v>3006</v>
      </c>
      <c r="F26" s="52">
        <v>8864</v>
      </c>
      <c r="G26" s="53">
        <v>8.8000000000000005E-3</v>
      </c>
      <c r="H26" s="54">
        <v>1.8E-3</v>
      </c>
    </row>
    <row r="27" spans="1:8" x14ac:dyDescent="0.2">
      <c r="A27" s="50"/>
      <c r="B27" s="51"/>
      <c r="C27" s="51"/>
      <c r="D27" s="51" t="s">
        <v>23</v>
      </c>
      <c r="E27" s="51">
        <v>166</v>
      </c>
      <c r="F27" s="51">
        <v>536</v>
      </c>
      <c r="G27" s="53">
        <v>5.0000000000000001E-4</v>
      </c>
      <c r="H27" s="54">
        <v>1E-4</v>
      </c>
    </row>
    <row r="28" spans="1:8" x14ac:dyDescent="0.2">
      <c r="A28" s="50"/>
      <c r="B28" s="51"/>
      <c r="C28" s="51"/>
      <c r="D28" s="51" t="s">
        <v>29</v>
      </c>
      <c r="E28" s="51">
        <v>303</v>
      </c>
      <c r="F28" s="51">
        <v>909</v>
      </c>
      <c r="G28" s="53">
        <v>8.9999999999999998E-4</v>
      </c>
      <c r="H28" s="54">
        <v>2.0000000000000001E-4</v>
      </c>
    </row>
    <row r="29" spans="1:8" x14ac:dyDescent="0.2">
      <c r="A29" s="50"/>
      <c r="B29" s="51"/>
      <c r="C29" s="51"/>
      <c r="D29" s="51" t="s">
        <v>28</v>
      </c>
      <c r="E29" s="52">
        <v>3181</v>
      </c>
      <c r="F29" s="52">
        <v>9537</v>
      </c>
      <c r="G29" s="53">
        <v>9.4000000000000004E-3</v>
      </c>
      <c r="H29" s="54">
        <v>2E-3</v>
      </c>
    </row>
    <row r="30" spans="1:8" x14ac:dyDescent="0.2">
      <c r="A30" s="50"/>
      <c r="B30" s="51"/>
      <c r="C30" s="51" t="s">
        <v>26</v>
      </c>
      <c r="D30" s="51" t="s">
        <v>17</v>
      </c>
      <c r="E30" s="52">
        <v>3675</v>
      </c>
      <c r="F30" s="52">
        <v>11169</v>
      </c>
      <c r="G30" s="53">
        <v>1.0999999999999999E-2</v>
      </c>
      <c r="H30" s="54">
        <v>2.3E-3</v>
      </c>
    </row>
    <row r="31" spans="1:8" x14ac:dyDescent="0.2">
      <c r="A31" s="50"/>
      <c r="B31" s="51"/>
      <c r="C31" s="51"/>
      <c r="D31" s="51" t="s">
        <v>27</v>
      </c>
      <c r="E31" s="51">
        <v>146</v>
      </c>
      <c r="F31" s="51">
        <v>439</v>
      </c>
      <c r="G31" s="53">
        <v>4.0000000000000002E-4</v>
      </c>
      <c r="H31" s="54">
        <v>1E-4</v>
      </c>
    </row>
    <row r="32" spans="1:8" x14ac:dyDescent="0.2">
      <c r="A32" s="50"/>
      <c r="B32" s="51"/>
      <c r="C32" s="51"/>
      <c r="D32" s="51" t="s">
        <v>28</v>
      </c>
      <c r="E32" s="51">
        <v>687</v>
      </c>
      <c r="F32" s="52">
        <v>2061</v>
      </c>
      <c r="G32" s="53">
        <v>2E-3</v>
      </c>
      <c r="H32" s="54">
        <v>4.0000000000000002E-4</v>
      </c>
    </row>
    <row r="33" spans="1:8" x14ac:dyDescent="0.2">
      <c r="A33" s="50"/>
      <c r="B33" s="51"/>
      <c r="C33" s="51"/>
      <c r="D33" s="51" t="s">
        <v>18</v>
      </c>
      <c r="E33" s="52">
        <v>3690</v>
      </c>
      <c r="F33" s="52">
        <v>11077</v>
      </c>
      <c r="G33" s="53">
        <v>1.09E-2</v>
      </c>
      <c r="H33" s="54">
        <v>2.3E-3</v>
      </c>
    </row>
    <row r="34" spans="1:8" x14ac:dyDescent="0.2">
      <c r="A34" s="50"/>
      <c r="B34" s="51" t="s">
        <v>19</v>
      </c>
      <c r="C34" s="51"/>
      <c r="D34" s="51"/>
      <c r="E34" s="52">
        <v>334761</v>
      </c>
      <c r="F34" s="52">
        <v>1012506</v>
      </c>
      <c r="G34" s="55">
        <v>1</v>
      </c>
      <c r="H34" s="54">
        <v>0.21</v>
      </c>
    </row>
    <row r="35" spans="1:8" x14ac:dyDescent="0.2">
      <c r="A35" s="50"/>
      <c r="B35" s="51" t="s">
        <v>20</v>
      </c>
      <c r="C35" s="51" t="s">
        <v>21</v>
      </c>
      <c r="D35" s="51" t="s">
        <v>17</v>
      </c>
      <c r="E35" s="52">
        <v>1277936</v>
      </c>
      <c r="F35" s="52">
        <v>3809830</v>
      </c>
      <c r="G35" s="51"/>
      <c r="H35" s="54">
        <v>0.79</v>
      </c>
    </row>
    <row r="36" spans="1:8" ht="13.5" thickBot="1" x14ac:dyDescent="0.25">
      <c r="A36" s="56"/>
      <c r="B36" s="57" t="s">
        <v>22</v>
      </c>
      <c r="C36" s="57"/>
      <c r="D36" s="57"/>
      <c r="E36" s="58">
        <v>1612697</v>
      </c>
      <c r="F36" s="58">
        <v>4822336</v>
      </c>
      <c r="G36" s="57"/>
      <c r="H36" s="59">
        <v>1</v>
      </c>
    </row>
    <row r="38" spans="1:8" x14ac:dyDescent="0.2">
      <c r="A38" s="60" t="s">
        <v>33</v>
      </c>
    </row>
  </sheetData>
  <mergeCells count="1">
    <mergeCell ref="E5:E7"/>
  </mergeCells>
  <pageMargins left="0.75" right="0.75" top="1" bottom="1" header="0.5" footer="0.5"/>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3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58</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147770</v>
      </c>
      <c r="F8" s="52">
        <v>450003</v>
      </c>
      <c r="G8" s="53">
        <v>0.39400000000000002</v>
      </c>
      <c r="H8" s="54">
        <v>9.4100000000000003E-2</v>
      </c>
    </row>
    <row r="9" spans="1:8" x14ac:dyDescent="0.2">
      <c r="A9" s="50"/>
      <c r="B9" s="51"/>
      <c r="C9" s="51"/>
      <c r="D9" s="51" t="s">
        <v>23</v>
      </c>
      <c r="E9" s="52">
        <v>11409</v>
      </c>
      <c r="F9" s="52">
        <v>37163</v>
      </c>
      <c r="G9" s="53">
        <v>3.2599999999999997E-2</v>
      </c>
      <c r="H9" s="54">
        <v>7.7999999999999996E-3</v>
      </c>
    </row>
    <row r="10" spans="1:8" x14ac:dyDescent="0.2">
      <c r="A10" s="50"/>
      <c r="B10" s="51"/>
      <c r="C10" s="51"/>
      <c r="D10" s="51" t="s">
        <v>29</v>
      </c>
      <c r="E10" s="51">
        <v>299</v>
      </c>
      <c r="F10" s="51">
        <v>919</v>
      </c>
      <c r="G10" s="53">
        <v>8.0000000000000004E-4</v>
      </c>
      <c r="H10" s="54">
        <v>2.0000000000000001E-4</v>
      </c>
    </row>
    <row r="11" spans="1:8" x14ac:dyDescent="0.2">
      <c r="A11" s="50"/>
      <c r="B11" s="51"/>
      <c r="C11" s="51"/>
      <c r="D11" s="51" t="s">
        <v>24</v>
      </c>
      <c r="E11" s="52">
        <v>4688</v>
      </c>
      <c r="F11" s="52">
        <v>13314</v>
      </c>
      <c r="G11" s="53">
        <v>1.17E-2</v>
      </c>
      <c r="H11" s="54">
        <v>2.8E-3</v>
      </c>
    </row>
    <row r="12" spans="1:8" x14ac:dyDescent="0.2">
      <c r="A12" s="50"/>
      <c r="B12" s="51"/>
      <c r="C12" s="51"/>
      <c r="D12" s="51" t="s">
        <v>28</v>
      </c>
      <c r="E12" s="52">
        <v>16792</v>
      </c>
      <c r="F12" s="52">
        <v>52594</v>
      </c>
      <c r="G12" s="53">
        <v>4.6100000000000002E-2</v>
      </c>
      <c r="H12" s="54">
        <v>1.0999999999999999E-2</v>
      </c>
    </row>
    <row r="13" spans="1:8" x14ac:dyDescent="0.2">
      <c r="A13" s="50"/>
      <c r="B13" s="51"/>
      <c r="C13" s="51"/>
      <c r="D13" s="51" t="s">
        <v>36</v>
      </c>
      <c r="E13" s="51">
        <v>414</v>
      </c>
      <c r="F13" s="52">
        <v>1311</v>
      </c>
      <c r="G13" s="53">
        <v>1.1000000000000001E-3</v>
      </c>
      <c r="H13" s="54">
        <v>2.9999999999999997E-4</v>
      </c>
    </row>
    <row r="14" spans="1:8" x14ac:dyDescent="0.2">
      <c r="A14" s="50"/>
      <c r="B14" s="51"/>
      <c r="C14" s="51" t="s">
        <v>16</v>
      </c>
      <c r="D14" s="51" t="s">
        <v>17</v>
      </c>
      <c r="E14" s="52">
        <v>54990</v>
      </c>
      <c r="F14" s="52">
        <v>164542</v>
      </c>
      <c r="G14" s="53">
        <v>0.14399999999999999</v>
      </c>
      <c r="H14" s="54">
        <v>3.44E-2</v>
      </c>
    </row>
    <row r="15" spans="1:8" x14ac:dyDescent="0.2">
      <c r="A15" s="50"/>
      <c r="B15" s="51"/>
      <c r="C15" s="51"/>
      <c r="D15" s="51" t="s">
        <v>27</v>
      </c>
      <c r="E15" s="52">
        <v>8466</v>
      </c>
      <c r="F15" s="52">
        <v>25396</v>
      </c>
      <c r="G15" s="53">
        <v>2.23E-2</v>
      </c>
      <c r="H15" s="54">
        <v>5.3E-3</v>
      </c>
    </row>
    <row r="16" spans="1:8" x14ac:dyDescent="0.2">
      <c r="A16" s="50"/>
      <c r="B16" s="51"/>
      <c r="C16" s="51"/>
      <c r="D16" s="51" t="s">
        <v>29</v>
      </c>
      <c r="E16" s="52">
        <v>1649</v>
      </c>
      <c r="F16" s="52">
        <v>5075</v>
      </c>
      <c r="G16" s="53">
        <v>4.4000000000000003E-3</v>
      </c>
      <c r="H16" s="54">
        <v>1.1000000000000001E-3</v>
      </c>
    </row>
    <row r="17" spans="1:8" x14ac:dyDescent="0.2">
      <c r="A17" s="50"/>
      <c r="B17" s="51"/>
      <c r="C17" s="51"/>
      <c r="D17" s="51" t="s">
        <v>24</v>
      </c>
      <c r="E17" s="51">
        <v>185</v>
      </c>
      <c r="F17" s="51">
        <v>590</v>
      </c>
      <c r="G17" s="53">
        <v>5.0000000000000001E-4</v>
      </c>
      <c r="H17" s="54">
        <v>1E-4</v>
      </c>
    </row>
    <row r="18" spans="1:8" x14ac:dyDescent="0.2">
      <c r="A18" s="50"/>
      <c r="B18" s="51"/>
      <c r="C18" s="51"/>
      <c r="D18" s="51" t="s">
        <v>28</v>
      </c>
      <c r="E18" s="51">
        <v>782</v>
      </c>
      <c r="F18" s="52">
        <v>2362</v>
      </c>
      <c r="G18" s="53">
        <v>2.0999999999999999E-3</v>
      </c>
      <c r="H18" s="54">
        <v>5.0000000000000001E-4</v>
      </c>
    </row>
    <row r="19" spans="1:8" x14ac:dyDescent="0.2">
      <c r="A19" s="50"/>
      <c r="B19" s="51"/>
      <c r="C19" s="51"/>
      <c r="D19" s="51" t="s">
        <v>18</v>
      </c>
      <c r="E19" s="52">
        <v>107798</v>
      </c>
      <c r="F19" s="52">
        <v>327010</v>
      </c>
      <c r="G19" s="53">
        <v>0.28699999999999998</v>
      </c>
      <c r="H19" s="54">
        <v>6.8400000000000002E-2</v>
      </c>
    </row>
    <row r="20" spans="1:8" x14ac:dyDescent="0.2">
      <c r="A20" s="50"/>
      <c r="B20" s="51"/>
      <c r="C20" s="51" t="s">
        <v>31</v>
      </c>
      <c r="D20" s="51" t="s">
        <v>17</v>
      </c>
      <c r="E20" s="52">
        <v>1245</v>
      </c>
      <c r="F20" s="52">
        <v>3254</v>
      </c>
      <c r="G20" s="53">
        <v>2.8999999999999998E-3</v>
      </c>
      <c r="H20" s="54">
        <v>6.9999999999999999E-4</v>
      </c>
    </row>
    <row r="21" spans="1:8" x14ac:dyDescent="0.2">
      <c r="A21" s="50"/>
      <c r="B21" s="51"/>
      <c r="C21" s="51"/>
      <c r="D21" s="51" t="s">
        <v>27</v>
      </c>
      <c r="E21" s="51">
        <v>307</v>
      </c>
      <c r="F21" s="51">
        <v>905</v>
      </c>
      <c r="G21" s="53">
        <v>8.0000000000000004E-4</v>
      </c>
      <c r="H21" s="54">
        <v>2.0000000000000001E-4</v>
      </c>
    </row>
    <row r="22" spans="1:8" x14ac:dyDescent="0.2">
      <c r="A22" s="50"/>
      <c r="B22" s="51"/>
      <c r="C22" s="51"/>
      <c r="D22" s="51" t="s">
        <v>28</v>
      </c>
      <c r="E22" s="51">
        <v>77</v>
      </c>
      <c r="F22" s="51">
        <v>219</v>
      </c>
      <c r="G22" s="53">
        <v>2.0000000000000001E-4</v>
      </c>
      <c r="H22" s="54">
        <v>0</v>
      </c>
    </row>
    <row r="23" spans="1:8" x14ac:dyDescent="0.2">
      <c r="A23" s="50"/>
      <c r="B23" s="51"/>
      <c r="C23" s="51"/>
      <c r="D23" s="51" t="s">
        <v>18</v>
      </c>
      <c r="E23" s="52">
        <v>2353</v>
      </c>
      <c r="F23" s="52">
        <v>6816</v>
      </c>
      <c r="G23" s="53">
        <v>6.0000000000000001E-3</v>
      </c>
      <c r="H23" s="54">
        <v>1.4E-3</v>
      </c>
    </row>
    <row r="24" spans="1:8" x14ac:dyDescent="0.2">
      <c r="A24" s="50"/>
      <c r="B24" s="51"/>
      <c r="C24" s="51" t="s">
        <v>25</v>
      </c>
      <c r="D24" s="51" t="s">
        <v>17</v>
      </c>
      <c r="E24" s="52">
        <v>3581</v>
      </c>
      <c r="F24" s="52">
        <v>10799</v>
      </c>
      <c r="G24" s="53">
        <v>9.4999999999999998E-3</v>
      </c>
      <c r="H24" s="54">
        <v>2.3E-3</v>
      </c>
    </row>
    <row r="25" spans="1:8" x14ac:dyDescent="0.2">
      <c r="A25" s="50"/>
      <c r="B25" s="51"/>
      <c r="C25" s="51"/>
      <c r="D25" s="51" t="s">
        <v>27</v>
      </c>
      <c r="E25" s="52">
        <v>2790</v>
      </c>
      <c r="F25" s="52">
        <v>8299</v>
      </c>
      <c r="G25" s="53">
        <v>7.3000000000000001E-3</v>
      </c>
      <c r="H25" s="54">
        <v>1.6999999999999999E-3</v>
      </c>
    </row>
    <row r="26" spans="1:8" x14ac:dyDescent="0.2">
      <c r="A26" s="50"/>
      <c r="B26" s="51"/>
      <c r="C26" s="51"/>
      <c r="D26" s="51" t="s">
        <v>29</v>
      </c>
      <c r="E26" s="51">
        <v>60</v>
      </c>
      <c r="F26" s="51">
        <v>180</v>
      </c>
      <c r="G26" s="53">
        <v>2.0000000000000001E-4</v>
      </c>
      <c r="H26" s="54">
        <v>0</v>
      </c>
    </row>
    <row r="27" spans="1:8" x14ac:dyDescent="0.2">
      <c r="A27" s="50"/>
      <c r="B27" s="51"/>
      <c r="C27" s="51"/>
      <c r="D27" s="51" t="s">
        <v>28</v>
      </c>
      <c r="E27" s="52">
        <v>2749</v>
      </c>
      <c r="F27" s="52">
        <v>8241</v>
      </c>
      <c r="G27" s="53">
        <v>7.1999999999999998E-3</v>
      </c>
      <c r="H27" s="54">
        <v>1.6999999999999999E-3</v>
      </c>
    </row>
    <row r="28" spans="1:8" x14ac:dyDescent="0.2">
      <c r="A28" s="50"/>
      <c r="B28" s="51"/>
      <c r="C28" s="51" t="s">
        <v>26</v>
      </c>
      <c r="D28" s="51" t="s">
        <v>17</v>
      </c>
      <c r="E28" s="52">
        <v>3805</v>
      </c>
      <c r="F28" s="52">
        <v>11603</v>
      </c>
      <c r="G28" s="53">
        <v>1.0200000000000001E-2</v>
      </c>
      <c r="H28" s="54">
        <v>2.3999999999999998E-3</v>
      </c>
    </row>
    <row r="29" spans="1:8" x14ac:dyDescent="0.2">
      <c r="A29" s="50"/>
      <c r="B29" s="51"/>
      <c r="C29" s="51"/>
      <c r="D29" s="51" t="s">
        <v>27</v>
      </c>
      <c r="E29" s="51">
        <v>70</v>
      </c>
      <c r="F29" s="51">
        <v>218</v>
      </c>
      <c r="G29" s="53">
        <v>2.0000000000000001E-4</v>
      </c>
      <c r="H29" s="54">
        <v>0</v>
      </c>
    </row>
    <row r="30" spans="1:8" x14ac:dyDescent="0.2">
      <c r="A30" s="50"/>
      <c r="B30" s="51"/>
      <c r="C30" s="51"/>
      <c r="D30" s="51" t="s">
        <v>29</v>
      </c>
      <c r="E30" s="51">
        <v>40</v>
      </c>
      <c r="F30" s="51">
        <v>120</v>
      </c>
      <c r="G30" s="53">
        <v>1E-4</v>
      </c>
      <c r="H30" s="54">
        <v>0</v>
      </c>
    </row>
    <row r="31" spans="1:8" x14ac:dyDescent="0.2">
      <c r="A31" s="50"/>
      <c r="B31" s="51"/>
      <c r="C31" s="51"/>
      <c r="D31" s="51" t="s">
        <v>28</v>
      </c>
      <c r="E31" s="51">
        <v>253</v>
      </c>
      <c r="F31" s="51">
        <v>759</v>
      </c>
      <c r="G31" s="53">
        <v>6.9999999999999999E-4</v>
      </c>
      <c r="H31" s="54">
        <v>2.0000000000000001E-4</v>
      </c>
    </row>
    <row r="32" spans="1:8" x14ac:dyDescent="0.2">
      <c r="A32" s="50"/>
      <c r="B32" s="51"/>
      <c r="C32" s="51"/>
      <c r="D32" s="51" t="s">
        <v>18</v>
      </c>
      <c r="E32" s="52">
        <v>3093</v>
      </c>
      <c r="F32" s="52">
        <v>9298</v>
      </c>
      <c r="G32" s="53">
        <v>8.0999999999999996E-3</v>
      </c>
      <c r="H32" s="54">
        <v>1.9E-3</v>
      </c>
    </row>
    <row r="33" spans="1:8" x14ac:dyDescent="0.2">
      <c r="A33" s="50"/>
      <c r="B33" s="51" t="s">
        <v>19</v>
      </c>
      <c r="C33" s="51"/>
      <c r="D33" s="51"/>
      <c r="E33" s="52">
        <v>375665</v>
      </c>
      <c r="F33" s="52">
        <v>1140990</v>
      </c>
      <c r="G33" s="55">
        <v>1</v>
      </c>
      <c r="H33" s="54">
        <v>0.23899999999999999</v>
      </c>
    </row>
    <row r="34" spans="1:8" x14ac:dyDescent="0.2">
      <c r="A34" s="50"/>
      <c r="B34" s="51" t="s">
        <v>20</v>
      </c>
      <c r="C34" s="51" t="s">
        <v>21</v>
      </c>
      <c r="D34" s="51" t="s">
        <v>17</v>
      </c>
      <c r="E34" s="52">
        <v>1219669</v>
      </c>
      <c r="F34" s="52">
        <v>3639585</v>
      </c>
      <c r="G34" s="51"/>
      <c r="H34" s="54">
        <v>0.76100000000000001</v>
      </c>
    </row>
    <row r="35" spans="1:8" ht="13.5" thickBot="1" x14ac:dyDescent="0.25">
      <c r="A35" s="56"/>
      <c r="B35" s="57" t="s">
        <v>22</v>
      </c>
      <c r="C35" s="57"/>
      <c r="D35" s="57"/>
      <c r="E35" s="58">
        <v>1595334</v>
      </c>
      <c r="F35" s="58">
        <v>4780575</v>
      </c>
      <c r="G35" s="57"/>
      <c r="H35" s="59">
        <v>1</v>
      </c>
    </row>
    <row r="37" spans="1:8" x14ac:dyDescent="0.2">
      <c r="A37" s="60" t="s">
        <v>33</v>
      </c>
    </row>
  </sheetData>
  <mergeCells count="1">
    <mergeCell ref="E5:E7"/>
  </mergeCells>
  <pageMargins left="0.75" right="0.75" top="1" bottom="1" header="0.5" footer="0.5"/>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8"/>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69</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52930</v>
      </c>
      <c r="F8" s="52">
        <v>162011</v>
      </c>
      <c r="G8" s="53">
        <v>0.26</v>
      </c>
      <c r="H8" s="54">
        <v>8.72E-2</v>
      </c>
    </row>
    <row r="9" spans="1:8" x14ac:dyDescent="0.2">
      <c r="A9" s="50"/>
      <c r="B9" s="51"/>
      <c r="C9" s="51"/>
      <c r="D9" s="51" t="s">
        <v>30</v>
      </c>
      <c r="E9" s="51">
        <v>105</v>
      </c>
      <c r="F9" s="51">
        <v>294</v>
      </c>
      <c r="G9" s="53">
        <v>5.0000000000000001E-4</v>
      </c>
      <c r="H9" s="54">
        <v>2.0000000000000001E-4</v>
      </c>
    </row>
    <row r="10" spans="1:8" x14ac:dyDescent="0.2">
      <c r="A10" s="50"/>
      <c r="B10" s="51"/>
      <c r="C10" s="51"/>
      <c r="D10" s="51" t="s">
        <v>23</v>
      </c>
      <c r="E10" s="52">
        <v>9754</v>
      </c>
      <c r="F10" s="52">
        <v>31452</v>
      </c>
      <c r="G10" s="53">
        <v>5.04E-2</v>
      </c>
      <c r="H10" s="54">
        <v>1.6899999999999998E-2</v>
      </c>
    </row>
    <row r="11" spans="1:8" x14ac:dyDescent="0.2">
      <c r="A11" s="50"/>
      <c r="B11" s="51"/>
      <c r="C11" s="51"/>
      <c r="D11" s="51" t="s">
        <v>29</v>
      </c>
      <c r="E11" s="51">
        <v>110</v>
      </c>
      <c r="F11" s="51">
        <v>344</v>
      </c>
      <c r="G11" s="53">
        <v>5.9999999999999995E-4</v>
      </c>
      <c r="H11" s="54">
        <v>2.0000000000000001E-4</v>
      </c>
    </row>
    <row r="12" spans="1:8" x14ac:dyDescent="0.2">
      <c r="A12" s="50"/>
      <c r="B12" s="51"/>
      <c r="C12" s="51"/>
      <c r="D12" s="51" t="s">
        <v>24</v>
      </c>
      <c r="E12" s="52">
        <v>5294</v>
      </c>
      <c r="F12" s="52">
        <v>13618</v>
      </c>
      <c r="G12" s="53">
        <v>2.18E-2</v>
      </c>
      <c r="H12" s="54">
        <v>7.3000000000000001E-3</v>
      </c>
    </row>
    <row r="13" spans="1:8" x14ac:dyDescent="0.2">
      <c r="A13" s="50"/>
      <c r="B13" s="51"/>
      <c r="C13" s="51"/>
      <c r="D13" s="51" t="s">
        <v>28</v>
      </c>
      <c r="E13" s="52">
        <v>1572</v>
      </c>
      <c r="F13" s="52">
        <v>4717</v>
      </c>
      <c r="G13" s="53">
        <v>7.6E-3</v>
      </c>
      <c r="H13" s="54">
        <v>2.5000000000000001E-3</v>
      </c>
    </row>
    <row r="14" spans="1:8" x14ac:dyDescent="0.2">
      <c r="A14" s="50"/>
      <c r="B14" s="51"/>
      <c r="C14" s="51"/>
      <c r="D14" s="51" t="s">
        <v>36</v>
      </c>
      <c r="E14" s="51">
        <v>216</v>
      </c>
      <c r="F14" s="51">
        <v>498</v>
      </c>
      <c r="G14" s="53">
        <v>8.0000000000000004E-4</v>
      </c>
      <c r="H14" s="54">
        <v>2.9999999999999997E-4</v>
      </c>
    </row>
    <row r="15" spans="1:8" x14ac:dyDescent="0.2">
      <c r="A15" s="50"/>
      <c r="B15" s="51"/>
      <c r="C15" s="51" t="s">
        <v>16</v>
      </c>
      <c r="D15" s="51" t="s">
        <v>17</v>
      </c>
      <c r="E15" s="52">
        <v>45599</v>
      </c>
      <c r="F15" s="52">
        <v>136337</v>
      </c>
      <c r="G15" s="53">
        <v>0.219</v>
      </c>
      <c r="H15" s="54">
        <v>7.3400000000000007E-2</v>
      </c>
    </row>
    <row r="16" spans="1:8" x14ac:dyDescent="0.2">
      <c r="A16" s="50"/>
      <c r="B16" s="51"/>
      <c r="C16" s="51"/>
      <c r="D16" s="51" t="s">
        <v>27</v>
      </c>
      <c r="E16" s="52">
        <v>3540</v>
      </c>
      <c r="F16" s="52">
        <v>11027</v>
      </c>
      <c r="G16" s="53">
        <v>1.77E-2</v>
      </c>
      <c r="H16" s="54">
        <v>5.8999999999999999E-3</v>
      </c>
    </row>
    <row r="17" spans="1:8" x14ac:dyDescent="0.2">
      <c r="A17" s="50"/>
      <c r="B17" s="51"/>
      <c r="C17" s="51"/>
      <c r="D17" s="51" t="s">
        <v>23</v>
      </c>
      <c r="E17" s="51">
        <v>9</v>
      </c>
      <c r="F17" s="51">
        <v>27</v>
      </c>
      <c r="G17" s="53">
        <v>0</v>
      </c>
      <c r="H17" s="54">
        <v>0</v>
      </c>
    </row>
    <row r="18" spans="1:8" x14ac:dyDescent="0.2">
      <c r="A18" s="50"/>
      <c r="B18" s="51"/>
      <c r="C18" s="51"/>
      <c r="D18" s="51" t="s">
        <v>29</v>
      </c>
      <c r="E18" s="52">
        <v>1556</v>
      </c>
      <c r="F18" s="52">
        <v>4825</v>
      </c>
      <c r="G18" s="53">
        <v>7.7000000000000002E-3</v>
      </c>
      <c r="H18" s="54">
        <v>2.5999999999999999E-3</v>
      </c>
    </row>
    <row r="19" spans="1:8" x14ac:dyDescent="0.2">
      <c r="A19" s="50"/>
      <c r="B19" s="51"/>
      <c r="C19" s="51"/>
      <c r="D19" s="51" t="s">
        <v>24</v>
      </c>
      <c r="E19" s="51">
        <v>88</v>
      </c>
      <c r="F19" s="51">
        <v>264</v>
      </c>
      <c r="G19" s="53">
        <v>4.0000000000000002E-4</v>
      </c>
      <c r="H19" s="54">
        <v>1E-4</v>
      </c>
    </row>
    <row r="20" spans="1:8" x14ac:dyDescent="0.2">
      <c r="A20" s="50"/>
      <c r="B20" s="51"/>
      <c r="C20" s="51"/>
      <c r="D20" s="51" t="s">
        <v>28</v>
      </c>
      <c r="E20" s="51">
        <v>161</v>
      </c>
      <c r="F20" s="51">
        <v>483</v>
      </c>
      <c r="G20" s="53">
        <v>8.0000000000000004E-4</v>
      </c>
      <c r="H20" s="54">
        <v>2.9999999999999997E-4</v>
      </c>
    </row>
    <row r="21" spans="1:8" x14ac:dyDescent="0.2">
      <c r="A21" s="50"/>
      <c r="B21" s="51"/>
      <c r="C21" s="51"/>
      <c r="D21" s="51" t="s">
        <v>18</v>
      </c>
      <c r="E21" s="52">
        <v>76891</v>
      </c>
      <c r="F21" s="52">
        <v>233534</v>
      </c>
      <c r="G21" s="53">
        <v>0.374</v>
      </c>
      <c r="H21" s="54">
        <v>0.126</v>
      </c>
    </row>
    <row r="22" spans="1:8" x14ac:dyDescent="0.2">
      <c r="A22" s="50"/>
      <c r="B22" s="51"/>
      <c r="C22" s="51" t="s">
        <v>31</v>
      </c>
      <c r="D22" s="51" t="s">
        <v>17</v>
      </c>
      <c r="E22" s="51">
        <v>588</v>
      </c>
      <c r="F22" s="52">
        <v>1543</v>
      </c>
      <c r="G22" s="53">
        <v>2.5000000000000001E-3</v>
      </c>
      <c r="H22" s="54">
        <v>8.0000000000000004E-4</v>
      </c>
    </row>
    <row r="23" spans="1:8" x14ac:dyDescent="0.2">
      <c r="A23" s="50"/>
      <c r="B23" s="51"/>
      <c r="C23" s="51"/>
      <c r="D23" s="51" t="s">
        <v>27</v>
      </c>
      <c r="E23" s="51">
        <v>156</v>
      </c>
      <c r="F23" s="51">
        <v>450</v>
      </c>
      <c r="G23" s="53">
        <v>6.9999999999999999E-4</v>
      </c>
      <c r="H23" s="54">
        <v>2.0000000000000001E-4</v>
      </c>
    </row>
    <row r="24" spans="1:8" x14ac:dyDescent="0.2">
      <c r="A24" s="50"/>
      <c r="B24" s="51"/>
      <c r="C24" s="51"/>
      <c r="D24" s="51" t="s">
        <v>18</v>
      </c>
      <c r="E24" s="51">
        <v>964</v>
      </c>
      <c r="F24" s="52">
        <v>2922</v>
      </c>
      <c r="G24" s="53">
        <v>4.7000000000000002E-3</v>
      </c>
      <c r="H24" s="54">
        <v>1.6000000000000001E-3</v>
      </c>
    </row>
    <row r="25" spans="1:8" x14ac:dyDescent="0.2">
      <c r="A25" s="50"/>
      <c r="B25" s="51"/>
      <c r="C25" s="51" t="s">
        <v>25</v>
      </c>
      <c r="D25" s="51" t="s">
        <v>17</v>
      </c>
      <c r="E25" s="52">
        <v>1061</v>
      </c>
      <c r="F25" s="52">
        <v>3027</v>
      </c>
      <c r="G25" s="53">
        <v>4.8999999999999998E-3</v>
      </c>
      <c r="H25" s="54">
        <v>1.6000000000000001E-3</v>
      </c>
    </row>
    <row r="26" spans="1:8" x14ac:dyDescent="0.2">
      <c r="A26" s="50"/>
      <c r="B26" s="51"/>
      <c r="C26" s="51"/>
      <c r="D26" s="51" t="s">
        <v>27</v>
      </c>
      <c r="E26" s="51">
        <v>887</v>
      </c>
      <c r="F26" s="52">
        <v>2694</v>
      </c>
      <c r="G26" s="53">
        <v>4.3E-3</v>
      </c>
      <c r="H26" s="54">
        <v>1.5E-3</v>
      </c>
    </row>
    <row r="27" spans="1:8" x14ac:dyDescent="0.2">
      <c r="A27" s="50"/>
      <c r="B27" s="51"/>
      <c r="C27" s="51"/>
      <c r="D27" s="51" t="s">
        <v>23</v>
      </c>
      <c r="E27" s="51">
        <v>319</v>
      </c>
      <c r="F27" s="52">
        <v>1011</v>
      </c>
      <c r="G27" s="53">
        <v>1.6000000000000001E-3</v>
      </c>
      <c r="H27" s="54">
        <v>5.0000000000000001E-4</v>
      </c>
    </row>
    <row r="28" spans="1:8" x14ac:dyDescent="0.2">
      <c r="A28" s="50"/>
      <c r="B28" s="51"/>
      <c r="C28" s="51"/>
      <c r="D28" s="51" t="s">
        <v>29</v>
      </c>
      <c r="E28" s="51">
        <v>5</v>
      </c>
      <c r="F28" s="51">
        <v>20</v>
      </c>
      <c r="G28" s="53">
        <v>0</v>
      </c>
      <c r="H28" s="54">
        <v>0</v>
      </c>
    </row>
    <row r="29" spans="1:8" x14ac:dyDescent="0.2">
      <c r="A29" s="50"/>
      <c r="B29" s="51"/>
      <c r="C29" s="51"/>
      <c r="D29" s="51" t="s">
        <v>28</v>
      </c>
      <c r="E29" s="51">
        <v>570</v>
      </c>
      <c r="F29" s="52">
        <v>1721</v>
      </c>
      <c r="G29" s="53">
        <v>2.8E-3</v>
      </c>
      <c r="H29" s="54">
        <v>8.9999999999999998E-4</v>
      </c>
    </row>
    <row r="30" spans="1:8" x14ac:dyDescent="0.2">
      <c r="A30" s="50"/>
      <c r="B30" s="51"/>
      <c r="C30" s="51" t="s">
        <v>26</v>
      </c>
      <c r="D30" s="51" t="s">
        <v>17</v>
      </c>
      <c r="E30" s="52">
        <v>2685</v>
      </c>
      <c r="F30" s="52">
        <v>8168</v>
      </c>
      <c r="G30" s="53">
        <v>1.3100000000000001E-2</v>
      </c>
      <c r="H30" s="54">
        <v>4.4000000000000003E-3</v>
      </c>
    </row>
    <row r="31" spans="1:8" x14ac:dyDescent="0.2">
      <c r="A31" s="50"/>
      <c r="B31" s="51"/>
      <c r="C31" s="51"/>
      <c r="D31" s="51" t="s">
        <v>27</v>
      </c>
      <c r="E31" s="51">
        <v>83</v>
      </c>
      <c r="F31" s="51">
        <v>294</v>
      </c>
      <c r="G31" s="53">
        <v>5.0000000000000001E-4</v>
      </c>
      <c r="H31" s="54">
        <v>2.0000000000000001E-4</v>
      </c>
    </row>
    <row r="32" spans="1:8" x14ac:dyDescent="0.2">
      <c r="A32" s="50"/>
      <c r="B32" s="51"/>
      <c r="C32" s="51"/>
      <c r="D32" s="51" t="s">
        <v>28</v>
      </c>
      <c r="E32" s="51">
        <v>3</v>
      </c>
      <c r="F32" s="51">
        <v>9</v>
      </c>
      <c r="G32" s="53">
        <v>0</v>
      </c>
      <c r="H32" s="54">
        <v>0</v>
      </c>
    </row>
    <row r="33" spans="1:8" x14ac:dyDescent="0.2">
      <c r="A33" s="50"/>
      <c r="B33" s="51"/>
      <c r="C33" s="51"/>
      <c r="D33" s="51" t="s">
        <v>18</v>
      </c>
      <c r="E33" s="51">
        <v>906</v>
      </c>
      <c r="F33" s="52">
        <v>2677</v>
      </c>
      <c r="G33" s="53">
        <v>4.3E-3</v>
      </c>
      <c r="H33" s="54">
        <v>1.4E-3</v>
      </c>
    </row>
    <row r="34" spans="1:8" x14ac:dyDescent="0.2">
      <c r="A34" s="50"/>
      <c r="B34" s="51" t="s">
        <v>19</v>
      </c>
      <c r="C34" s="51"/>
      <c r="D34" s="51"/>
      <c r="E34" s="52">
        <v>206052</v>
      </c>
      <c r="F34" s="52">
        <v>623967</v>
      </c>
      <c r="G34" s="55">
        <v>1</v>
      </c>
      <c r="H34" s="54">
        <v>0.33600000000000002</v>
      </c>
    </row>
    <row r="35" spans="1:8" x14ac:dyDescent="0.2">
      <c r="A35" s="50"/>
      <c r="B35" s="51" t="s">
        <v>20</v>
      </c>
      <c r="C35" s="51" t="s">
        <v>21</v>
      </c>
      <c r="D35" s="51" t="s">
        <v>17</v>
      </c>
      <c r="E35" s="52">
        <v>413254</v>
      </c>
      <c r="F35" s="52">
        <v>1233300</v>
      </c>
      <c r="G35" s="51"/>
      <c r="H35" s="54">
        <v>0.66400000000000003</v>
      </c>
    </row>
    <row r="36" spans="1:8" ht="13.5" thickBot="1" x14ac:dyDescent="0.25">
      <c r="A36" s="56"/>
      <c r="B36" s="57" t="s">
        <v>22</v>
      </c>
      <c r="C36" s="57"/>
      <c r="D36" s="57"/>
      <c r="E36" s="58">
        <v>619306</v>
      </c>
      <c r="F36" s="58">
        <v>1857267</v>
      </c>
      <c r="G36" s="57"/>
      <c r="H36" s="59">
        <v>1</v>
      </c>
    </row>
    <row r="38" spans="1:8" x14ac:dyDescent="0.2">
      <c r="A38" s="60" t="s">
        <v>33</v>
      </c>
    </row>
  </sheetData>
  <mergeCells count="1">
    <mergeCell ref="E5:E7"/>
  </mergeCells>
  <pageMargins left="0.75" right="0.75" top="1" bottom="1" header="0.5" footer="0.5"/>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39"/>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44</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154448</v>
      </c>
      <c r="F8" s="52">
        <v>466214</v>
      </c>
      <c r="G8" s="53">
        <v>0.434</v>
      </c>
      <c r="H8" s="54">
        <v>9.5699999999999993E-2</v>
      </c>
    </row>
    <row r="9" spans="1:8" x14ac:dyDescent="0.2">
      <c r="A9" s="50"/>
      <c r="B9" s="51"/>
      <c r="C9" s="51"/>
      <c r="D9" s="51" t="s">
        <v>30</v>
      </c>
      <c r="E9" s="51">
        <v>8</v>
      </c>
      <c r="F9" s="51">
        <v>24</v>
      </c>
      <c r="G9" s="53">
        <v>0</v>
      </c>
      <c r="H9" s="54">
        <v>0</v>
      </c>
    </row>
    <row r="10" spans="1:8" x14ac:dyDescent="0.2">
      <c r="A10" s="50"/>
      <c r="B10" s="51"/>
      <c r="C10" s="51"/>
      <c r="D10" s="51" t="s">
        <v>23</v>
      </c>
      <c r="E10" s="52">
        <v>7254</v>
      </c>
      <c r="F10" s="52">
        <v>23433</v>
      </c>
      <c r="G10" s="53">
        <v>2.18E-2</v>
      </c>
      <c r="H10" s="54">
        <v>4.7999999999999996E-3</v>
      </c>
    </row>
    <row r="11" spans="1:8" x14ac:dyDescent="0.2">
      <c r="A11" s="50"/>
      <c r="B11" s="51"/>
      <c r="C11" s="51"/>
      <c r="D11" s="51" t="s">
        <v>29</v>
      </c>
      <c r="E11" s="51">
        <v>112</v>
      </c>
      <c r="F11" s="51">
        <v>341</v>
      </c>
      <c r="G11" s="53">
        <v>2.9999999999999997E-4</v>
      </c>
      <c r="H11" s="54">
        <v>1E-4</v>
      </c>
    </row>
    <row r="12" spans="1:8" x14ac:dyDescent="0.2">
      <c r="A12" s="50"/>
      <c r="B12" s="51"/>
      <c r="C12" s="51"/>
      <c r="D12" s="51" t="s">
        <v>24</v>
      </c>
      <c r="E12" s="52">
        <v>2610</v>
      </c>
      <c r="F12" s="52">
        <v>7028</v>
      </c>
      <c r="G12" s="53">
        <v>6.4999999999999997E-3</v>
      </c>
      <c r="H12" s="54">
        <v>1.4E-3</v>
      </c>
    </row>
    <row r="13" spans="1:8" x14ac:dyDescent="0.2">
      <c r="A13" s="50"/>
      <c r="B13" s="51"/>
      <c r="C13" s="51"/>
      <c r="D13" s="51" t="s">
        <v>28</v>
      </c>
      <c r="E13" s="52">
        <v>17639</v>
      </c>
      <c r="F13" s="52">
        <v>54307</v>
      </c>
      <c r="G13" s="53">
        <v>5.0500000000000003E-2</v>
      </c>
      <c r="H13" s="54">
        <v>1.12E-2</v>
      </c>
    </row>
    <row r="14" spans="1:8" x14ac:dyDescent="0.2">
      <c r="A14" s="50"/>
      <c r="B14" s="51"/>
      <c r="C14" s="51"/>
      <c r="D14" s="51" t="s">
        <v>36</v>
      </c>
      <c r="E14" s="51">
        <v>389</v>
      </c>
      <c r="F14" s="51">
        <v>827</v>
      </c>
      <c r="G14" s="53">
        <v>8.0000000000000004E-4</v>
      </c>
      <c r="H14" s="54">
        <v>2.0000000000000001E-4</v>
      </c>
    </row>
    <row r="15" spans="1:8" x14ac:dyDescent="0.2">
      <c r="A15" s="50"/>
      <c r="B15" s="51"/>
      <c r="C15" s="51" t="s">
        <v>16</v>
      </c>
      <c r="D15" s="51" t="s">
        <v>17</v>
      </c>
      <c r="E15" s="52">
        <v>49472</v>
      </c>
      <c r="F15" s="52">
        <v>149599</v>
      </c>
      <c r="G15" s="53">
        <v>0.13900000000000001</v>
      </c>
      <c r="H15" s="54">
        <v>3.0700000000000002E-2</v>
      </c>
    </row>
    <row r="16" spans="1:8" x14ac:dyDescent="0.2">
      <c r="A16" s="50"/>
      <c r="B16" s="51"/>
      <c r="C16" s="51"/>
      <c r="D16" s="51" t="s">
        <v>27</v>
      </c>
      <c r="E16" s="52">
        <v>4987</v>
      </c>
      <c r="F16" s="52">
        <v>14640</v>
      </c>
      <c r="G16" s="53">
        <v>1.3599999999999999E-2</v>
      </c>
      <c r="H16" s="54">
        <v>3.0000000000000001E-3</v>
      </c>
    </row>
    <row r="17" spans="1:8" x14ac:dyDescent="0.2">
      <c r="A17" s="50"/>
      <c r="B17" s="51"/>
      <c r="C17" s="51"/>
      <c r="D17" s="51" t="s">
        <v>23</v>
      </c>
      <c r="E17" s="51">
        <v>13</v>
      </c>
      <c r="F17" s="51">
        <v>39</v>
      </c>
      <c r="G17" s="53">
        <v>0</v>
      </c>
      <c r="H17" s="54">
        <v>0</v>
      </c>
    </row>
    <row r="18" spans="1:8" x14ac:dyDescent="0.2">
      <c r="A18" s="50"/>
      <c r="B18" s="51"/>
      <c r="C18" s="51"/>
      <c r="D18" s="51" t="s">
        <v>29</v>
      </c>
      <c r="E18" s="52">
        <v>1639</v>
      </c>
      <c r="F18" s="52">
        <v>5104</v>
      </c>
      <c r="G18" s="53">
        <v>4.7999999999999996E-3</v>
      </c>
      <c r="H18" s="54">
        <v>1E-3</v>
      </c>
    </row>
    <row r="19" spans="1:8" x14ac:dyDescent="0.2">
      <c r="A19" s="50"/>
      <c r="B19" s="51"/>
      <c r="C19" s="51"/>
      <c r="D19" s="51" t="s">
        <v>28</v>
      </c>
      <c r="E19" s="52">
        <v>1308</v>
      </c>
      <c r="F19" s="52">
        <v>3921</v>
      </c>
      <c r="G19" s="53">
        <v>3.5999999999999999E-3</v>
      </c>
      <c r="H19" s="54">
        <v>8.0000000000000004E-4</v>
      </c>
    </row>
    <row r="20" spans="1:8" x14ac:dyDescent="0.2">
      <c r="A20" s="50"/>
      <c r="B20" s="51"/>
      <c r="C20" s="51"/>
      <c r="D20" s="51" t="s">
        <v>18</v>
      </c>
      <c r="E20" s="52">
        <v>95887</v>
      </c>
      <c r="F20" s="52">
        <v>288487</v>
      </c>
      <c r="G20" s="53">
        <v>0.26900000000000002</v>
      </c>
      <c r="H20" s="54">
        <v>5.9200000000000003E-2</v>
      </c>
    </row>
    <row r="21" spans="1:8" x14ac:dyDescent="0.2">
      <c r="A21" s="50"/>
      <c r="B21" s="51"/>
      <c r="C21" s="51" t="s">
        <v>31</v>
      </c>
      <c r="D21" s="51" t="s">
        <v>17</v>
      </c>
      <c r="E21" s="52">
        <v>1091</v>
      </c>
      <c r="F21" s="52">
        <v>2637</v>
      </c>
      <c r="G21" s="53">
        <v>2.5000000000000001E-3</v>
      </c>
      <c r="H21" s="54">
        <v>5.0000000000000001E-4</v>
      </c>
    </row>
    <row r="22" spans="1:8" x14ac:dyDescent="0.2">
      <c r="A22" s="50"/>
      <c r="B22" s="51"/>
      <c r="C22" s="51"/>
      <c r="D22" s="51" t="s">
        <v>27</v>
      </c>
      <c r="E22" s="51">
        <v>379</v>
      </c>
      <c r="F22" s="52">
        <v>1095</v>
      </c>
      <c r="G22" s="53">
        <v>1E-3</v>
      </c>
      <c r="H22" s="54">
        <v>2.0000000000000001E-4</v>
      </c>
    </row>
    <row r="23" spans="1:8" x14ac:dyDescent="0.2">
      <c r="A23" s="50"/>
      <c r="B23" s="51"/>
      <c r="C23" s="51"/>
      <c r="D23" s="51" t="s">
        <v>29</v>
      </c>
      <c r="E23" s="51">
        <v>4</v>
      </c>
      <c r="F23" s="51">
        <v>13</v>
      </c>
      <c r="G23" s="53">
        <v>0</v>
      </c>
      <c r="H23" s="54">
        <v>0</v>
      </c>
    </row>
    <row r="24" spans="1:8" x14ac:dyDescent="0.2">
      <c r="A24" s="50"/>
      <c r="B24" s="51"/>
      <c r="C24" s="51"/>
      <c r="D24" s="51" t="s">
        <v>28</v>
      </c>
      <c r="E24" s="51">
        <v>385</v>
      </c>
      <c r="F24" s="51">
        <v>385</v>
      </c>
      <c r="G24" s="53">
        <v>4.0000000000000002E-4</v>
      </c>
      <c r="H24" s="54">
        <v>1E-4</v>
      </c>
    </row>
    <row r="25" spans="1:8" x14ac:dyDescent="0.2">
      <c r="A25" s="50"/>
      <c r="B25" s="51"/>
      <c r="C25" s="51"/>
      <c r="D25" s="51" t="s">
        <v>18</v>
      </c>
      <c r="E25" s="52">
        <v>1842</v>
      </c>
      <c r="F25" s="52">
        <v>5338</v>
      </c>
      <c r="G25" s="53">
        <v>5.0000000000000001E-3</v>
      </c>
      <c r="H25" s="54">
        <v>1.1000000000000001E-3</v>
      </c>
    </row>
    <row r="26" spans="1:8" x14ac:dyDescent="0.2">
      <c r="A26" s="50"/>
      <c r="B26" s="51"/>
      <c r="C26" s="51" t="s">
        <v>25</v>
      </c>
      <c r="D26" s="51" t="s">
        <v>17</v>
      </c>
      <c r="E26" s="52">
        <v>2797</v>
      </c>
      <c r="F26" s="52">
        <v>8163</v>
      </c>
      <c r="G26" s="53">
        <v>7.6E-3</v>
      </c>
      <c r="H26" s="54">
        <v>1.6999999999999999E-3</v>
      </c>
    </row>
    <row r="27" spans="1:8" x14ac:dyDescent="0.2">
      <c r="A27" s="50"/>
      <c r="B27" s="51"/>
      <c r="C27" s="51"/>
      <c r="D27" s="51" t="s">
        <v>27</v>
      </c>
      <c r="E27" s="52">
        <v>2512</v>
      </c>
      <c r="F27" s="52">
        <v>7185</v>
      </c>
      <c r="G27" s="53">
        <v>6.7000000000000002E-3</v>
      </c>
      <c r="H27" s="54">
        <v>1.5E-3</v>
      </c>
    </row>
    <row r="28" spans="1:8" x14ac:dyDescent="0.2">
      <c r="A28" s="50"/>
      <c r="B28" s="51"/>
      <c r="C28" s="51"/>
      <c r="D28" s="51" t="s">
        <v>23</v>
      </c>
      <c r="E28" s="51">
        <v>79</v>
      </c>
      <c r="F28" s="51">
        <v>237</v>
      </c>
      <c r="G28" s="53">
        <v>2.0000000000000001E-4</v>
      </c>
      <c r="H28" s="54">
        <v>0</v>
      </c>
    </row>
    <row r="29" spans="1:8" x14ac:dyDescent="0.2">
      <c r="A29" s="50"/>
      <c r="B29" s="51"/>
      <c r="C29" s="51"/>
      <c r="D29" s="51" t="s">
        <v>29</v>
      </c>
      <c r="E29" s="51">
        <v>91</v>
      </c>
      <c r="F29" s="51">
        <v>273</v>
      </c>
      <c r="G29" s="53">
        <v>2.9999999999999997E-4</v>
      </c>
      <c r="H29" s="54">
        <v>1E-4</v>
      </c>
    </row>
    <row r="30" spans="1:8" x14ac:dyDescent="0.2">
      <c r="A30" s="50"/>
      <c r="B30" s="51"/>
      <c r="C30" s="51"/>
      <c r="D30" s="51" t="s">
        <v>28</v>
      </c>
      <c r="E30" s="52">
        <v>3675</v>
      </c>
      <c r="F30" s="52">
        <v>11090</v>
      </c>
      <c r="G30" s="53">
        <v>1.03E-2</v>
      </c>
      <c r="H30" s="54">
        <v>2.3E-3</v>
      </c>
    </row>
    <row r="31" spans="1:8" x14ac:dyDescent="0.2">
      <c r="A31" s="50"/>
      <c r="B31" s="51"/>
      <c r="C31" s="51" t="s">
        <v>26</v>
      </c>
      <c r="D31" s="51" t="s">
        <v>17</v>
      </c>
      <c r="E31" s="52">
        <v>3875</v>
      </c>
      <c r="F31" s="52">
        <v>11740</v>
      </c>
      <c r="G31" s="53">
        <v>1.09E-2</v>
      </c>
      <c r="H31" s="54">
        <v>2.3999999999999998E-3</v>
      </c>
    </row>
    <row r="32" spans="1:8" x14ac:dyDescent="0.2">
      <c r="A32" s="50"/>
      <c r="B32" s="51"/>
      <c r="C32" s="51"/>
      <c r="D32" s="51" t="s">
        <v>27</v>
      </c>
      <c r="E32" s="51">
        <v>137</v>
      </c>
      <c r="F32" s="51">
        <v>444</v>
      </c>
      <c r="G32" s="53">
        <v>4.0000000000000002E-4</v>
      </c>
      <c r="H32" s="54">
        <v>1E-4</v>
      </c>
    </row>
    <row r="33" spans="1:8" x14ac:dyDescent="0.2">
      <c r="A33" s="50"/>
      <c r="B33" s="51"/>
      <c r="C33" s="51"/>
      <c r="D33" s="51" t="s">
        <v>28</v>
      </c>
      <c r="E33" s="51">
        <v>574</v>
      </c>
      <c r="F33" s="52">
        <v>1726</v>
      </c>
      <c r="G33" s="53">
        <v>1.6000000000000001E-3</v>
      </c>
      <c r="H33" s="54">
        <v>4.0000000000000002E-4</v>
      </c>
    </row>
    <row r="34" spans="1:8" x14ac:dyDescent="0.2">
      <c r="A34" s="50"/>
      <c r="B34" s="51"/>
      <c r="C34" s="51"/>
      <c r="D34" s="51" t="s">
        <v>18</v>
      </c>
      <c r="E34" s="52">
        <v>3402</v>
      </c>
      <c r="F34" s="52">
        <v>10041</v>
      </c>
      <c r="G34" s="53">
        <v>9.2999999999999992E-3</v>
      </c>
      <c r="H34" s="54">
        <v>2.0999999999999999E-3</v>
      </c>
    </row>
    <row r="35" spans="1:8" x14ac:dyDescent="0.2">
      <c r="A35" s="50"/>
      <c r="B35" s="51" t="s">
        <v>19</v>
      </c>
      <c r="C35" s="51"/>
      <c r="D35" s="51"/>
      <c r="E35" s="52">
        <v>356609</v>
      </c>
      <c r="F35" s="52">
        <v>1074331</v>
      </c>
      <c r="G35" s="55">
        <v>1</v>
      </c>
      <c r="H35" s="54">
        <v>0.221</v>
      </c>
    </row>
    <row r="36" spans="1:8" x14ac:dyDescent="0.2">
      <c r="A36" s="50"/>
      <c r="B36" s="51" t="s">
        <v>20</v>
      </c>
      <c r="C36" s="51" t="s">
        <v>21</v>
      </c>
      <c r="D36" s="51" t="s">
        <v>17</v>
      </c>
      <c r="E36" s="52">
        <v>1273564</v>
      </c>
      <c r="F36" s="52">
        <v>3795064</v>
      </c>
      <c r="G36" s="51"/>
      <c r="H36" s="54">
        <v>0.77900000000000003</v>
      </c>
    </row>
    <row r="37" spans="1:8" ht="13.5" thickBot="1" x14ac:dyDescent="0.25">
      <c r="A37" s="56"/>
      <c r="B37" s="57" t="s">
        <v>22</v>
      </c>
      <c r="C37" s="57"/>
      <c r="D37" s="57"/>
      <c r="E37" s="58">
        <v>1630173</v>
      </c>
      <c r="F37" s="58">
        <v>4869395</v>
      </c>
      <c r="G37" s="57"/>
      <c r="H37" s="59">
        <v>1</v>
      </c>
    </row>
    <row r="39" spans="1:8" x14ac:dyDescent="0.2">
      <c r="A39" s="60" t="s">
        <v>33</v>
      </c>
    </row>
  </sheetData>
  <mergeCells count="1">
    <mergeCell ref="E5:E7"/>
  </mergeCells>
  <pageMargins left="0.75" right="0.75" top="1" bottom="1" header="0.5" footer="0.5"/>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38"/>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59</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147452</v>
      </c>
      <c r="F8" s="52">
        <v>450001</v>
      </c>
      <c r="G8" s="53">
        <v>0.373</v>
      </c>
      <c r="H8" s="54">
        <v>9.3399999999999997E-2</v>
      </c>
    </row>
    <row r="9" spans="1:8" x14ac:dyDescent="0.2">
      <c r="A9" s="50"/>
      <c r="B9" s="51"/>
      <c r="C9" s="51"/>
      <c r="D9" s="51" t="s">
        <v>23</v>
      </c>
      <c r="E9" s="52">
        <v>11032</v>
      </c>
      <c r="F9" s="52">
        <v>35558</v>
      </c>
      <c r="G9" s="53">
        <v>2.9399999999999999E-2</v>
      </c>
      <c r="H9" s="54">
        <v>7.4000000000000003E-3</v>
      </c>
    </row>
    <row r="10" spans="1:8" x14ac:dyDescent="0.2">
      <c r="A10" s="50"/>
      <c r="B10" s="51"/>
      <c r="C10" s="51"/>
      <c r="D10" s="51" t="s">
        <v>29</v>
      </c>
      <c r="E10" s="51">
        <v>45</v>
      </c>
      <c r="F10" s="51">
        <v>136</v>
      </c>
      <c r="G10" s="53">
        <v>1E-4</v>
      </c>
      <c r="H10" s="54">
        <v>0</v>
      </c>
    </row>
    <row r="11" spans="1:8" x14ac:dyDescent="0.2">
      <c r="A11" s="50"/>
      <c r="B11" s="51"/>
      <c r="C11" s="51"/>
      <c r="D11" s="51" t="s">
        <v>24</v>
      </c>
      <c r="E11" s="52">
        <v>3245</v>
      </c>
      <c r="F11" s="52">
        <v>8226</v>
      </c>
      <c r="G11" s="53">
        <v>6.7999999999999996E-3</v>
      </c>
      <c r="H11" s="54">
        <v>1.6999999999999999E-3</v>
      </c>
    </row>
    <row r="12" spans="1:8" x14ac:dyDescent="0.2">
      <c r="A12" s="50"/>
      <c r="B12" s="51"/>
      <c r="C12" s="51"/>
      <c r="D12" s="51" t="s">
        <v>28</v>
      </c>
      <c r="E12" s="52">
        <v>15540</v>
      </c>
      <c r="F12" s="52">
        <v>48841</v>
      </c>
      <c r="G12" s="53">
        <v>4.0399999999999998E-2</v>
      </c>
      <c r="H12" s="54">
        <v>1.01E-2</v>
      </c>
    </row>
    <row r="13" spans="1:8" x14ac:dyDescent="0.2">
      <c r="A13" s="50"/>
      <c r="B13" s="51"/>
      <c r="C13" s="51"/>
      <c r="D13" s="51" t="s">
        <v>36</v>
      </c>
      <c r="E13" s="51">
        <v>266</v>
      </c>
      <c r="F13" s="51">
        <v>776</v>
      </c>
      <c r="G13" s="53">
        <v>5.9999999999999995E-4</v>
      </c>
      <c r="H13" s="54">
        <v>2.0000000000000001E-4</v>
      </c>
    </row>
    <row r="14" spans="1:8" x14ac:dyDescent="0.2">
      <c r="A14" s="50"/>
      <c r="B14" s="51"/>
      <c r="C14" s="51" t="s">
        <v>16</v>
      </c>
      <c r="D14" s="51" t="s">
        <v>17</v>
      </c>
      <c r="E14" s="52">
        <v>74789</v>
      </c>
      <c r="F14" s="52">
        <v>225909</v>
      </c>
      <c r="G14" s="53">
        <v>0.187</v>
      </c>
      <c r="H14" s="54">
        <v>4.6899999999999997E-2</v>
      </c>
    </row>
    <row r="15" spans="1:8" x14ac:dyDescent="0.2">
      <c r="A15" s="50"/>
      <c r="B15" s="51"/>
      <c r="C15" s="51"/>
      <c r="D15" s="51" t="s">
        <v>27</v>
      </c>
      <c r="E15" s="52">
        <v>7122</v>
      </c>
      <c r="F15" s="52">
        <v>21345</v>
      </c>
      <c r="G15" s="53">
        <v>1.77E-2</v>
      </c>
      <c r="H15" s="54">
        <v>4.4000000000000003E-3</v>
      </c>
    </row>
    <row r="16" spans="1:8" x14ac:dyDescent="0.2">
      <c r="A16" s="50"/>
      <c r="B16" s="51"/>
      <c r="C16" s="51"/>
      <c r="D16" s="51" t="s">
        <v>29</v>
      </c>
      <c r="E16" s="52">
        <v>1149</v>
      </c>
      <c r="F16" s="52">
        <v>3546</v>
      </c>
      <c r="G16" s="53">
        <v>2.8999999999999998E-3</v>
      </c>
      <c r="H16" s="54">
        <v>6.9999999999999999E-4</v>
      </c>
    </row>
    <row r="17" spans="1:8" x14ac:dyDescent="0.2">
      <c r="A17" s="50"/>
      <c r="B17" s="51"/>
      <c r="C17" s="51"/>
      <c r="D17" s="51" t="s">
        <v>24</v>
      </c>
      <c r="E17" s="51">
        <v>8</v>
      </c>
      <c r="F17" s="51">
        <v>24</v>
      </c>
      <c r="G17" s="53">
        <v>0</v>
      </c>
      <c r="H17" s="54">
        <v>0</v>
      </c>
    </row>
    <row r="18" spans="1:8" x14ac:dyDescent="0.2">
      <c r="A18" s="50"/>
      <c r="B18" s="51"/>
      <c r="C18" s="51"/>
      <c r="D18" s="51" t="s">
        <v>28</v>
      </c>
      <c r="E18" s="52">
        <v>1225</v>
      </c>
      <c r="F18" s="52">
        <v>3724</v>
      </c>
      <c r="G18" s="53">
        <v>3.0999999999999999E-3</v>
      </c>
      <c r="H18" s="54">
        <v>8.0000000000000004E-4</v>
      </c>
    </row>
    <row r="19" spans="1:8" x14ac:dyDescent="0.2">
      <c r="A19" s="50"/>
      <c r="B19" s="51"/>
      <c r="C19" s="51"/>
      <c r="D19" s="51" t="s">
        <v>18</v>
      </c>
      <c r="E19" s="52">
        <v>115985</v>
      </c>
      <c r="F19" s="52">
        <v>350907</v>
      </c>
      <c r="G19" s="53">
        <v>0.29099999999999998</v>
      </c>
      <c r="H19" s="54">
        <v>7.2800000000000004E-2</v>
      </c>
    </row>
    <row r="20" spans="1:8" x14ac:dyDescent="0.2">
      <c r="A20" s="50"/>
      <c r="B20" s="51"/>
      <c r="C20" s="51" t="s">
        <v>31</v>
      </c>
      <c r="D20" s="51" t="s">
        <v>17</v>
      </c>
      <c r="E20" s="52">
        <v>1545</v>
      </c>
      <c r="F20" s="52">
        <v>4185</v>
      </c>
      <c r="G20" s="53">
        <v>3.5000000000000001E-3</v>
      </c>
      <c r="H20" s="54">
        <v>8.9999999999999998E-4</v>
      </c>
    </row>
    <row r="21" spans="1:8" x14ac:dyDescent="0.2">
      <c r="A21" s="50"/>
      <c r="B21" s="51"/>
      <c r="C21" s="51"/>
      <c r="D21" s="51" t="s">
        <v>27</v>
      </c>
      <c r="E21" s="51">
        <v>490</v>
      </c>
      <c r="F21" s="52">
        <v>1457</v>
      </c>
      <c r="G21" s="53">
        <v>1.1999999999999999E-3</v>
      </c>
      <c r="H21" s="54">
        <v>2.9999999999999997E-4</v>
      </c>
    </row>
    <row r="22" spans="1:8" x14ac:dyDescent="0.2">
      <c r="A22" s="50"/>
      <c r="B22" s="51"/>
      <c r="C22" s="51"/>
      <c r="D22" s="51" t="s">
        <v>28</v>
      </c>
      <c r="E22" s="51">
        <v>25</v>
      </c>
      <c r="F22" s="51">
        <v>75</v>
      </c>
      <c r="G22" s="53">
        <v>1E-4</v>
      </c>
      <c r="H22" s="54">
        <v>0</v>
      </c>
    </row>
    <row r="23" spans="1:8" x14ac:dyDescent="0.2">
      <c r="A23" s="50"/>
      <c r="B23" s="51"/>
      <c r="C23" s="51"/>
      <c r="D23" s="51" t="s">
        <v>18</v>
      </c>
      <c r="E23" s="52">
        <v>1830</v>
      </c>
      <c r="F23" s="52">
        <v>5326</v>
      </c>
      <c r="G23" s="53">
        <v>4.4000000000000003E-3</v>
      </c>
      <c r="H23" s="54">
        <v>1.1000000000000001E-3</v>
      </c>
    </row>
    <row r="24" spans="1:8" x14ac:dyDescent="0.2">
      <c r="A24" s="50"/>
      <c r="B24" s="51"/>
      <c r="C24" s="51" t="s">
        <v>25</v>
      </c>
      <c r="D24" s="51" t="s">
        <v>17</v>
      </c>
      <c r="E24" s="52">
        <v>2684</v>
      </c>
      <c r="F24" s="52">
        <v>8068</v>
      </c>
      <c r="G24" s="53">
        <v>6.7000000000000002E-3</v>
      </c>
      <c r="H24" s="54">
        <v>1.6999999999999999E-3</v>
      </c>
    </row>
    <row r="25" spans="1:8" x14ac:dyDescent="0.2">
      <c r="A25" s="50"/>
      <c r="B25" s="51"/>
      <c r="C25" s="51"/>
      <c r="D25" s="51" t="s">
        <v>27</v>
      </c>
      <c r="E25" s="52">
        <v>2994</v>
      </c>
      <c r="F25" s="52">
        <v>8859</v>
      </c>
      <c r="G25" s="53">
        <v>7.3000000000000001E-3</v>
      </c>
      <c r="H25" s="54">
        <v>1.8E-3</v>
      </c>
    </row>
    <row r="26" spans="1:8" x14ac:dyDescent="0.2">
      <c r="A26" s="50"/>
      <c r="B26" s="51"/>
      <c r="C26" s="51"/>
      <c r="D26" s="51" t="s">
        <v>23</v>
      </c>
      <c r="E26" s="51">
        <v>123</v>
      </c>
      <c r="F26" s="51">
        <v>416</v>
      </c>
      <c r="G26" s="53">
        <v>2.9999999999999997E-4</v>
      </c>
      <c r="H26" s="54">
        <v>1E-4</v>
      </c>
    </row>
    <row r="27" spans="1:8" x14ac:dyDescent="0.2">
      <c r="A27" s="50"/>
      <c r="B27" s="51"/>
      <c r="C27" s="51"/>
      <c r="D27" s="51" t="s">
        <v>29</v>
      </c>
      <c r="E27" s="51">
        <v>100</v>
      </c>
      <c r="F27" s="51">
        <v>310</v>
      </c>
      <c r="G27" s="53">
        <v>2.9999999999999997E-4</v>
      </c>
      <c r="H27" s="54">
        <v>1E-4</v>
      </c>
    </row>
    <row r="28" spans="1:8" x14ac:dyDescent="0.2">
      <c r="A28" s="50"/>
      <c r="B28" s="51"/>
      <c r="C28" s="51"/>
      <c r="D28" s="51" t="s">
        <v>28</v>
      </c>
      <c r="E28" s="52">
        <v>3154</v>
      </c>
      <c r="F28" s="52">
        <v>9509</v>
      </c>
      <c r="G28" s="53">
        <v>7.9000000000000008E-3</v>
      </c>
      <c r="H28" s="54">
        <v>2E-3</v>
      </c>
    </row>
    <row r="29" spans="1:8" x14ac:dyDescent="0.2">
      <c r="A29" s="50"/>
      <c r="B29" s="51"/>
      <c r="C29" s="51" t="s">
        <v>26</v>
      </c>
      <c r="D29" s="51" t="s">
        <v>17</v>
      </c>
      <c r="E29" s="52">
        <v>3914</v>
      </c>
      <c r="F29" s="52">
        <v>11942</v>
      </c>
      <c r="G29" s="53">
        <v>9.9000000000000008E-3</v>
      </c>
      <c r="H29" s="54">
        <v>2.5000000000000001E-3</v>
      </c>
    </row>
    <row r="30" spans="1:8" x14ac:dyDescent="0.2">
      <c r="A30" s="50"/>
      <c r="B30" s="51"/>
      <c r="C30" s="51"/>
      <c r="D30" s="51" t="s">
        <v>27</v>
      </c>
      <c r="E30" s="51">
        <v>34</v>
      </c>
      <c r="F30" s="51">
        <v>102</v>
      </c>
      <c r="G30" s="53">
        <v>1E-4</v>
      </c>
      <c r="H30" s="54">
        <v>0</v>
      </c>
    </row>
    <row r="31" spans="1:8" x14ac:dyDescent="0.2">
      <c r="A31" s="50"/>
      <c r="B31" s="51"/>
      <c r="C31" s="51"/>
      <c r="D31" s="51" t="s">
        <v>29</v>
      </c>
      <c r="E31" s="51">
        <v>15</v>
      </c>
      <c r="F31" s="51">
        <v>45</v>
      </c>
      <c r="G31" s="53">
        <v>0</v>
      </c>
      <c r="H31" s="54">
        <v>0</v>
      </c>
    </row>
    <row r="32" spans="1:8" x14ac:dyDescent="0.2">
      <c r="A32" s="50"/>
      <c r="B32" s="51"/>
      <c r="C32" s="51"/>
      <c r="D32" s="51" t="s">
        <v>28</v>
      </c>
      <c r="E32" s="51">
        <v>235</v>
      </c>
      <c r="F32" s="51">
        <v>705</v>
      </c>
      <c r="G32" s="53">
        <v>5.9999999999999995E-4</v>
      </c>
      <c r="H32" s="54">
        <v>1E-4</v>
      </c>
    </row>
    <row r="33" spans="1:8" x14ac:dyDescent="0.2">
      <c r="A33" s="50"/>
      <c r="B33" s="51"/>
      <c r="C33" s="51"/>
      <c r="D33" s="51" t="s">
        <v>18</v>
      </c>
      <c r="E33" s="52">
        <v>2577</v>
      </c>
      <c r="F33" s="52">
        <v>7620</v>
      </c>
      <c r="G33" s="53">
        <v>6.3E-3</v>
      </c>
      <c r="H33" s="54">
        <v>1.6000000000000001E-3</v>
      </c>
    </row>
    <row r="34" spans="1:8" x14ac:dyDescent="0.2">
      <c r="A34" s="50"/>
      <c r="B34" s="51" t="s">
        <v>19</v>
      </c>
      <c r="C34" s="51"/>
      <c r="D34" s="51"/>
      <c r="E34" s="52">
        <v>397578</v>
      </c>
      <c r="F34" s="52">
        <v>1207612</v>
      </c>
      <c r="G34" s="55">
        <v>1</v>
      </c>
      <c r="H34" s="54">
        <v>0.251</v>
      </c>
    </row>
    <row r="35" spans="1:8" x14ac:dyDescent="0.2">
      <c r="A35" s="50"/>
      <c r="B35" s="51" t="s">
        <v>20</v>
      </c>
      <c r="C35" s="51" t="s">
        <v>21</v>
      </c>
      <c r="D35" s="51" t="s">
        <v>17</v>
      </c>
      <c r="E35" s="52">
        <v>1208309</v>
      </c>
      <c r="F35" s="52">
        <v>3612668</v>
      </c>
      <c r="G35" s="51"/>
      <c r="H35" s="54">
        <v>0.749</v>
      </c>
    </row>
    <row r="36" spans="1:8" ht="13.5" thickBot="1" x14ac:dyDescent="0.25">
      <c r="A36" s="56"/>
      <c r="B36" s="57" t="s">
        <v>22</v>
      </c>
      <c r="C36" s="57"/>
      <c r="D36" s="57"/>
      <c r="E36" s="58">
        <v>1605887</v>
      </c>
      <c r="F36" s="58">
        <v>4820280</v>
      </c>
      <c r="G36" s="57"/>
      <c r="H36" s="59">
        <v>1</v>
      </c>
    </row>
    <row r="38" spans="1:8" x14ac:dyDescent="0.2">
      <c r="A38" s="60" t="s">
        <v>33</v>
      </c>
    </row>
  </sheetData>
  <mergeCells count="1">
    <mergeCell ref="E5:E7"/>
  </mergeCells>
  <pageMargins left="0.75" right="0.75" top="1" bottom="1" header="0.5" footer="0.5"/>
  <legacy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3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71</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55067</v>
      </c>
      <c r="F8" s="52">
        <v>168629</v>
      </c>
      <c r="G8" s="53">
        <v>0.216</v>
      </c>
      <c r="H8" s="54">
        <v>8.1199999999999994E-2</v>
      </c>
    </row>
    <row r="9" spans="1:8" x14ac:dyDescent="0.2">
      <c r="A9" s="50"/>
      <c r="B9" s="51"/>
      <c r="C9" s="51"/>
      <c r="D9" s="51" t="s">
        <v>30</v>
      </c>
      <c r="E9" s="51">
        <v>94</v>
      </c>
      <c r="F9" s="51">
        <v>249</v>
      </c>
      <c r="G9" s="53">
        <v>2.9999999999999997E-4</v>
      </c>
      <c r="H9" s="54">
        <v>1E-4</v>
      </c>
    </row>
    <row r="10" spans="1:8" x14ac:dyDescent="0.2">
      <c r="A10" s="50"/>
      <c r="B10" s="51"/>
      <c r="C10" s="51"/>
      <c r="D10" s="51" t="s">
        <v>23</v>
      </c>
      <c r="E10" s="52">
        <v>11848</v>
      </c>
      <c r="F10" s="52">
        <v>38377</v>
      </c>
      <c r="G10" s="53">
        <v>4.9099999999999998E-2</v>
      </c>
      <c r="H10" s="54">
        <v>1.8499999999999999E-2</v>
      </c>
    </row>
    <row r="11" spans="1:8" x14ac:dyDescent="0.2">
      <c r="A11" s="50"/>
      <c r="B11" s="51"/>
      <c r="C11" s="51"/>
      <c r="D11" s="51" t="s">
        <v>29</v>
      </c>
      <c r="E11" s="51">
        <v>54</v>
      </c>
      <c r="F11" s="51">
        <v>171</v>
      </c>
      <c r="G11" s="53">
        <v>2.0000000000000001E-4</v>
      </c>
      <c r="H11" s="54">
        <v>1E-4</v>
      </c>
    </row>
    <row r="12" spans="1:8" x14ac:dyDescent="0.2">
      <c r="A12" s="50"/>
      <c r="B12" s="51"/>
      <c r="C12" s="51"/>
      <c r="D12" s="51" t="s">
        <v>24</v>
      </c>
      <c r="E12" s="52">
        <v>7842</v>
      </c>
      <c r="F12" s="52">
        <v>20877</v>
      </c>
      <c r="G12" s="53">
        <v>2.6700000000000002E-2</v>
      </c>
      <c r="H12" s="54">
        <v>1.01E-2</v>
      </c>
    </row>
    <row r="13" spans="1:8" x14ac:dyDescent="0.2">
      <c r="A13" s="50"/>
      <c r="B13" s="51"/>
      <c r="C13" s="51"/>
      <c r="D13" s="51" t="s">
        <v>28</v>
      </c>
      <c r="E13" s="52">
        <v>5464</v>
      </c>
      <c r="F13" s="52">
        <v>16400</v>
      </c>
      <c r="G13" s="53">
        <v>2.1000000000000001E-2</v>
      </c>
      <c r="H13" s="54">
        <v>7.9000000000000008E-3</v>
      </c>
    </row>
    <row r="14" spans="1:8" x14ac:dyDescent="0.2">
      <c r="A14" s="50"/>
      <c r="B14" s="51"/>
      <c r="C14" s="51"/>
      <c r="D14" s="51" t="s">
        <v>45</v>
      </c>
      <c r="E14" s="51">
        <v>775</v>
      </c>
      <c r="F14" s="52">
        <v>2293</v>
      </c>
      <c r="G14" s="53">
        <v>2.8999999999999998E-3</v>
      </c>
      <c r="H14" s="54">
        <v>1.1000000000000001E-3</v>
      </c>
    </row>
    <row r="15" spans="1:8" x14ac:dyDescent="0.2">
      <c r="A15" s="50"/>
      <c r="B15" s="51"/>
      <c r="C15" s="51"/>
      <c r="D15" s="51" t="s">
        <v>36</v>
      </c>
      <c r="E15" s="51">
        <v>231</v>
      </c>
      <c r="F15" s="51">
        <v>582</v>
      </c>
      <c r="G15" s="53">
        <v>6.9999999999999999E-4</v>
      </c>
      <c r="H15" s="54">
        <v>2.9999999999999997E-4</v>
      </c>
    </row>
    <row r="16" spans="1:8" x14ac:dyDescent="0.2">
      <c r="A16" s="50"/>
      <c r="B16" s="51"/>
      <c r="C16" s="51" t="s">
        <v>16</v>
      </c>
      <c r="D16" s="51" t="s">
        <v>17</v>
      </c>
      <c r="E16" s="52">
        <v>60186</v>
      </c>
      <c r="F16" s="52">
        <v>180315</v>
      </c>
      <c r="G16" s="53">
        <v>0.23100000000000001</v>
      </c>
      <c r="H16" s="54">
        <v>8.6900000000000005E-2</v>
      </c>
    </row>
    <row r="17" spans="1:8" x14ac:dyDescent="0.2">
      <c r="A17" s="50"/>
      <c r="B17" s="51"/>
      <c r="C17" s="51"/>
      <c r="D17" s="51" t="s">
        <v>27</v>
      </c>
      <c r="E17" s="52">
        <v>5115</v>
      </c>
      <c r="F17" s="52">
        <v>16000</v>
      </c>
      <c r="G17" s="53">
        <v>2.0500000000000001E-2</v>
      </c>
      <c r="H17" s="54">
        <v>7.7000000000000002E-3</v>
      </c>
    </row>
    <row r="18" spans="1:8" x14ac:dyDescent="0.2">
      <c r="A18" s="50"/>
      <c r="B18" s="51"/>
      <c r="C18" s="51"/>
      <c r="D18" s="51" t="s">
        <v>23</v>
      </c>
      <c r="E18" s="51">
        <v>11</v>
      </c>
      <c r="F18" s="51">
        <v>33</v>
      </c>
      <c r="G18" s="53">
        <v>0</v>
      </c>
      <c r="H18" s="54">
        <v>0</v>
      </c>
    </row>
    <row r="19" spans="1:8" x14ac:dyDescent="0.2">
      <c r="A19" s="50"/>
      <c r="B19" s="51"/>
      <c r="C19" s="51"/>
      <c r="D19" s="51" t="s">
        <v>29</v>
      </c>
      <c r="E19" s="52">
        <v>1619</v>
      </c>
      <c r="F19" s="52">
        <v>5050</v>
      </c>
      <c r="G19" s="53">
        <v>6.4999999999999997E-3</v>
      </c>
      <c r="H19" s="54">
        <v>2.3999999999999998E-3</v>
      </c>
    </row>
    <row r="20" spans="1:8" x14ac:dyDescent="0.2">
      <c r="A20" s="50"/>
      <c r="B20" s="51"/>
      <c r="C20" s="51"/>
      <c r="D20" s="51" t="s">
        <v>28</v>
      </c>
      <c r="E20" s="51">
        <v>85</v>
      </c>
      <c r="F20" s="51">
        <v>255</v>
      </c>
      <c r="G20" s="53">
        <v>2.9999999999999997E-4</v>
      </c>
      <c r="H20" s="54">
        <v>1E-4</v>
      </c>
    </row>
    <row r="21" spans="1:8" x14ac:dyDescent="0.2">
      <c r="A21" s="50"/>
      <c r="B21" s="51"/>
      <c r="C21" s="51"/>
      <c r="D21" s="51" t="s">
        <v>18</v>
      </c>
      <c r="E21" s="52">
        <v>101577</v>
      </c>
      <c r="F21" s="52">
        <v>307517</v>
      </c>
      <c r="G21" s="53">
        <v>0.39300000000000002</v>
      </c>
      <c r="H21" s="54">
        <v>0.14799999999999999</v>
      </c>
    </row>
    <row r="22" spans="1:8" x14ac:dyDescent="0.2">
      <c r="A22" s="50"/>
      <c r="B22" s="51"/>
      <c r="C22" s="51" t="s">
        <v>31</v>
      </c>
      <c r="D22" s="51" t="s">
        <v>17</v>
      </c>
      <c r="E22" s="51">
        <v>787</v>
      </c>
      <c r="F22" s="52">
        <v>2031</v>
      </c>
      <c r="G22" s="53">
        <v>2.5999999999999999E-3</v>
      </c>
      <c r="H22" s="54">
        <v>1E-3</v>
      </c>
    </row>
    <row r="23" spans="1:8" x14ac:dyDescent="0.2">
      <c r="A23" s="50"/>
      <c r="B23" s="51"/>
      <c r="C23" s="51"/>
      <c r="D23" s="51" t="s">
        <v>27</v>
      </c>
      <c r="E23" s="51">
        <v>246</v>
      </c>
      <c r="F23" s="51">
        <v>723</v>
      </c>
      <c r="G23" s="53">
        <v>8.9999999999999998E-4</v>
      </c>
      <c r="H23" s="54">
        <v>2.9999999999999997E-4</v>
      </c>
    </row>
    <row r="24" spans="1:8" x14ac:dyDescent="0.2">
      <c r="A24" s="50"/>
      <c r="B24" s="51"/>
      <c r="C24" s="51"/>
      <c r="D24" s="51" t="s">
        <v>18</v>
      </c>
      <c r="E24" s="51">
        <v>971</v>
      </c>
      <c r="F24" s="52">
        <v>2907</v>
      </c>
      <c r="G24" s="53">
        <v>3.7000000000000002E-3</v>
      </c>
      <c r="H24" s="54">
        <v>1.4E-3</v>
      </c>
    </row>
    <row r="25" spans="1:8" x14ac:dyDescent="0.2">
      <c r="A25" s="50"/>
      <c r="B25" s="51"/>
      <c r="C25" s="51" t="s">
        <v>25</v>
      </c>
      <c r="D25" s="51" t="s">
        <v>17</v>
      </c>
      <c r="E25" s="51">
        <v>716</v>
      </c>
      <c r="F25" s="52">
        <v>2159</v>
      </c>
      <c r="G25" s="53">
        <v>2.8E-3</v>
      </c>
      <c r="H25" s="54">
        <v>1E-3</v>
      </c>
    </row>
    <row r="26" spans="1:8" x14ac:dyDescent="0.2">
      <c r="A26" s="50"/>
      <c r="B26" s="51"/>
      <c r="C26" s="51"/>
      <c r="D26" s="51" t="s">
        <v>27</v>
      </c>
      <c r="E26" s="51">
        <v>827</v>
      </c>
      <c r="F26" s="52">
        <v>2557</v>
      </c>
      <c r="G26" s="53">
        <v>3.3E-3</v>
      </c>
      <c r="H26" s="54">
        <v>1.1999999999999999E-3</v>
      </c>
    </row>
    <row r="27" spans="1:8" x14ac:dyDescent="0.2">
      <c r="A27" s="50"/>
      <c r="B27" s="51"/>
      <c r="C27" s="51"/>
      <c r="D27" s="51" t="s">
        <v>23</v>
      </c>
      <c r="E27" s="51">
        <v>264</v>
      </c>
      <c r="F27" s="51">
        <v>842</v>
      </c>
      <c r="G27" s="53">
        <v>1.1000000000000001E-3</v>
      </c>
      <c r="H27" s="54">
        <v>4.0000000000000002E-4</v>
      </c>
    </row>
    <row r="28" spans="1:8" x14ac:dyDescent="0.2">
      <c r="A28" s="50"/>
      <c r="B28" s="51"/>
      <c r="C28" s="51"/>
      <c r="D28" s="51" t="s">
        <v>29</v>
      </c>
      <c r="E28" s="51">
        <v>2</v>
      </c>
      <c r="F28" s="51">
        <v>7</v>
      </c>
      <c r="G28" s="53">
        <v>0</v>
      </c>
      <c r="H28" s="54">
        <v>0</v>
      </c>
    </row>
    <row r="29" spans="1:8" x14ac:dyDescent="0.2">
      <c r="A29" s="50"/>
      <c r="B29" s="51"/>
      <c r="C29" s="51"/>
      <c r="D29" s="51" t="s">
        <v>28</v>
      </c>
      <c r="E29" s="51">
        <v>883</v>
      </c>
      <c r="F29" s="52">
        <v>2665</v>
      </c>
      <c r="G29" s="53">
        <v>3.3999999999999998E-3</v>
      </c>
      <c r="H29" s="54">
        <v>1.2999999999999999E-3</v>
      </c>
    </row>
    <row r="30" spans="1:8" x14ac:dyDescent="0.2">
      <c r="A30" s="50"/>
      <c r="B30" s="51"/>
      <c r="C30" s="51" t="s">
        <v>26</v>
      </c>
      <c r="D30" s="51" t="s">
        <v>17</v>
      </c>
      <c r="E30" s="52">
        <v>2897</v>
      </c>
      <c r="F30" s="52">
        <v>8833</v>
      </c>
      <c r="G30" s="53">
        <v>1.1299999999999999E-2</v>
      </c>
      <c r="H30" s="54">
        <v>4.3E-3</v>
      </c>
    </row>
    <row r="31" spans="1:8" x14ac:dyDescent="0.2">
      <c r="A31" s="50"/>
      <c r="B31" s="51"/>
      <c r="C31" s="51"/>
      <c r="D31" s="51" t="s">
        <v>27</v>
      </c>
      <c r="E31" s="51">
        <v>41</v>
      </c>
      <c r="F31" s="51">
        <v>166</v>
      </c>
      <c r="G31" s="53">
        <v>2.0000000000000001E-4</v>
      </c>
      <c r="H31" s="54">
        <v>1E-4</v>
      </c>
    </row>
    <row r="32" spans="1:8" x14ac:dyDescent="0.2">
      <c r="A32" s="50"/>
      <c r="B32" s="51"/>
      <c r="C32" s="51"/>
      <c r="D32" s="51" t="s">
        <v>18</v>
      </c>
      <c r="E32" s="51">
        <v>850</v>
      </c>
      <c r="F32" s="52">
        <v>2347</v>
      </c>
      <c r="G32" s="53">
        <v>3.0000000000000001E-3</v>
      </c>
      <c r="H32" s="54">
        <v>1.1000000000000001E-3</v>
      </c>
    </row>
    <row r="33" spans="1:8" x14ac:dyDescent="0.2">
      <c r="A33" s="50"/>
      <c r="B33" s="51" t="s">
        <v>19</v>
      </c>
      <c r="C33" s="51"/>
      <c r="D33" s="51"/>
      <c r="E33" s="52">
        <v>258452</v>
      </c>
      <c r="F33" s="52">
        <v>781985</v>
      </c>
      <c r="G33" s="55">
        <v>1</v>
      </c>
      <c r="H33" s="54">
        <v>0.377</v>
      </c>
    </row>
    <row r="34" spans="1:8" x14ac:dyDescent="0.2">
      <c r="A34" s="50"/>
      <c r="B34" s="51" t="s">
        <v>20</v>
      </c>
      <c r="C34" s="51" t="s">
        <v>21</v>
      </c>
      <c r="D34" s="51" t="s">
        <v>17</v>
      </c>
      <c r="E34" s="52">
        <v>430724</v>
      </c>
      <c r="F34" s="52">
        <v>1293954</v>
      </c>
      <c r="G34" s="51"/>
      <c r="H34" s="54">
        <v>0.623</v>
      </c>
    </row>
    <row r="35" spans="1:8" ht="13.5" thickBot="1" x14ac:dyDescent="0.25">
      <c r="A35" s="56"/>
      <c r="B35" s="57" t="s">
        <v>22</v>
      </c>
      <c r="C35" s="57"/>
      <c r="D35" s="57"/>
      <c r="E35" s="58">
        <v>689176</v>
      </c>
      <c r="F35" s="58">
        <v>2075939</v>
      </c>
      <c r="G35" s="57"/>
      <c r="H35" s="59">
        <v>1</v>
      </c>
    </row>
    <row r="37" spans="1:8" x14ac:dyDescent="0.2">
      <c r="A37" s="60" t="s">
        <v>33</v>
      </c>
    </row>
  </sheetData>
  <mergeCells count="1">
    <mergeCell ref="E5:E7"/>
  </mergeCells>
  <pageMargins left="0.75" right="0.75" top="1" bottom="1" header="0.5" footer="0.5"/>
  <legacy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38"/>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46</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163679</v>
      </c>
      <c r="F8" s="52">
        <v>494428</v>
      </c>
      <c r="G8" s="53">
        <v>0.40699999999999997</v>
      </c>
      <c r="H8" s="54">
        <v>9.7500000000000003E-2</v>
      </c>
    </row>
    <row r="9" spans="1:8" x14ac:dyDescent="0.2">
      <c r="A9" s="50"/>
      <c r="B9" s="51"/>
      <c r="C9" s="51"/>
      <c r="D9" s="51" t="s">
        <v>30</v>
      </c>
      <c r="E9" s="51">
        <v>10</v>
      </c>
      <c r="F9" s="51">
        <v>30</v>
      </c>
      <c r="G9" s="53">
        <v>0</v>
      </c>
      <c r="H9" s="54">
        <v>0</v>
      </c>
    </row>
    <row r="10" spans="1:8" x14ac:dyDescent="0.2">
      <c r="A10" s="50"/>
      <c r="B10" s="51"/>
      <c r="C10" s="51"/>
      <c r="D10" s="51" t="s">
        <v>23</v>
      </c>
      <c r="E10" s="52">
        <v>6387</v>
      </c>
      <c r="F10" s="52">
        <v>20424</v>
      </c>
      <c r="G10" s="53">
        <v>1.6799999999999999E-2</v>
      </c>
      <c r="H10" s="54">
        <v>4.0000000000000001E-3</v>
      </c>
    </row>
    <row r="11" spans="1:8" x14ac:dyDescent="0.2">
      <c r="A11" s="50"/>
      <c r="B11" s="51"/>
      <c r="C11" s="51"/>
      <c r="D11" s="51" t="s">
        <v>29</v>
      </c>
      <c r="E11" s="51">
        <v>109</v>
      </c>
      <c r="F11" s="51">
        <v>337</v>
      </c>
      <c r="G11" s="53">
        <v>2.9999999999999997E-4</v>
      </c>
      <c r="H11" s="54">
        <v>1E-4</v>
      </c>
    </row>
    <row r="12" spans="1:8" x14ac:dyDescent="0.2">
      <c r="A12" s="50"/>
      <c r="B12" s="51"/>
      <c r="C12" s="51"/>
      <c r="D12" s="51" t="s">
        <v>24</v>
      </c>
      <c r="E12" s="52">
        <v>2406</v>
      </c>
      <c r="F12" s="52">
        <v>6480</v>
      </c>
      <c r="G12" s="53">
        <v>5.3E-3</v>
      </c>
      <c r="H12" s="54">
        <v>1.2999999999999999E-3</v>
      </c>
    </row>
    <row r="13" spans="1:8" x14ac:dyDescent="0.2">
      <c r="A13" s="50"/>
      <c r="B13" s="51"/>
      <c r="C13" s="51"/>
      <c r="D13" s="51" t="s">
        <v>28</v>
      </c>
      <c r="E13" s="52">
        <v>19070</v>
      </c>
      <c r="F13" s="52">
        <v>59422</v>
      </c>
      <c r="G13" s="53">
        <v>4.8899999999999999E-2</v>
      </c>
      <c r="H13" s="54">
        <v>1.17E-2</v>
      </c>
    </row>
    <row r="14" spans="1:8" x14ac:dyDescent="0.2">
      <c r="A14" s="50"/>
      <c r="B14" s="51"/>
      <c r="C14" s="51"/>
      <c r="D14" s="51" t="s">
        <v>45</v>
      </c>
      <c r="E14" s="52">
        <v>2261</v>
      </c>
      <c r="F14" s="52">
        <v>6815</v>
      </c>
      <c r="G14" s="53">
        <v>5.5999999999999999E-3</v>
      </c>
      <c r="H14" s="54">
        <v>1.2999999999999999E-3</v>
      </c>
    </row>
    <row r="15" spans="1:8" x14ac:dyDescent="0.2">
      <c r="A15" s="50"/>
      <c r="B15" s="51"/>
      <c r="C15" s="51"/>
      <c r="D15" s="51" t="s">
        <v>36</v>
      </c>
      <c r="E15" s="51">
        <v>472</v>
      </c>
      <c r="F15" s="52">
        <v>1034</v>
      </c>
      <c r="G15" s="53">
        <v>8.9999999999999998E-4</v>
      </c>
      <c r="H15" s="54">
        <v>2.0000000000000001E-4</v>
      </c>
    </row>
    <row r="16" spans="1:8" x14ac:dyDescent="0.2">
      <c r="A16" s="50"/>
      <c r="B16" s="51"/>
      <c r="C16" s="51" t="s">
        <v>16</v>
      </c>
      <c r="D16" s="51" t="s">
        <v>17</v>
      </c>
      <c r="E16" s="52">
        <v>64605</v>
      </c>
      <c r="F16" s="52">
        <v>194810</v>
      </c>
      <c r="G16" s="53">
        <v>0.16</v>
      </c>
      <c r="H16" s="54">
        <v>3.8399999999999997E-2</v>
      </c>
    </row>
    <row r="17" spans="1:8" x14ac:dyDescent="0.2">
      <c r="A17" s="50"/>
      <c r="B17" s="51"/>
      <c r="C17" s="51"/>
      <c r="D17" s="51" t="s">
        <v>27</v>
      </c>
      <c r="E17" s="52">
        <v>7296</v>
      </c>
      <c r="F17" s="52">
        <v>21713</v>
      </c>
      <c r="G17" s="53">
        <v>1.7899999999999999E-2</v>
      </c>
      <c r="H17" s="54">
        <v>4.3E-3</v>
      </c>
    </row>
    <row r="18" spans="1:8" x14ac:dyDescent="0.2">
      <c r="A18" s="50"/>
      <c r="B18" s="51"/>
      <c r="C18" s="51"/>
      <c r="D18" s="51" t="s">
        <v>29</v>
      </c>
      <c r="E18" s="52">
        <v>1299</v>
      </c>
      <c r="F18" s="52">
        <v>4062</v>
      </c>
      <c r="G18" s="53">
        <v>3.3E-3</v>
      </c>
      <c r="H18" s="54">
        <v>8.0000000000000004E-4</v>
      </c>
    </row>
    <row r="19" spans="1:8" x14ac:dyDescent="0.2">
      <c r="A19" s="50"/>
      <c r="B19" s="51"/>
      <c r="C19" s="51"/>
      <c r="D19" s="51" t="s">
        <v>28</v>
      </c>
      <c r="E19" s="51">
        <v>786</v>
      </c>
      <c r="F19" s="52">
        <v>2304</v>
      </c>
      <c r="G19" s="53">
        <v>1.9E-3</v>
      </c>
      <c r="H19" s="54">
        <v>5.0000000000000001E-4</v>
      </c>
    </row>
    <row r="20" spans="1:8" x14ac:dyDescent="0.2">
      <c r="A20" s="50"/>
      <c r="B20" s="51"/>
      <c r="C20" s="51"/>
      <c r="D20" s="51" t="s">
        <v>18</v>
      </c>
      <c r="E20" s="52">
        <v>115797</v>
      </c>
      <c r="F20" s="52">
        <v>348100</v>
      </c>
      <c r="G20" s="53">
        <v>0.28599999999999998</v>
      </c>
      <c r="H20" s="54">
        <v>6.8699999999999997E-2</v>
      </c>
    </row>
    <row r="21" spans="1:8" x14ac:dyDescent="0.2">
      <c r="A21" s="50"/>
      <c r="B21" s="51"/>
      <c r="C21" s="51" t="s">
        <v>31</v>
      </c>
      <c r="D21" s="51" t="s">
        <v>17</v>
      </c>
      <c r="E21" s="52">
        <v>1512</v>
      </c>
      <c r="F21" s="52">
        <v>3773</v>
      </c>
      <c r="G21" s="53">
        <v>3.0999999999999999E-3</v>
      </c>
      <c r="H21" s="54">
        <v>6.9999999999999999E-4</v>
      </c>
    </row>
    <row r="22" spans="1:8" x14ac:dyDescent="0.2">
      <c r="A22" s="50"/>
      <c r="B22" s="51"/>
      <c r="C22" s="51"/>
      <c r="D22" s="51" t="s">
        <v>27</v>
      </c>
      <c r="E22" s="51">
        <v>310</v>
      </c>
      <c r="F22" s="51">
        <v>859</v>
      </c>
      <c r="G22" s="53">
        <v>6.9999999999999999E-4</v>
      </c>
      <c r="H22" s="54">
        <v>2.0000000000000001E-4</v>
      </c>
    </row>
    <row r="23" spans="1:8" x14ac:dyDescent="0.2">
      <c r="A23" s="50"/>
      <c r="B23" s="51"/>
      <c r="C23" s="51"/>
      <c r="D23" s="51" t="s">
        <v>28</v>
      </c>
      <c r="E23" s="51">
        <v>688</v>
      </c>
      <c r="F23" s="51">
        <v>841</v>
      </c>
      <c r="G23" s="53">
        <v>6.9999999999999999E-4</v>
      </c>
      <c r="H23" s="54">
        <v>2.0000000000000001E-4</v>
      </c>
    </row>
    <row r="24" spans="1:8" x14ac:dyDescent="0.2">
      <c r="A24" s="50"/>
      <c r="B24" s="51"/>
      <c r="C24" s="51"/>
      <c r="D24" s="51" t="s">
        <v>18</v>
      </c>
      <c r="E24" s="51">
        <v>424</v>
      </c>
      <c r="F24" s="51">
        <v>948</v>
      </c>
      <c r="G24" s="53">
        <v>8.0000000000000004E-4</v>
      </c>
      <c r="H24" s="54">
        <v>2.0000000000000001E-4</v>
      </c>
    </row>
    <row r="25" spans="1:8" x14ac:dyDescent="0.2">
      <c r="A25" s="50"/>
      <c r="B25" s="51"/>
      <c r="C25" s="51" t="s">
        <v>25</v>
      </c>
      <c r="D25" s="51" t="s">
        <v>17</v>
      </c>
      <c r="E25" s="52">
        <v>3867</v>
      </c>
      <c r="F25" s="52">
        <v>11270</v>
      </c>
      <c r="G25" s="53">
        <v>9.2999999999999992E-3</v>
      </c>
      <c r="H25" s="54">
        <v>2.2000000000000001E-3</v>
      </c>
    </row>
    <row r="26" spans="1:8" x14ac:dyDescent="0.2">
      <c r="A26" s="50"/>
      <c r="B26" s="51"/>
      <c r="C26" s="51"/>
      <c r="D26" s="51" t="s">
        <v>27</v>
      </c>
      <c r="E26" s="52">
        <v>3238</v>
      </c>
      <c r="F26" s="52">
        <v>9229</v>
      </c>
      <c r="G26" s="53">
        <v>7.6E-3</v>
      </c>
      <c r="H26" s="54">
        <v>1.8E-3</v>
      </c>
    </row>
    <row r="27" spans="1:8" x14ac:dyDescent="0.2">
      <c r="A27" s="50"/>
      <c r="B27" s="51"/>
      <c r="C27" s="51"/>
      <c r="D27" s="51" t="s">
        <v>23</v>
      </c>
      <c r="E27" s="51">
        <v>236</v>
      </c>
      <c r="F27" s="51">
        <v>736</v>
      </c>
      <c r="G27" s="53">
        <v>5.9999999999999995E-4</v>
      </c>
      <c r="H27" s="54">
        <v>1E-4</v>
      </c>
    </row>
    <row r="28" spans="1:8" x14ac:dyDescent="0.2">
      <c r="A28" s="50"/>
      <c r="B28" s="51"/>
      <c r="C28" s="51"/>
      <c r="D28" s="51" t="s">
        <v>29</v>
      </c>
      <c r="E28" s="51">
        <v>108</v>
      </c>
      <c r="F28" s="51">
        <v>337</v>
      </c>
      <c r="G28" s="53">
        <v>2.9999999999999997E-4</v>
      </c>
      <c r="H28" s="54">
        <v>1E-4</v>
      </c>
    </row>
    <row r="29" spans="1:8" x14ac:dyDescent="0.2">
      <c r="A29" s="50"/>
      <c r="B29" s="51"/>
      <c r="C29" s="51"/>
      <c r="D29" s="51" t="s">
        <v>28</v>
      </c>
      <c r="E29" s="52">
        <v>3139</v>
      </c>
      <c r="F29" s="52">
        <v>9480</v>
      </c>
      <c r="G29" s="53">
        <v>7.7999999999999996E-3</v>
      </c>
      <c r="H29" s="54">
        <v>1.9E-3</v>
      </c>
    </row>
    <row r="30" spans="1:8" x14ac:dyDescent="0.2">
      <c r="A30" s="50"/>
      <c r="B30" s="51"/>
      <c r="C30" s="51" t="s">
        <v>26</v>
      </c>
      <c r="D30" s="51" t="s">
        <v>17</v>
      </c>
      <c r="E30" s="52">
        <v>4315</v>
      </c>
      <c r="F30" s="52">
        <v>13084</v>
      </c>
      <c r="G30" s="53">
        <v>1.0800000000000001E-2</v>
      </c>
      <c r="H30" s="54">
        <v>2.5999999999999999E-3</v>
      </c>
    </row>
    <row r="31" spans="1:8" x14ac:dyDescent="0.2">
      <c r="A31" s="50"/>
      <c r="B31" s="51"/>
      <c r="C31" s="51"/>
      <c r="D31" s="51" t="s">
        <v>27</v>
      </c>
      <c r="E31" s="51">
        <v>63</v>
      </c>
      <c r="F31" s="51">
        <v>189</v>
      </c>
      <c r="G31" s="53">
        <v>2.0000000000000001E-4</v>
      </c>
      <c r="H31" s="54">
        <v>0</v>
      </c>
    </row>
    <row r="32" spans="1:8" x14ac:dyDescent="0.2">
      <c r="A32" s="50"/>
      <c r="B32" s="51"/>
      <c r="C32" s="51"/>
      <c r="D32" s="51" t="s">
        <v>28</v>
      </c>
      <c r="E32" s="51">
        <v>213</v>
      </c>
      <c r="F32" s="51">
        <v>639</v>
      </c>
      <c r="G32" s="53">
        <v>5.0000000000000001E-4</v>
      </c>
      <c r="H32" s="54">
        <v>1E-4</v>
      </c>
    </row>
    <row r="33" spans="1:8" x14ac:dyDescent="0.2">
      <c r="A33" s="50"/>
      <c r="B33" s="51"/>
      <c r="C33" s="51"/>
      <c r="D33" s="51" t="s">
        <v>18</v>
      </c>
      <c r="E33" s="52">
        <v>1544</v>
      </c>
      <c r="F33" s="52">
        <v>4564</v>
      </c>
      <c r="G33" s="53">
        <v>3.8E-3</v>
      </c>
      <c r="H33" s="54">
        <v>8.9999999999999998E-4</v>
      </c>
    </row>
    <row r="34" spans="1:8" x14ac:dyDescent="0.2">
      <c r="A34" s="50"/>
      <c r="B34" s="51" t="s">
        <v>19</v>
      </c>
      <c r="C34" s="51"/>
      <c r="D34" s="51"/>
      <c r="E34" s="52">
        <v>403834</v>
      </c>
      <c r="F34" s="52">
        <v>1215908</v>
      </c>
      <c r="G34" s="55">
        <v>1</v>
      </c>
      <c r="H34" s="54">
        <v>0.24</v>
      </c>
    </row>
    <row r="35" spans="1:8" x14ac:dyDescent="0.2">
      <c r="A35" s="50"/>
      <c r="B35" s="51" t="s">
        <v>20</v>
      </c>
      <c r="C35" s="51" t="s">
        <v>21</v>
      </c>
      <c r="D35" s="51" t="s">
        <v>17</v>
      </c>
      <c r="E35" s="52">
        <v>1291803</v>
      </c>
      <c r="F35" s="52">
        <v>3852634</v>
      </c>
      <c r="G35" s="51"/>
      <c r="H35" s="54">
        <v>0.76</v>
      </c>
    </row>
    <row r="36" spans="1:8" ht="13.5" thickBot="1" x14ac:dyDescent="0.25">
      <c r="A36" s="56"/>
      <c r="B36" s="57" t="s">
        <v>22</v>
      </c>
      <c r="C36" s="57"/>
      <c r="D36" s="57"/>
      <c r="E36" s="58">
        <v>1695637</v>
      </c>
      <c r="F36" s="58">
        <v>5068542</v>
      </c>
      <c r="G36" s="57"/>
      <c r="H36" s="59">
        <v>1</v>
      </c>
    </row>
    <row r="38" spans="1:8" x14ac:dyDescent="0.2">
      <c r="A38" s="60" t="s">
        <v>33</v>
      </c>
    </row>
  </sheetData>
  <mergeCells count="1">
    <mergeCell ref="E5:E7"/>
  </mergeCells>
  <pageMargins left="0.75" right="0.75" top="1" bottom="1" header="0.5" footer="0.5"/>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9"/>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154290</v>
      </c>
      <c r="F8" s="52">
        <v>468235</v>
      </c>
      <c r="G8" s="53">
        <v>0.33500000000000002</v>
      </c>
      <c r="H8" s="54">
        <v>8.9300000000000004E-2</v>
      </c>
    </row>
    <row r="9" spans="1:8" x14ac:dyDescent="0.2">
      <c r="A9" s="50"/>
      <c r="B9" s="51"/>
      <c r="C9" s="51"/>
      <c r="D9" s="51" t="s">
        <v>23</v>
      </c>
      <c r="E9" s="52">
        <v>11978</v>
      </c>
      <c r="F9" s="52">
        <v>38207</v>
      </c>
      <c r="G9" s="53">
        <v>2.7300000000000001E-2</v>
      </c>
      <c r="H9" s="54">
        <v>7.3000000000000001E-3</v>
      </c>
    </row>
    <row r="10" spans="1:8" x14ac:dyDescent="0.2">
      <c r="A10" s="50"/>
      <c r="B10" s="51"/>
      <c r="C10" s="51"/>
      <c r="D10" s="51" t="s">
        <v>29</v>
      </c>
      <c r="E10" s="51">
        <v>137</v>
      </c>
      <c r="F10" s="51">
        <v>432</v>
      </c>
      <c r="G10" s="53">
        <v>2.9999999999999997E-4</v>
      </c>
      <c r="H10" s="54">
        <v>1E-4</v>
      </c>
    </row>
    <row r="11" spans="1:8" x14ac:dyDescent="0.2">
      <c r="A11" s="50"/>
      <c r="B11" s="51"/>
      <c r="C11" s="51"/>
      <c r="D11" s="51" t="s">
        <v>24</v>
      </c>
      <c r="E11" s="52">
        <v>4439</v>
      </c>
      <c r="F11" s="52">
        <v>11648</v>
      </c>
      <c r="G11" s="53">
        <v>8.3000000000000001E-3</v>
      </c>
      <c r="H11" s="54">
        <v>2.2000000000000001E-3</v>
      </c>
    </row>
    <row r="12" spans="1:8" x14ac:dyDescent="0.2">
      <c r="A12" s="50"/>
      <c r="B12" s="51"/>
      <c r="C12" s="51"/>
      <c r="D12" s="51" t="s">
        <v>28</v>
      </c>
      <c r="E12" s="52">
        <v>20854</v>
      </c>
      <c r="F12" s="52">
        <v>65122</v>
      </c>
      <c r="G12" s="53">
        <v>4.65E-2</v>
      </c>
      <c r="H12" s="54">
        <v>1.24E-2</v>
      </c>
    </row>
    <row r="13" spans="1:8" x14ac:dyDescent="0.2">
      <c r="A13" s="50"/>
      <c r="B13" s="51"/>
      <c r="C13" s="51"/>
      <c r="D13" s="51" t="s">
        <v>45</v>
      </c>
      <c r="E13" s="52">
        <v>4002</v>
      </c>
      <c r="F13" s="52">
        <v>12138</v>
      </c>
      <c r="G13" s="53">
        <v>8.6999999999999994E-3</v>
      </c>
      <c r="H13" s="54">
        <v>2.3E-3</v>
      </c>
    </row>
    <row r="14" spans="1:8" x14ac:dyDescent="0.2">
      <c r="A14" s="50"/>
      <c r="B14" s="51"/>
      <c r="C14" s="51"/>
      <c r="D14" s="51" t="s">
        <v>36</v>
      </c>
      <c r="E14" s="51">
        <v>266</v>
      </c>
      <c r="F14" s="51">
        <v>796</v>
      </c>
      <c r="G14" s="53">
        <v>5.9999999999999995E-4</v>
      </c>
      <c r="H14" s="54">
        <v>2.0000000000000001E-4</v>
      </c>
    </row>
    <row r="15" spans="1:8" x14ac:dyDescent="0.2">
      <c r="A15" s="50"/>
      <c r="B15" s="51"/>
      <c r="C15" s="51" t="s">
        <v>16</v>
      </c>
      <c r="D15" s="51" t="s">
        <v>17</v>
      </c>
      <c r="E15" s="52">
        <v>85874</v>
      </c>
      <c r="F15" s="52">
        <v>258512</v>
      </c>
      <c r="G15" s="53">
        <v>0.185</v>
      </c>
      <c r="H15" s="54">
        <v>4.9299999999999997E-2</v>
      </c>
    </row>
    <row r="16" spans="1:8" x14ac:dyDescent="0.2">
      <c r="A16" s="50"/>
      <c r="B16" s="51"/>
      <c r="C16" s="51"/>
      <c r="D16" s="51" t="s">
        <v>27</v>
      </c>
      <c r="E16" s="52">
        <v>8978</v>
      </c>
      <c r="F16" s="52">
        <v>26893</v>
      </c>
      <c r="G16" s="53">
        <v>1.9199999999999998E-2</v>
      </c>
      <c r="H16" s="54">
        <v>5.1000000000000004E-3</v>
      </c>
    </row>
    <row r="17" spans="1:8" x14ac:dyDescent="0.2">
      <c r="A17" s="50"/>
      <c r="B17" s="51"/>
      <c r="C17" s="51"/>
      <c r="D17" s="51" t="s">
        <v>29</v>
      </c>
      <c r="E17" s="52">
        <v>1312</v>
      </c>
      <c r="F17" s="52">
        <v>4176</v>
      </c>
      <c r="G17" s="53">
        <v>3.0000000000000001E-3</v>
      </c>
      <c r="H17" s="54">
        <v>8.0000000000000004E-4</v>
      </c>
    </row>
    <row r="18" spans="1:8" x14ac:dyDescent="0.2">
      <c r="A18" s="50"/>
      <c r="B18" s="51"/>
      <c r="C18" s="51"/>
      <c r="D18" s="51" t="s">
        <v>28</v>
      </c>
      <c r="E18" s="51">
        <v>795</v>
      </c>
      <c r="F18" s="52">
        <v>2438</v>
      </c>
      <c r="G18" s="53">
        <v>1.6999999999999999E-3</v>
      </c>
      <c r="H18" s="54">
        <v>5.0000000000000001E-4</v>
      </c>
    </row>
    <row r="19" spans="1:8" x14ac:dyDescent="0.2">
      <c r="A19" s="50"/>
      <c r="B19" s="51"/>
      <c r="C19" s="51"/>
      <c r="D19" s="51" t="s">
        <v>18</v>
      </c>
      <c r="E19" s="52">
        <v>148589</v>
      </c>
      <c r="F19" s="52">
        <v>448870</v>
      </c>
      <c r="G19" s="53">
        <v>0.32100000000000001</v>
      </c>
      <c r="H19" s="54">
        <v>8.5599999999999996E-2</v>
      </c>
    </row>
    <row r="20" spans="1:8" x14ac:dyDescent="0.2">
      <c r="A20" s="50"/>
      <c r="B20" s="51"/>
      <c r="C20" s="51"/>
      <c r="D20" s="51" t="s">
        <v>45</v>
      </c>
      <c r="E20" s="51">
        <v>100</v>
      </c>
      <c r="F20" s="51">
        <v>215</v>
      </c>
      <c r="G20" s="53">
        <v>2.0000000000000001E-4</v>
      </c>
      <c r="H20" s="54">
        <v>0</v>
      </c>
    </row>
    <row r="21" spans="1:8" x14ac:dyDescent="0.2">
      <c r="A21" s="50"/>
      <c r="B21" s="51"/>
      <c r="C21" s="51" t="s">
        <v>31</v>
      </c>
      <c r="D21" s="51" t="s">
        <v>17</v>
      </c>
      <c r="E21" s="52">
        <v>3435</v>
      </c>
      <c r="F21" s="52">
        <v>9886</v>
      </c>
      <c r="G21" s="53">
        <v>7.1000000000000004E-3</v>
      </c>
      <c r="H21" s="54">
        <v>1.9E-3</v>
      </c>
    </row>
    <row r="22" spans="1:8" x14ac:dyDescent="0.2">
      <c r="A22" s="50"/>
      <c r="B22" s="51"/>
      <c r="C22" s="51"/>
      <c r="D22" s="51" t="s">
        <v>27</v>
      </c>
      <c r="E22" s="51">
        <v>281</v>
      </c>
      <c r="F22" s="51">
        <v>805</v>
      </c>
      <c r="G22" s="53">
        <v>5.9999999999999995E-4</v>
      </c>
      <c r="H22" s="54">
        <v>2.0000000000000001E-4</v>
      </c>
    </row>
    <row r="23" spans="1:8" x14ac:dyDescent="0.2">
      <c r="A23" s="50"/>
      <c r="B23" s="51"/>
      <c r="C23" s="51"/>
      <c r="D23" s="51" t="s">
        <v>29</v>
      </c>
      <c r="E23" s="51">
        <v>2</v>
      </c>
      <c r="F23" s="51">
        <v>6</v>
      </c>
      <c r="G23" s="53">
        <v>0</v>
      </c>
      <c r="H23" s="54">
        <v>0</v>
      </c>
    </row>
    <row r="24" spans="1:8" x14ac:dyDescent="0.2">
      <c r="A24" s="50"/>
      <c r="B24" s="51"/>
      <c r="C24" s="51"/>
      <c r="D24" s="51" t="s">
        <v>28</v>
      </c>
      <c r="E24" s="51">
        <v>153</v>
      </c>
      <c r="F24" s="51">
        <v>459</v>
      </c>
      <c r="G24" s="53">
        <v>2.9999999999999997E-4</v>
      </c>
      <c r="H24" s="54">
        <v>1E-4</v>
      </c>
    </row>
    <row r="25" spans="1:8" x14ac:dyDescent="0.2">
      <c r="A25" s="50"/>
      <c r="B25" s="51"/>
      <c r="C25" s="51"/>
      <c r="D25" s="51" t="s">
        <v>18</v>
      </c>
      <c r="E25" s="51">
        <v>837</v>
      </c>
      <c r="F25" s="52">
        <v>2171</v>
      </c>
      <c r="G25" s="53">
        <v>1.6000000000000001E-3</v>
      </c>
      <c r="H25" s="54">
        <v>4.0000000000000002E-4</v>
      </c>
    </row>
    <row r="26" spans="1:8" x14ac:dyDescent="0.2">
      <c r="A26" s="50"/>
      <c r="B26" s="51"/>
      <c r="C26" s="51" t="s">
        <v>25</v>
      </c>
      <c r="D26" s="51" t="s">
        <v>17</v>
      </c>
      <c r="E26" s="52">
        <v>3654</v>
      </c>
      <c r="F26" s="52">
        <v>10888</v>
      </c>
      <c r="G26" s="53">
        <v>7.7999999999999996E-3</v>
      </c>
      <c r="H26" s="54">
        <v>2.0999999999999999E-3</v>
      </c>
    </row>
    <row r="27" spans="1:8" x14ac:dyDescent="0.2">
      <c r="A27" s="50"/>
      <c r="B27" s="51"/>
      <c r="C27" s="51"/>
      <c r="D27" s="51" t="s">
        <v>27</v>
      </c>
      <c r="E27" s="52">
        <v>3006</v>
      </c>
      <c r="F27" s="52">
        <v>8895</v>
      </c>
      <c r="G27" s="53">
        <v>6.4000000000000003E-3</v>
      </c>
      <c r="H27" s="54">
        <v>1.6999999999999999E-3</v>
      </c>
    </row>
    <row r="28" spans="1:8" x14ac:dyDescent="0.2">
      <c r="A28" s="50"/>
      <c r="B28" s="51"/>
      <c r="C28" s="51"/>
      <c r="D28" s="51" t="s">
        <v>23</v>
      </c>
      <c r="E28" s="51">
        <v>151</v>
      </c>
      <c r="F28" s="51">
        <v>475</v>
      </c>
      <c r="G28" s="53">
        <v>2.9999999999999997E-4</v>
      </c>
      <c r="H28" s="54">
        <v>1E-4</v>
      </c>
    </row>
    <row r="29" spans="1:8" x14ac:dyDescent="0.2">
      <c r="A29" s="50"/>
      <c r="B29" s="51"/>
      <c r="C29" s="51"/>
      <c r="D29" s="51" t="s">
        <v>29</v>
      </c>
      <c r="E29" s="51">
        <v>37</v>
      </c>
      <c r="F29" s="51">
        <v>111</v>
      </c>
      <c r="G29" s="53">
        <v>1E-4</v>
      </c>
      <c r="H29" s="54">
        <v>0</v>
      </c>
    </row>
    <row r="30" spans="1:8" x14ac:dyDescent="0.2">
      <c r="A30" s="50"/>
      <c r="B30" s="51"/>
      <c r="C30" s="51"/>
      <c r="D30" s="51" t="s">
        <v>28</v>
      </c>
      <c r="E30" s="52">
        <v>3010</v>
      </c>
      <c r="F30" s="52">
        <v>9186</v>
      </c>
      <c r="G30" s="53">
        <v>6.6E-3</v>
      </c>
      <c r="H30" s="54">
        <v>1.8E-3</v>
      </c>
    </row>
    <row r="31" spans="1:8" x14ac:dyDescent="0.2">
      <c r="A31" s="50"/>
      <c r="B31" s="51"/>
      <c r="C31" s="51" t="s">
        <v>26</v>
      </c>
      <c r="D31" s="51" t="s">
        <v>17</v>
      </c>
      <c r="E31" s="52">
        <v>4896</v>
      </c>
      <c r="F31" s="52">
        <v>14847</v>
      </c>
      <c r="G31" s="53">
        <v>1.06E-2</v>
      </c>
      <c r="H31" s="54">
        <v>2.8E-3</v>
      </c>
    </row>
    <row r="32" spans="1:8" x14ac:dyDescent="0.2">
      <c r="A32" s="50"/>
      <c r="B32" s="51"/>
      <c r="C32" s="51"/>
      <c r="D32" s="51" t="s">
        <v>27</v>
      </c>
      <c r="E32" s="51">
        <v>33</v>
      </c>
      <c r="F32" s="51">
        <v>99</v>
      </c>
      <c r="G32" s="53">
        <v>1E-4</v>
      </c>
      <c r="H32" s="54">
        <v>0</v>
      </c>
    </row>
    <row r="33" spans="1:8" x14ac:dyDescent="0.2">
      <c r="A33" s="50"/>
      <c r="B33" s="51"/>
      <c r="C33" s="51"/>
      <c r="D33" s="51" t="s">
        <v>28</v>
      </c>
      <c r="E33" s="51">
        <v>61</v>
      </c>
      <c r="F33" s="51">
        <v>183</v>
      </c>
      <c r="G33" s="53">
        <v>1E-4</v>
      </c>
      <c r="H33" s="54">
        <v>0</v>
      </c>
    </row>
    <row r="34" spans="1:8" x14ac:dyDescent="0.2">
      <c r="A34" s="50"/>
      <c r="B34" s="51"/>
      <c r="C34" s="51"/>
      <c r="D34" s="51" t="s">
        <v>18</v>
      </c>
      <c r="E34" s="52">
        <v>1367</v>
      </c>
      <c r="F34" s="52">
        <v>3960</v>
      </c>
      <c r="G34" s="53">
        <v>2.8E-3</v>
      </c>
      <c r="H34" s="54">
        <v>8.0000000000000004E-4</v>
      </c>
    </row>
    <row r="35" spans="1:8" x14ac:dyDescent="0.2">
      <c r="A35" s="50"/>
      <c r="B35" s="51" t="s">
        <v>19</v>
      </c>
      <c r="C35" s="51"/>
      <c r="D35" s="51"/>
      <c r="E35" s="52">
        <v>462537</v>
      </c>
      <c r="F35" s="52">
        <v>1399653</v>
      </c>
      <c r="G35" s="55">
        <v>1</v>
      </c>
      <c r="H35" s="54">
        <v>0.26700000000000002</v>
      </c>
    </row>
    <row r="36" spans="1:8" x14ac:dyDescent="0.2">
      <c r="A36" s="50"/>
      <c r="B36" s="51" t="s">
        <v>20</v>
      </c>
      <c r="C36" s="51" t="s">
        <v>21</v>
      </c>
      <c r="D36" s="51" t="s">
        <v>17</v>
      </c>
      <c r="E36" s="52">
        <v>1284936</v>
      </c>
      <c r="F36" s="52">
        <v>3845937</v>
      </c>
      <c r="G36" s="51"/>
      <c r="H36" s="54">
        <v>0.73299999999999998</v>
      </c>
    </row>
    <row r="37" spans="1:8" ht="13.5" thickBot="1" x14ac:dyDescent="0.25">
      <c r="A37" s="56"/>
      <c r="B37" s="57" t="s">
        <v>22</v>
      </c>
      <c r="C37" s="57"/>
      <c r="D37" s="57"/>
      <c r="E37" s="58">
        <v>1747473</v>
      </c>
      <c r="F37" s="58">
        <v>5245590</v>
      </c>
      <c r="G37" s="57"/>
      <c r="H37" s="59">
        <v>1</v>
      </c>
    </row>
    <row r="39" spans="1:8" x14ac:dyDescent="0.2">
      <c r="A39" s="60" t="s">
        <v>33</v>
      </c>
    </row>
  </sheetData>
  <mergeCells count="1">
    <mergeCell ref="E5:E7"/>
  </mergeCells>
  <pageMargins left="0.75" right="0.75" top="1" bottom="1" header="0.5" footer="0.5"/>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3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70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54589</v>
      </c>
      <c r="F8" s="52">
        <v>167182</v>
      </c>
      <c r="G8" s="53">
        <v>0.20200000000000001</v>
      </c>
      <c r="H8" s="54">
        <v>7.5200000000000003E-2</v>
      </c>
    </row>
    <row r="9" spans="1:8" x14ac:dyDescent="0.2">
      <c r="A9" s="50"/>
      <c r="B9" s="51"/>
      <c r="C9" s="51"/>
      <c r="D9" s="51" t="s">
        <v>30</v>
      </c>
      <c r="E9" s="51">
        <v>67</v>
      </c>
      <c r="F9" s="51">
        <v>188</v>
      </c>
      <c r="G9" s="53">
        <v>2.0000000000000001E-4</v>
      </c>
      <c r="H9" s="54">
        <v>1E-4</v>
      </c>
    </row>
    <row r="10" spans="1:8" x14ac:dyDescent="0.2">
      <c r="A10" s="50"/>
      <c r="B10" s="51"/>
      <c r="C10" s="51"/>
      <c r="D10" s="51" t="s">
        <v>23</v>
      </c>
      <c r="E10" s="52">
        <v>10850</v>
      </c>
      <c r="F10" s="52">
        <v>34695</v>
      </c>
      <c r="G10" s="53">
        <v>4.2000000000000003E-2</v>
      </c>
      <c r="H10" s="54">
        <v>1.5599999999999999E-2</v>
      </c>
    </row>
    <row r="11" spans="1:8" x14ac:dyDescent="0.2">
      <c r="A11" s="50"/>
      <c r="B11" s="51"/>
      <c r="C11" s="51"/>
      <c r="D11" s="51" t="s">
        <v>29</v>
      </c>
      <c r="E11" s="51">
        <v>62</v>
      </c>
      <c r="F11" s="51">
        <v>190</v>
      </c>
      <c r="G11" s="53">
        <v>2.0000000000000001E-4</v>
      </c>
      <c r="H11" s="54">
        <v>1E-4</v>
      </c>
    </row>
    <row r="12" spans="1:8" x14ac:dyDescent="0.2">
      <c r="A12" s="50"/>
      <c r="B12" s="51"/>
      <c r="C12" s="51"/>
      <c r="D12" s="51" t="s">
        <v>24</v>
      </c>
      <c r="E12" s="52">
        <v>4730</v>
      </c>
      <c r="F12" s="52">
        <v>11462</v>
      </c>
      <c r="G12" s="53">
        <v>1.3899999999999999E-2</v>
      </c>
      <c r="H12" s="54">
        <v>5.1999999999999998E-3</v>
      </c>
    </row>
    <row r="13" spans="1:8" x14ac:dyDescent="0.2">
      <c r="A13" s="50"/>
      <c r="B13" s="51"/>
      <c r="C13" s="51"/>
      <c r="D13" s="51" t="s">
        <v>28</v>
      </c>
      <c r="E13" s="52">
        <v>4721</v>
      </c>
      <c r="F13" s="52">
        <v>14006</v>
      </c>
      <c r="G13" s="53">
        <v>1.6899999999999998E-2</v>
      </c>
      <c r="H13" s="54">
        <v>6.3E-3</v>
      </c>
    </row>
    <row r="14" spans="1:8" x14ac:dyDescent="0.2">
      <c r="A14" s="50"/>
      <c r="B14" s="51"/>
      <c r="C14" s="51"/>
      <c r="D14" s="51" t="s">
        <v>45</v>
      </c>
      <c r="E14" s="52">
        <v>1853</v>
      </c>
      <c r="F14" s="52">
        <v>5501</v>
      </c>
      <c r="G14" s="53">
        <v>6.7000000000000002E-3</v>
      </c>
      <c r="H14" s="54">
        <v>2.5000000000000001E-3</v>
      </c>
    </row>
    <row r="15" spans="1:8" x14ac:dyDescent="0.2">
      <c r="A15" s="50"/>
      <c r="B15" s="51"/>
      <c r="C15" s="51"/>
      <c r="D15" s="51" t="s">
        <v>36</v>
      </c>
      <c r="E15" s="51">
        <v>230</v>
      </c>
      <c r="F15" s="51">
        <v>576</v>
      </c>
      <c r="G15" s="53">
        <v>6.9999999999999999E-4</v>
      </c>
      <c r="H15" s="54">
        <v>2.9999999999999997E-4</v>
      </c>
    </row>
    <row r="16" spans="1:8" x14ac:dyDescent="0.2">
      <c r="A16" s="50"/>
      <c r="B16" s="51"/>
      <c r="C16" s="51" t="s">
        <v>16</v>
      </c>
      <c r="D16" s="51" t="s">
        <v>17</v>
      </c>
      <c r="E16" s="52">
        <v>69816</v>
      </c>
      <c r="F16" s="52">
        <v>210817</v>
      </c>
      <c r="G16" s="53">
        <v>0.255</v>
      </c>
      <c r="H16" s="54">
        <v>9.4799999999999995E-2</v>
      </c>
    </row>
    <row r="17" spans="1:8" x14ac:dyDescent="0.2">
      <c r="A17" s="50"/>
      <c r="B17" s="51"/>
      <c r="C17" s="51"/>
      <c r="D17" s="51" t="s">
        <v>27</v>
      </c>
      <c r="E17" s="52">
        <v>5882</v>
      </c>
      <c r="F17" s="52">
        <v>18449</v>
      </c>
      <c r="G17" s="53">
        <v>2.23E-2</v>
      </c>
      <c r="H17" s="54">
        <v>8.3000000000000001E-3</v>
      </c>
    </row>
    <row r="18" spans="1:8" x14ac:dyDescent="0.2">
      <c r="A18" s="50"/>
      <c r="B18" s="51"/>
      <c r="C18" s="51"/>
      <c r="D18" s="51" t="s">
        <v>29</v>
      </c>
      <c r="E18" s="52">
        <v>1370</v>
      </c>
      <c r="F18" s="52">
        <v>4335</v>
      </c>
      <c r="G18" s="53">
        <v>5.1999999999999998E-3</v>
      </c>
      <c r="H18" s="54">
        <v>1.9E-3</v>
      </c>
    </row>
    <row r="19" spans="1:8" x14ac:dyDescent="0.2">
      <c r="A19" s="50"/>
      <c r="B19" s="51"/>
      <c r="C19" s="51"/>
      <c r="D19" s="51" t="s">
        <v>28</v>
      </c>
      <c r="E19" s="51">
        <v>260</v>
      </c>
      <c r="F19" s="51">
        <v>945</v>
      </c>
      <c r="G19" s="53">
        <v>1.1000000000000001E-3</v>
      </c>
      <c r="H19" s="54">
        <v>4.0000000000000002E-4</v>
      </c>
    </row>
    <row r="20" spans="1:8" x14ac:dyDescent="0.2">
      <c r="A20" s="50"/>
      <c r="B20" s="51"/>
      <c r="C20" s="51"/>
      <c r="D20" s="51" t="s">
        <v>18</v>
      </c>
      <c r="E20" s="52">
        <v>110514</v>
      </c>
      <c r="F20" s="52">
        <v>334824</v>
      </c>
      <c r="G20" s="53">
        <v>0.40500000000000003</v>
      </c>
      <c r="H20" s="54">
        <v>0.151</v>
      </c>
    </row>
    <row r="21" spans="1:8" x14ac:dyDescent="0.2">
      <c r="A21" s="50"/>
      <c r="B21" s="51"/>
      <c r="C21" s="51"/>
      <c r="D21" s="51" t="s">
        <v>45</v>
      </c>
      <c r="E21" s="51">
        <v>51</v>
      </c>
      <c r="F21" s="51">
        <v>142</v>
      </c>
      <c r="G21" s="53">
        <v>2.0000000000000001E-4</v>
      </c>
      <c r="H21" s="54">
        <v>1E-4</v>
      </c>
    </row>
    <row r="22" spans="1:8" x14ac:dyDescent="0.2">
      <c r="A22" s="50"/>
      <c r="B22" s="51"/>
      <c r="C22" s="51" t="s">
        <v>31</v>
      </c>
      <c r="D22" s="51" t="s">
        <v>17</v>
      </c>
      <c r="E22" s="52">
        <v>1899</v>
      </c>
      <c r="F22" s="52">
        <v>5328</v>
      </c>
      <c r="G22" s="53">
        <v>6.4000000000000003E-3</v>
      </c>
      <c r="H22" s="54">
        <v>2.3999999999999998E-3</v>
      </c>
    </row>
    <row r="23" spans="1:8" x14ac:dyDescent="0.2">
      <c r="A23" s="50"/>
      <c r="B23" s="51"/>
      <c r="C23" s="51"/>
      <c r="D23" s="51" t="s">
        <v>27</v>
      </c>
      <c r="E23" s="51">
        <v>133</v>
      </c>
      <c r="F23" s="51">
        <v>393</v>
      </c>
      <c r="G23" s="53">
        <v>5.0000000000000001E-4</v>
      </c>
      <c r="H23" s="54">
        <v>2.0000000000000001E-4</v>
      </c>
    </row>
    <row r="24" spans="1:8" x14ac:dyDescent="0.2">
      <c r="A24" s="50"/>
      <c r="B24" s="51"/>
      <c r="C24" s="51"/>
      <c r="D24" s="51" t="s">
        <v>28</v>
      </c>
      <c r="E24" s="51">
        <v>37</v>
      </c>
      <c r="F24" s="51">
        <v>111</v>
      </c>
      <c r="G24" s="53">
        <v>1E-4</v>
      </c>
      <c r="H24" s="54">
        <v>0</v>
      </c>
    </row>
    <row r="25" spans="1:8" x14ac:dyDescent="0.2">
      <c r="A25" s="50"/>
      <c r="B25" s="51"/>
      <c r="C25" s="51"/>
      <c r="D25" s="51" t="s">
        <v>18</v>
      </c>
      <c r="E25" s="51">
        <v>614</v>
      </c>
      <c r="F25" s="52">
        <v>1559</v>
      </c>
      <c r="G25" s="53">
        <v>1.9E-3</v>
      </c>
      <c r="H25" s="54">
        <v>6.9999999999999999E-4</v>
      </c>
    </row>
    <row r="26" spans="1:8" x14ac:dyDescent="0.2">
      <c r="A26" s="50"/>
      <c r="B26" s="51"/>
      <c r="C26" s="51" t="s">
        <v>25</v>
      </c>
      <c r="D26" s="51" t="s">
        <v>17</v>
      </c>
      <c r="E26" s="51">
        <v>785</v>
      </c>
      <c r="F26" s="52">
        <v>2338</v>
      </c>
      <c r="G26" s="53">
        <v>2.8E-3</v>
      </c>
      <c r="H26" s="54">
        <v>1.1000000000000001E-3</v>
      </c>
    </row>
    <row r="27" spans="1:8" x14ac:dyDescent="0.2">
      <c r="A27" s="50"/>
      <c r="B27" s="51"/>
      <c r="C27" s="51"/>
      <c r="D27" s="51" t="s">
        <v>27</v>
      </c>
      <c r="E27" s="52">
        <v>1046</v>
      </c>
      <c r="F27" s="52">
        <v>3210</v>
      </c>
      <c r="G27" s="53">
        <v>3.8999999999999998E-3</v>
      </c>
      <c r="H27" s="54">
        <v>1.4E-3</v>
      </c>
    </row>
    <row r="28" spans="1:8" x14ac:dyDescent="0.2">
      <c r="A28" s="50"/>
      <c r="B28" s="51"/>
      <c r="C28" s="51"/>
      <c r="D28" s="51" t="s">
        <v>23</v>
      </c>
      <c r="E28" s="51">
        <v>251</v>
      </c>
      <c r="F28" s="51">
        <v>793</v>
      </c>
      <c r="G28" s="53">
        <v>1E-3</v>
      </c>
      <c r="H28" s="54">
        <v>4.0000000000000002E-4</v>
      </c>
    </row>
    <row r="29" spans="1:8" x14ac:dyDescent="0.2">
      <c r="A29" s="50"/>
      <c r="B29" s="51"/>
      <c r="C29" s="51"/>
      <c r="D29" s="51" t="s">
        <v>29</v>
      </c>
      <c r="E29" s="51">
        <v>11</v>
      </c>
      <c r="F29" s="51">
        <v>44</v>
      </c>
      <c r="G29" s="53">
        <v>1E-4</v>
      </c>
      <c r="H29" s="54">
        <v>0</v>
      </c>
    </row>
    <row r="30" spans="1:8" x14ac:dyDescent="0.2">
      <c r="A30" s="50"/>
      <c r="B30" s="51"/>
      <c r="C30" s="51"/>
      <c r="D30" s="51" t="s">
        <v>28</v>
      </c>
      <c r="E30" s="51">
        <v>620</v>
      </c>
      <c r="F30" s="52">
        <v>1863</v>
      </c>
      <c r="G30" s="53">
        <v>2.3E-3</v>
      </c>
      <c r="H30" s="54">
        <v>8.0000000000000004E-4</v>
      </c>
    </row>
    <row r="31" spans="1:8" x14ac:dyDescent="0.2">
      <c r="A31" s="50"/>
      <c r="B31" s="51"/>
      <c r="C31" s="51" t="s">
        <v>26</v>
      </c>
      <c r="D31" s="51" t="s">
        <v>17</v>
      </c>
      <c r="E31" s="52">
        <v>2275</v>
      </c>
      <c r="F31" s="52">
        <v>6922</v>
      </c>
      <c r="G31" s="53">
        <v>8.3999999999999995E-3</v>
      </c>
      <c r="H31" s="54">
        <v>3.0999999999999999E-3</v>
      </c>
    </row>
    <row r="32" spans="1:8" x14ac:dyDescent="0.2">
      <c r="A32" s="50"/>
      <c r="B32" s="51"/>
      <c r="C32" s="51"/>
      <c r="D32" s="51" t="s">
        <v>18</v>
      </c>
      <c r="E32" s="51">
        <v>371</v>
      </c>
      <c r="F32" s="51">
        <v>946</v>
      </c>
      <c r="G32" s="53">
        <v>1.1000000000000001E-3</v>
      </c>
      <c r="H32" s="54">
        <v>4.0000000000000002E-4</v>
      </c>
    </row>
    <row r="33" spans="1:8" x14ac:dyDescent="0.2">
      <c r="A33" s="50"/>
      <c r="B33" s="51" t="s">
        <v>19</v>
      </c>
      <c r="C33" s="51"/>
      <c r="D33" s="51"/>
      <c r="E33" s="52">
        <v>273037</v>
      </c>
      <c r="F33" s="52">
        <v>826819</v>
      </c>
      <c r="G33" s="55">
        <v>1</v>
      </c>
      <c r="H33" s="54">
        <v>0.372</v>
      </c>
    </row>
    <row r="34" spans="1:8" x14ac:dyDescent="0.2">
      <c r="A34" s="50"/>
      <c r="B34" s="51" t="s">
        <v>20</v>
      </c>
      <c r="C34" s="51" t="s">
        <v>21</v>
      </c>
      <c r="D34" s="51" t="s">
        <v>17</v>
      </c>
      <c r="E34" s="52">
        <v>466157</v>
      </c>
      <c r="F34" s="52">
        <v>1397531</v>
      </c>
      <c r="G34" s="51"/>
      <c r="H34" s="54">
        <v>0.628</v>
      </c>
    </row>
    <row r="35" spans="1:8" ht="13.5" thickBot="1" x14ac:dyDescent="0.25">
      <c r="A35" s="56"/>
      <c r="B35" s="57" t="s">
        <v>22</v>
      </c>
      <c r="C35" s="57"/>
      <c r="D35" s="57"/>
      <c r="E35" s="58">
        <v>739194</v>
      </c>
      <c r="F35" s="58">
        <v>2224350</v>
      </c>
      <c r="G35" s="57"/>
      <c r="H35" s="59">
        <v>1</v>
      </c>
    </row>
    <row r="37" spans="1:8" x14ac:dyDescent="0.2">
      <c r="A37" s="60" t="s">
        <v>33</v>
      </c>
    </row>
  </sheetData>
  <mergeCells count="1">
    <mergeCell ref="E5:E7"/>
  </mergeCells>
  <pageMargins left="0.75" right="0.75" top="1" bottom="1" header="0.5" footer="0.5"/>
  <legacy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1"/>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47</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176827</v>
      </c>
      <c r="F8" s="52">
        <v>536276</v>
      </c>
      <c r="G8" s="53">
        <v>0.38100000000000001</v>
      </c>
      <c r="H8" s="54">
        <v>9.4100000000000003E-2</v>
      </c>
    </row>
    <row r="9" spans="1:8" x14ac:dyDescent="0.2">
      <c r="A9" s="50"/>
      <c r="B9" s="51"/>
      <c r="C9" s="51"/>
      <c r="D9" s="51" t="s">
        <v>30</v>
      </c>
      <c r="E9" s="51">
        <v>9</v>
      </c>
      <c r="F9" s="51">
        <v>27</v>
      </c>
      <c r="G9" s="53">
        <v>0</v>
      </c>
      <c r="H9" s="54">
        <v>0</v>
      </c>
    </row>
    <row r="10" spans="1:8" x14ac:dyDescent="0.2">
      <c r="A10" s="50"/>
      <c r="B10" s="51"/>
      <c r="C10" s="51"/>
      <c r="D10" s="51" t="s">
        <v>23</v>
      </c>
      <c r="E10" s="52">
        <v>7397</v>
      </c>
      <c r="F10" s="52">
        <v>23593</v>
      </c>
      <c r="G10" s="53">
        <v>1.6799999999999999E-2</v>
      </c>
      <c r="H10" s="54">
        <v>4.1000000000000003E-3</v>
      </c>
    </row>
    <row r="11" spans="1:8" x14ac:dyDescent="0.2">
      <c r="A11" s="50"/>
      <c r="B11" s="51"/>
      <c r="C11" s="51"/>
      <c r="D11" s="51" t="s">
        <v>29</v>
      </c>
      <c r="E11" s="51">
        <v>144</v>
      </c>
      <c r="F11" s="51">
        <v>442</v>
      </c>
      <c r="G11" s="53">
        <v>2.9999999999999997E-4</v>
      </c>
      <c r="H11" s="54">
        <v>1E-4</v>
      </c>
    </row>
    <row r="12" spans="1:8" x14ac:dyDescent="0.2">
      <c r="A12" s="50"/>
      <c r="B12" s="51"/>
      <c r="C12" s="51"/>
      <c r="D12" s="51" t="s">
        <v>24</v>
      </c>
      <c r="E12" s="52">
        <v>3079</v>
      </c>
      <c r="F12" s="52">
        <v>8243</v>
      </c>
      <c r="G12" s="53">
        <v>5.8999999999999999E-3</v>
      </c>
      <c r="H12" s="54">
        <v>1.4E-3</v>
      </c>
    </row>
    <row r="13" spans="1:8" x14ac:dyDescent="0.2">
      <c r="A13" s="50"/>
      <c r="B13" s="51"/>
      <c r="C13" s="51"/>
      <c r="D13" s="51" t="s">
        <v>28</v>
      </c>
      <c r="E13" s="52">
        <v>20969</v>
      </c>
      <c r="F13" s="52">
        <v>64636</v>
      </c>
      <c r="G13" s="53">
        <v>4.5900000000000003E-2</v>
      </c>
      <c r="H13" s="54">
        <v>1.1299999999999999E-2</v>
      </c>
    </row>
    <row r="14" spans="1:8" x14ac:dyDescent="0.2">
      <c r="A14" s="50"/>
      <c r="B14" s="51"/>
      <c r="C14" s="51"/>
      <c r="D14" s="51" t="s">
        <v>45</v>
      </c>
      <c r="E14" s="52">
        <v>4693</v>
      </c>
      <c r="F14" s="52">
        <v>14300</v>
      </c>
      <c r="G14" s="53">
        <v>1.0200000000000001E-2</v>
      </c>
      <c r="H14" s="54">
        <v>2.5000000000000001E-3</v>
      </c>
    </row>
    <row r="15" spans="1:8" x14ac:dyDescent="0.2">
      <c r="A15" s="50"/>
      <c r="B15" s="51"/>
      <c r="C15" s="51"/>
      <c r="D15" s="51" t="s">
        <v>36</v>
      </c>
      <c r="E15" s="51">
        <v>333</v>
      </c>
      <c r="F15" s="51">
        <v>974</v>
      </c>
      <c r="G15" s="53">
        <v>6.9999999999999999E-4</v>
      </c>
      <c r="H15" s="54">
        <v>2.0000000000000001E-4</v>
      </c>
    </row>
    <row r="16" spans="1:8" x14ac:dyDescent="0.2">
      <c r="A16" s="50"/>
      <c r="B16" s="51"/>
      <c r="C16" s="51" t="s">
        <v>16</v>
      </c>
      <c r="D16" s="51" t="s">
        <v>17</v>
      </c>
      <c r="E16" s="52">
        <v>83487</v>
      </c>
      <c r="F16" s="52">
        <v>251563</v>
      </c>
      <c r="G16" s="53">
        <v>0.17899999999999999</v>
      </c>
      <c r="H16" s="54">
        <v>4.41E-2</v>
      </c>
    </row>
    <row r="17" spans="1:8" x14ac:dyDescent="0.2">
      <c r="A17" s="50"/>
      <c r="B17" s="51"/>
      <c r="C17" s="51"/>
      <c r="D17" s="51" t="s">
        <v>27</v>
      </c>
      <c r="E17" s="52">
        <v>8457</v>
      </c>
      <c r="F17" s="52">
        <v>25267</v>
      </c>
      <c r="G17" s="53">
        <v>1.7899999999999999E-2</v>
      </c>
      <c r="H17" s="54">
        <v>4.4000000000000003E-3</v>
      </c>
    </row>
    <row r="18" spans="1:8" x14ac:dyDescent="0.2">
      <c r="A18" s="50"/>
      <c r="B18" s="51"/>
      <c r="C18" s="51"/>
      <c r="D18" s="51" t="s">
        <v>23</v>
      </c>
      <c r="E18" s="51">
        <v>11</v>
      </c>
      <c r="F18" s="51">
        <v>33</v>
      </c>
      <c r="G18" s="53">
        <v>0</v>
      </c>
      <c r="H18" s="54">
        <v>0</v>
      </c>
    </row>
    <row r="19" spans="1:8" x14ac:dyDescent="0.2">
      <c r="A19" s="50"/>
      <c r="B19" s="51"/>
      <c r="C19" s="51"/>
      <c r="D19" s="51" t="s">
        <v>29</v>
      </c>
      <c r="E19" s="52">
        <v>1326</v>
      </c>
      <c r="F19" s="52">
        <v>4244</v>
      </c>
      <c r="G19" s="53">
        <v>3.0000000000000001E-3</v>
      </c>
      <c r="H19" s="54">
        <v>6.9999999999999999E-4</v>
      </c>
    </row>
    <row r="20" spans="1:8" x14ac:dyDescent="0.2">
      <c r="A20" s="50"/>
      <c r="B20" s="51"/>
      <c r="C20" s="51"/>
      <c r="D20" s="51" t="s">
        <v>28</v>
      </c>
      <c r="E20" s="52">
        <v>2376</v>
      </c>
      <c r="F20" s="52">
        <v>7791</v>
      </c>
      <c r="G20" s="53">
        <v>5.4999999999999997E-3</v>
      </c>
      <c r="H20" s="54">
        <v>1.4E-3</v>
      </c>
    </row>
    <row r="21" spans="1:8" x14ac:dyDescent="0.2">
      <c r="A21" s="50"/>
      <c r="B21" s="51"/>
      <c r="C21" s="51"/>
      <c r="D21" s="51" t="s">
        <v>18</v>
      </c>
      <c r="E21" s="52">
        <v>135004</v>
      </c>
      <c r="F21" s="52">
        <v>402573</v>
      </c>
      <c r="G21" s="53">
        <v>0.28599999999999998</v>
      </c>
      <c r="H21" s="54">
        <v>7.0599999999999996E-2</v>
      </c>
    </row>
    <row r="22" spans="1:8" x14ac:dyDescent="0.2">
      <c r="A22" s="50"/>
      <c r="B22" s="51"/>
      <c r="C22" s="51"/>
      <c r="D22" s="51" t="s">
        <v>45</v>
      </c>
      <c r="E22" s="51">
        <v>146</v>
      </c>
      <c r="F22" s="51">
        <v>452</v>
      </c>
      <c r="G22" s="53">
        <v>2.9999999999999997E-4</v>
      </c>
      <c r="H22" s="54">
        <v>1E-4</v>
      </c>
    </row>
    <row r="23" spans="1:8" x14ac:dyDescent="0.2">
      <c r="A23" s="50"/>
      <c r="B23" s="51"/>
      <c r="C23" s="51" t="s">
        <v>31</v>
      </c>
      <c r="D23" s="51" t="s">
        <v>17</v>
      </c>
      <c r="E23" s="52">
        <v>2492</v>
      </c>
      <c r="F23" s="52">
        <v>7278</v>
      </c>
      <c r="G23" s="53">
        <v>5.1999999999999998E-3</v>
      </c>
      <c r="H23" s="54">
        <v>1.2999999999999999E-3</v>
      </c>
    </row>
    <row r="24" spans="1:8" x14ac:dyDescent="0.2">
      <c r="A24" s="50"/>
      <c r="B24" s="51"/>
      <c r="C24" s="51"/>
      <c r="D24" s="51" t="s">
        <v>27</v>
      </c>
      <c r="E24" s="51">
        <v>393</v>
      </c>
      <c r="F24" s="52">
        <v>1204</v>
      </c>
      <c r="G24" s="53">
        <v>8.9999999999999998E-4</v>
      </c>
      <c r="H24" s="54">
        <v>2.0000000000000001E-4</v>
      </c>
    </row>
    <row r="25" spans="1:8" x14ac:dyDescent="0.2">
      <c r="A25" s="50"/>
      <c r="B25" s="51"/>
      <c r="C25" s="51"/>
      <c r="D25" s="51" t="s">
        <v>28</v>
      </c>
      <c r="E25" s="51">
        <v>604</v>
      </c>
      <c r="F25" s="52">
        <v>1993</v>
      </c>
      <c r="G25" s="53">
        <v>1.4E-3</v>
      </c>
      <c r="H25" s="54">
        <v>2.9999999999999997E-4</v>
      </c>
    </row>
    <row r="26" spans="1:8" x14ac:dyDescent="0.2">
      <c r="A26" s="50"/>
      <c r="B26" s="51"/>
      <c r="C26" s="51"/>
      <c r="D26" s="51" t="s">
        <v>18</v>
      </c>
      <c r="E26" s="51">
        <v>431</v>
      </c>
      <c r="F26" s="52">
        <v>1361</v>
      </c>
      <c r="G26" s="53">
        <v>1E-3</v>
      </c>
      <c r="H26" s="54">
        <v>2.0000000000000001E-4</v>
      </c>
    </row>
    <row r="27" spans="1:8" x14ac:dyDescent="0.2">
      <c r="A27" s="50"/>
      <c r="B27" s="51"/>
      <c r="C27" s="51" t="s">
        <v>25</v>
      </c>
      <c r="D27" s="51" t="s">
        <v>17</v>
      </c>
      <c r="E27" s="52">
        <v>4529</v>
      </c>
      <c r="F27" s="52">
        <v>13309</v>
      </c>
      <c r="G27" s="53">
        <v>9.4999999999999998E-3</v>
      </c>
      <c r="H27" s="54">
        <v>2.3E-3</v>
      </c>
    </row>
    <row r="28" spans="1:8" x14ac:dyDescent="0.2">
      <c r="A28" s="50"/>
      <c r="B28" s="51"/>
      <c r="C28" s="51"/>
      <c r="D28" s="51" t="s">
        <v>27</v>
      </c>
      <c r="E28" s="52">
        <v>3948</v>
      </c>
      <c r="F28" s="52">
        <v>11377</v>
      </c>
      <c r="G28" s="53">
        <v>8.0999999999999996E-3</v>
      </c>
      <c r="H28" s="54">
        <v>2E-3</v>
      </c>
    </row>
    <row r="29" spans="1:8" x14ac:dyDescent="0.2">
      <c r="A29" s="50"/>
      <c r="B29" s="51"/>
      <c r="C29" s="51"/>
      <c r="D29" s="51" t="s">
        <v>23</v>
      </c>
      <c r="E29" s="51">
        <v>161</v>
      </c>
      <c r="F29" s="51">
        <v>508</v>
      </c>
      <c r="G29" s="53">
        <v>4.0000000000000002E-4</v>
      </c>
      <c r="H29" s="54">
        <v>1E-4</v>
      </c>
    </row>
    <row r="30" spans="1:8" x14ac:dyDescent="0.2">
      <c r="A30" s="50"/>
      <c r="B30" s="51"/>
      <c r="C30" s="51"/>
      <c r="D30" s="51" t="s">
        <v>29</v>
      </c>
      <c r="E30" s="51">
        <v>16</v>
      </c>
      <c r="F30" s="51">
        <v>56</v>
      </c>
      <c r="G30" s="53">
        <v>0</v>
      </c>
      <c r="H30" s="54">
        <v>0</v>
      </c>
    </row>
    <row r="31" spans="1:8" x14ac:dyDescent="0.2">
      <c r="A31" s="50"/>
      <c r="B31" s="51"/>
      <c r="C31" s="51"/>
      <c r="D31" s="51" t="s">
        <v>28</v>
      </c>
      <c r="E31" s="52">
        <v>4024</v>
      </c>
      <c r="F31" s="52">
        <v>12232</v>
      </c>
      <c r="G31" s="53">
        <v>8.6999999999999994E-3</v>
      </c>
      <c r="H31" s="54">
        <v>2.0999999999999999E-3</v>
      </c>
    </row>
    <row r="32" spans="1:8" x14ac:dyDescent="0.2">
      <c r="A32" s="50"/>
      <c r="B32" s="51"/>
      <c r="C32" s="51" t="s">
        <v>26</v>
      </c>
      <c r="D32" s="51" t="s">
        <v>17</v>
      </c>
      <c r="E32" s="52">
        <v>4343</v>
      </c>
      <c r="F32" s="52">
        <v>13178</v>
      </c>
      <c r="G32" s="53">
        <v>9.4000000000000004E-3</v>
      </c>
      <c r="H32" s="54">
        <v>2.3E-3</v>
      </c>
    </row>
    <row r="33" spans="1:8" x14ac:dyDescent="0.2">
      <c r="A33" s="50"/>
      <c r="B33" s="51"/>
      <c r="C33" s="51"/>
      <c r="D33" s="51" t="s">
        <v>27</v>
      </c>
      <c r="E33" s="51">
        <v>84</v>
      </c>
      <c r="F33" s="51">
        <v>252</v>
      </c>
      <c r="G33" s="53">
        <v>2.0000000000000001E-4</v>
      </c>
      <c r="H33" s="54">
        <v>0</v>
      </c>
    </row>
    <row r="34" spans="1:8" x14ac:dyDescent="0.2">
      <c r="A34" s="50"/>
      <c r="B34" s="51"/>
      <c r="C34" s="51"/>
      <c r="D34" s="51" t="s">
        <v>23</v>
      </c>
      <c r="E34" s="51">
        <v>11</v>
      </c>
      <c r="F34" s="51">
        <v>33</v>
      </c>
      <c r="G34" s="53">
        <v>0</v>
      </c>
      <c r="H34" s="54">
        <v>0</v>
      </c>
    </row>
    <row r="35" spans="1:8" x14ac:dyDescent="0.2">
      <c r="A35" s="50"/>
      <c r="B35" s="51"/>
      <c r="C35" s="51"/>
      <c r="D35" s="51" t="s">
        <v>28</v>
      </c>
      <c r="E35" s="51">
        <v>273</v>
      </c>
      <c r="F35" s="51">
        <v>819</v>
      </c>
      <c r="G35" s="53">
        <v>5.9999999999999995E-4</v>
      </c>
      <c r="H35" s="54">
        <v>1E-4</v>
      </c>
    </row>
    <row r="36" spans="1:8" x14ac:dyDescent="0.2">
      <c r="A36" s="50"/>
      <c r="B36" s="51"/>
      <c r="C36" s="51"/>
      <c r="D36" s="51" t="s">
        <v>18</v>
      </c>
      <c r="E36" s="52">
        <v>1254</v>
      </c>
      <c r="F36" s="52">
        <v>3634</v>
      </c>
      <c r="G36" s="53">
        <v>2.5999999999999999E-3</v>
      </c>
      <c r="H36" s="54">
        <v>5.9999999999999995E-4</v>
      </c>
    </row>
    <row r="37" spans="1:8" x14ac:dyDescent="0.2">
      <c r="A37" s="50"/>
      <c r="B37" s="51" t="s">
        <v>19</v>
      </c>
      <c r="C37" s="51"/>
      <c r="D37" s="51"/>
      <c r="E37" s="52">
        <v>466821</v>
      </c>
      <c r="F37" s="52">
        <v>1407648</v>
      </c>
      <c r="G37" s="55">
        <v>1</v>
      </c>
      <c r="H37" s="54">
        <v>0.247</v>
      </c>
    </row>
    <row r="38" spans="1:8" x14ac:dyDescent="0.2">
      <c r="A38" s="50"/>
      <c r="B38" s="51" t="s">
        <v>20</v>
      </c>
      <c r="C38" s="51" t="s">
        <v>21</v>
      </c>
      <c r="D38" s="51" t="s">
        <v>17</v>
      </c>
      <c r="E38" s="52">
        <v>1436006</v>
      </c>
      <c r="F38" s="52">
        <v>4291946</v>
      </c>
      <c r="G38" s="51"/>
      <c r="H38" s="54">
        <v>0.753</v>
      </c>
    </row>
    <row r="39" spans="1:8" ht="13.5" thickBot="1" x14ac:dyDescent="0.25">
      <c r="A39" s="56"/>
      <c r="B39" s="57" t="s">
        <v>22</v>
      </c>
      <c r="C39" s="57"/>
      <c r="D39" s="57"/>
      <c r="E39" s="58">
        <v>1902827</v>
      </c>
      <c r="F39" s="58">
        <v>5699594</v>
      </c>
      <c r="G39" s="57"/>
      <c r="H39" s="59">
        <v>1</v>
      </c>
    </row>
    <row r="41" spans="1:8" x14ac:dyDescent="0.2">
      <c r="A41" s="60" t="s">
        <v>33</v>
      </c>
    </row>
  </sheetData>
  <mergeCells count="1">
    <mergeCell ref="E5:E7"/>
  </mergeCells>
  <pageMargins left="0.75" right="0.75" top="1" bottom="1" header="0.5" footer="0.5"/>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workbookViewId="0">
      <selection activeCell="A2" sqref="A2"/>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34</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122882</v>
      </c>
      <c r="F8" s="52">
        <v>373875</v>
      </c>
      <c r="G8" s="53">
        <v>0.58799999999999997</v>
      </c>
      <c r="H8" s="54">
        <v>9.5899999999999999E-2</v>
      </c>
    </row>
    <row r="9" spans="1:8" x14ac:dyDescent="0.2">
      <c r="A9" s="50"/>
      <c r="B9" s="51"/>
      <c r="C9" s="51"/>
      <c r="D9" s="51" t="s">
        <v>30</v>
      </c>
      <c r="E9" s="51">
        <v>38</v>
      </c>
      <c r="F9" s="51">
        <v>114</v>
      </c>
      <c r="G9" s="53">
        <v>2.0000000000000001E-4</v>
      </c>
      <c r="H9" s="54">
        <v>0</v>
      </c>
    </row>
    <row r="10" spans="1:8" x14ac:dyDescent="0.2">
      <c r="A10" s="50"/>
      <c r="B10" s="51"/>
      <c r="C10" s="51"/>
      <c r="D10" s="51" t="s">
        <v>23</v>
      </c>
      <c r="E10" s="52">
        <v>12477</v>
      </c>
      <c r="F10" s="52">
        <v>40383</v>
      </c>
      <c r="G10" s="53">
        <v>6.3600000000000004E-2</v>
      </c>
      <c r="H10" s="54">
        <v>1.04E-2</v>
      </c>
    </row>
    <row r="11" spans="1:8" x14ac:dyDescent="0.2">
      <c r="A11" s="50"/>
      <c r="B11" s="51"/>
      <c r="C11" s="51"/>
      <c r="D11" s="51" t="s">
        <v>29</v>
      </c>
      <c r="E11" s="51">
        <v>32</v>
      </c>
      <c r="F11" s="51">
        <v>96</v>
      </c>
      <c r="G11" s="53">
        <v>2.0000000000000001E-4</v>
      </c>
      <c r="H11" s="54">
        <v>0</v>
      </c>
    </row>
    <row r="12" spans="1:8" x14ac:dyDescent="0.2">
      <c r="A12" s="50"/>
      <c r="B12" s="51"/>
      <c r="C12" s="51"/>
      <c r="D12" s="51" t="s">
        <v>24</v>
      </c>
      <c r="E12" s="52">
        <v>9720</v>
      </c>
      <c r="F12" s="52">
        <v>23038</v>
      </c>
      <c r="G12" s="53">
        <v>3.6299999999999999E-2</v>
      </c>
      <c r="H12" s="54">
        <v>5.8999999999999999E-3</v>
      </c>
    </row>
    <row r="13" spans="1:8" x14ac:dyDescent="0.2">
      <c r="A13" s="50"/>
      <c r="B13" s="51"/>
      <c r="C13" s="51"/>
      <c r="D13" s="51" t="s">
        <v>28</v>
      </c>
      <c r="E13" s="52">
        <v>6114</v>
      </c>
      <c r="F13" s="52">
        <v>18285</v>
      </c>
      <c r="G13" s="53">
        <v>2.8799999999999999E-2</v>
      </c>
      <c r="H13" s="54">
        <v>4.7000000000000002E-3</v>
      </c>
    </row>
    <row r="14" spans="1:8" x14ac:dyDescent="0.2">
      <c r="A14" s="50"/>
      <c r="B14" s="51"/>
      <c r="C14" s="51"/>
      <c r="D14" s="51" t="s">
        <v>18</v>
      </c>
      <c r="E14" s="52">
        <v>2096</v>
      </c>
      <c r="F14" s="52">
        <v>6445</v>
      </c>
      <c r="G14" s="53">
        <v>1.01E-2</v>
      </c>
      <c r="H14" s="54">
        <v>1.6999999999999999E-3</v>
      </c>
    </row>
    <row r="15" spans="1:8" x14ac:dyDescent="0.2">
      <c r="A15" s="50"/>
      <c r="B15" s="51"/>
      <c r="C15" s="51" t="s">
        <v>16</v>
      </c>
      <c r="D15" s="51" t="s">
        <v>17</v>
      </c>
      <c r="E15" s="52">
        <v>9461</v>
      </c>
      <c r="F15" s="52">
        <v>27935</v>
      </c>
      <c r="G15" s="53">
        <v>4.3999999999999997E-2</v>
      </c>
      <c r="H15" s="54">
        <v>7.1999999999999998E-3</v>
      </c>
    </row>
    <row r="16" spans="1:8" x14ac:dyDescent="0.2">
      <c r="A16" s="50"/>
      <c r="B16" s="51"/>
      <c r="C16" s="51"/>
      <c r="D16" s="51" t="s">
        <v>27</v>
      </c>
      <c r="E16" s="51">
        <v>936</v>
      </c>
      <c r="F16" s="52">
        <v>1980</v>
      </c>
      <c r="G16" s="53">
        <v>3.0999999999999999E-3</v>
      </c>
      <c r="H16" s="54">
        <v>5.0000000000000001E-4</v>
      </c>
    </row>
    <row r="17" spans="1:8" x14ac:dyDescent="0.2">
      <c r="A17" s="50"/>
      <c r="B17" s="51"/>
      <c r="C17" s="51"/>
      <c r="D17" s="51" t="s">
        <v>23</v>
      </c>
      <c r="E17" s="51">
        <v>3</v>
      </c>
      <c r="F17" s="51">
        <v>3</v>
      </c>
      <c r="G17" s="53">
        <v>0</v>
      </c>
      <c r="H17" s="54">
        <v>0</v>
      </c>
    </row>
    <row r="18" spans="1:8" x14ac:dyDescent="0.2">
      <c r="A18" s="50"/>
      <c r="B18" s="51"/>
      <c r="C18" s="51"/>
      <c r="D18" s="51" t="s">
        <v>29</v>
      </c>
      <c r="E18" s="51">
        <v>343</v>
      </c>
      <c r="F18" s="52">
        <v>1048</v>
      </c>
      <c r="G18" s="53">
        <v>1.6000000000000001E-3</v>
      </c>
      <c r="H18" s="54">
        <v>2.9999999999999997E-4</v>
      </c>
    </row>
    <row r="19" spans="1:8" x14ac:dyDescent="0.2">
      <c r="A19" s="50"/>
      <c r="B19" s="51"/>
      <c r="C19" s="51"/>
      <c r="D19" s="51" t="s">
        <v>28</v>
      </c>
      <c r="E19" s="51">
        <v>35</v>
      </c>
      <c r="F19" s="51">
        <v>35</v>
      </c>
      <c r="G19" s="53">
        <v>1E-4</v>
      </c>
      <c r="H19" s="54">
        <v>0</v>
      </c>
    </row>
    <row r="20" spans="1:8" x14ac:dyDescent="0.2">
      <c r="A20" s="50"/>
      <c r="B20" s="51"/>
      <c r="C20" s="51"/>
      <c r="D20" s="51" t="s">
        <v>18</v>
      </c>
      <c r="E20" s="52">
        <v>19664</v>
      </c>
      <c r="F20" s="52">
        <v>59736</v>
      </c>
      <c r="G20" s="53">
        <v>9.4E-2</v>
      </c>
      <c r="H20" s="54">
        <v>1.5299999999999999E-2</v>
      </c>
    </row>
    <row r="21" spans="1:8" x14ac:dyDescent="0.2">
      <c r="A21" s="50"/>
      <c r="B21" s="51"/>
      <c r="C21" s="51" t="s">
        <v>31</v>
      </c>
      <c r="D21" s="51" t="s">
        <v>17</v>
      </c>
      <c r="E21" s="51">
        <v>966</v>
      </c>
      <c r="F21" s="52">
        <v>2856</v>
      </c>
      <c r="G21" s="53">
        <v>4.4999999999999997E-3</v>
      </c>
      <c r="H21" s="54">
        <v>6.9999999999999999E-4</v>
      </c>
    </row>
    <row r="22" spans="1:8" x14ac:dyDescent="0.2">
      <c r="A22" s="50"/>
      <c r="B22" s="51"/>
      <c r="C22" s="51"/>
      <c r="D22" s="51" t="s">
        <v>27</v>
      </c>
      <c r="E22" s="51">
        <v>19</v>
      </c>
      <c r="F22" s="51">
        <v>57</v>
      </c>
      <c r="G22" s="53">
        <v>1E-4</v>
      </c>
      <c r="H22" s="54">
        <v>0</v>
      </c>
    </row>
    <row r="23" spans="1:8" x14ac:dyDescent="0.2">
      <c r="A23" s="50"/>
      <c r="B23" s="51"/>
      <c r="C23" s="51"/>
      <c r="D23" s="51" t="s">
        <v>18</v>
      </c>
      <c r="E23" s="51">
        <v>591</v>
      </c>
      <c r="F23" s="52">
        <v>1795</v>
      </c>
      <c r="G23" s="53">
        <v>2.8E-3</v>
      </c>
      <c r="H23" s="54">
        <v>5.0000000000000001E-4</v>
      </c>
    </row>
    <row r="24" spans="1:8" x14ac:dyDescent="0.2">
      <c r="A24" s="50"/>
      <c r="B24" s="51"/>
      <c r="C24" s="51" t="s">
        <v>25</v>
      </c>
      <c r="D24" s="51" t="s">
        <v>17</v>
      </c>
      <c r="E24" s="52">
        <v>1348</v>
      </c>
      <c r="F24" s="52">
        <v>3961</v>
      </c>
      <c r="G24" s="53">
        <v>6.1999999999999998E-3</v>
      </c>
      <c r="H24" s="54">
        <v>1E-3</v>
      </c>
    </row>
    <row r="25" spans="1:8" x14ac:dyDescent="0.2">
      <c r="A25" s="50"/>
      <c r="B25" s="51"/>
      <c r="C25" s="51"/>
      <c r="D25" s="51" t="s">
        <v>27</v>
      </c>
      <c r="E25" s="51">
        <v>769</v>
      </c>
      <c r="F25" s="52">
        <v>2147</v>
      </c>
      <c r="G25" s="53">
        <v>3.3999999999999998E-3</v>
      </c>
      <c r="H25" s="54">
        <v>5.9999999999999995E-4</v>
      </c>
    </row>
    <row r="26" spans="1:8" x14ac:dyDescent="0.2">
      <c r="A26" s="50"/>
      <c r="B26" s="51"/>
      <c r="C26" s="51"/>
      <c r="D26" s="51" t="s">
        <v>23</v>
      </c>
      <c r="E26" s="51">
        <v>258</v>
      </c>
      <c r="F26" s="51">
        <v>929</v>
      </c>
      <c r="G26" s="53">
        <v>1.5E-3</v>
      </c>
      <c r="H26" s="54">
        <v>2.0000000000000001E-4</v>
      </c>
    </row>
    <row r="27" spans="1:8" x14ac:dyDescent="0.2">
      <c r="A27" s="50"/>
      <c r="B27" s="51"/>
      <c r="C27" s="51"/>
      <c r="D27" s="51" t="s">
        <v>29</v>
      </c>
      <c r="E27" s="51">
        <v>181</v>
      </c>
      <c r="F27" s="51">
        <v>516</v>
      </c>
      <c r="G27" s="53">
        <v>8.0000000000000004E-4</v>
      </c>
      <c r="H27" s="54">
        <v>1E-4</v>
      </c>
    </row>
    <row r="28" spans="1:8" x14ac:dyDescent="0.2">
      <c r="A28" s="50"/>
      <c r="B28" s="51"/>
      <c r="C28" s="51"/>
      <c r="D28" s="51" t="s">
        <v>28</v>
      </c>
      <c r="E28" s="51">
        <v>299</v>
      </c>
      <c r="F28" s="51">
        <v>899</v>
      </c>
      <c r="G28" s="53">
        <v>1.4E-3</v>
      </c>
      <c r="H28" s="54">
        <v>2.0000000000000001E-4</v>
      </c>
    </row>
    <row r="29" spans="1:8" x14ac:dyDescent="0.2">
      <c r="A29" s="50"/>
      <c r="B29" s="51"/>
      <c r="C29" s="51"/>
      <c r="D29" s="51" t="s">
        <v>18</v>
      </c>
      <c r="E29" s="52">
        <v>2483</v>
      </c>
      <c r="F29" s="52">
        <v>7329</v>
      </c>
      <c r="G29" s="53">
        <v>1.15E-2</v>
      </c>
      <c r="H29" s="54">
        <v>1.9E-3</v>
      </c>
    </row>
    <row r="30" spans="1:8" x14ac:dyDescent="0.2">
      <c r="A30" s="50"/>
      <c r="B30" s="51"/>
      <c r="C30" s="51" t="s">
        <v>26</v>
      </c>
      <c r="D30" s="51" t="s">
        <v>17</v>
      </c>
      <c r="E30" s="52">
        <v>5684</v>
      </c>
      <c r="F30" s="52">
        <v>17409</v>
      </c>
      <c r="G30" s="53">
        <v>2.7400000000000001E-2</v>
      </c>
      <c r="H30" s="54">
        <v>4.4999999999999997E-3</v>
      </c>
    </row>
    <row r="31" spans="1:8" x14ac:dyDescent="0.2">
      <c r="A31" s="50"/>
      <c r="B31" s="51"/>
      <c r="C31" s="51"/>
      <c r="D31" s="51" t="s">
        <v>27</v>
      </c>
      <c r="E31" s="51">
        <v>161</v>
      </c>
      <c r="F31" s="51">
        <v>555</v>
      </c>
      <c r="G31" s="53">
        <v>8.9999999999999998E-4</v>
      </c>
      <c r="H31" s="54">
        <v>1E-4</v>
      </c>
    </row>
    <row r="32" spans="1:8" x14ac:dyDescent="0.2">
      <c r="A32" s="50"/>
      <c r="B32" s="51"/>
      <c r="C32" s="51"/>
      <c r="D32" s="51" t="s">
        <v>29</v>
      </c>
      <c r="E32" s="51">
        <v>19</v>
      </c>
      <c r="F32" s="51">
        <v>58</v>
      </c>
      <c r="G32" s="53">
        <v>1E-4</v>
      </c>
      <c r="H32" s="54">
        <v>0</v>
      </c>
    </row>
    <row r="33" spans="1:8" x14ac:dyDescent="0.2">
      <c r="A33" s="50"/>
      <c r="B33" s="51"/>
      <c r="C33" s="51"/>
      <c r="D33" s="51" t="s">
        <v>18</v>
      </c>
      <c r="E33" s="52">
        <v>14510</v>
      </c>
      <c r="F33" s="52">
        <v>43915</v>
      </c>
      <c r="G33" s="53">
        <v>6.9099999999999995E-2</v>
      </c>
      <c r="H33" s="54">
        <v>1.1299999999999999E-2</v>
      </c>
    </row>
    <row r="34" spans="1:8" x14ac:dyDescent="0.2">
      <c r="A34" s="50"/>
      <c r="B34" s="51" t="s">
        <v>19</v>
      </c>
      <c r="C34" s="51"/>
      <c r="D34" s="51"/>
      <c r="E34" s="52">
        <v>211089</v>
      </c>
      <c r="F34" s="52">
        <v>635399</v>
      </c>
      <c r="G34" s="55">
        <v>1</v>
      </c>
      <c r="H34" s="54">
        <v>0.16300000000000001</v>
      </c>
    </row>
    <row r="35" spans="1:8" x14ac:dyDescent="0.2">
      <c r="A35" s="50"/>
      <c r="B35" s="51" t="s">
        <v>20</v>
      </c>
      <c r="C35" s="51" t="s">
        <v>21</v>
      </c>
      <c r="D35" s="51" t="s">
        <v>17</v>
      </c>
      <c r="E35" s="52">
        <v>1098660</v>
      </c>
      <c r="F35" s="52">
        <v>3262409</v>
      </c>
      <c r="G35" s="51"/>
      <c r="H35" s="54">
        <v>0.83699999999999997</v>
      </c>
    </row>
    <row r="36" spans="1:8" ht="13.5" thickBot="1" x14ac:dyDescent="0.25">
      <c r="A36" s="56"/>
      <c r="B36" s="57" t="s">
        <v>22</v>
      </c>
      <c r="C36" s="57"/>
      <c r="D36" s="57"/>
      <c r="E36" s="58">
        <v>1309749</v>
      </c>
      <c r="F36" s="58">
        <v>3897808</v>
      </c>
      <c r="G36" s="57"/>
      <c r="H36" s="59">
        <v>1</v>
      </c>
    </row>
    <row r="38" spans="1:8" x14ac:dyDescent="0.2">
      <c r="A38" s="60" t="s">
        <v>33</v>
      </c>
    </row>
  </sheetData>
  <mergeCells count="1">
    <mergeCell ref="E5:E7"/>
  </mergeCells>
  <pageMargins left="0.75" right="0.75" top="1" bottom="1" header="0.5" footer="0.5"/>
  <legacy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40"/>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61</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174700</v>
      </c>
      <c r="F8" s="52">
        <v>529505</v>
      </c>
      <c r="G8" s="53">
        <v>0.32200000000000001</v>
      </c>
      <c r="H8" s="54">
        <v>8.7300000000000003E-2</v>
      </c>
    </row>
    <row r="9" spans="1:8" x14ac:dyDescent="0.2">
      <c r="A9" s="50"/>
      <c r="B9" s="51"/>
      <c r="C9" s="51"/>
      <c r="D9" s="51" t="s">
        <v>23</v>
      </c>
      <c r="E9" s="52">
        <v>10989</v>
      </c>
      <c r="F9" s="52">
        <v>35463</v>
      </c>
      <c r="G9" s="53">
        <v>2.1600000000000001E-2</v>
      </c>
      <c r="H9" s="54">
        <v>5.7999999999999996E-3</v>
      </c>
    </row>
    <row r="10" spans="1:8" x14ac:dyDescent="0.2">
      <c r="A10" s="50"/>
      <c r="B10" s="51"/>
      <c r="C10" s="51"/>
      <c r="D10" s="51" t="s">
        <v>29</v>
      </c>
      <c r="E10" s="51">
        <v>118</v>
      </c>
      <c r="F10" s="51">
        <v>371</v>
      </c>
      <c r="G10" s="53">
        <v>2.0000000000000001E-4</v>
      </c>
      <c r="H10" s="54">
        <v>1E-4</v>
      </c>
    </row>
    <row r="11" spans="1:8" x14ac:dyDescent="0.2">
      <c r="A11" s="50"/>
      <c r="B11" s="51"/>
      <c r="C11" s="51"/>
      <c r="D11" s="51" t="s">
        <v>24</v>
      </c>
      <c r="E11" s="52">
        <v>4107</v>
      </c>
      <c r="F11" s="52">
        <v>10653</v>
      </c>
      <c r="G11" s="53">
        <v>6.4999999999999997E-3</v>
      </c>
      <c r="H11" s="54">
        <v>1.8E-3</v>
      </c>
    </row>
    <row r="12" spans="1:8" x14ac:dyDescent="0.2">
      <c r="A12" s="50"/>
      <c r="B12" s="51"/>
      <c r="C12" s="51"/>
      <c r="D12" s="51" t="s">
        <v>28</v>
      </c>
      <c r="E12" s="52">
        <v>23703</v>
      </c>
      <c r="F12" s="52">
        <v>72841</v>
      </c>
      <c r="G12" s="53">
        <v>4.4299999999999999E-2</v>
      </c>
      <c r="H12" s="54">
        <v>1.2E-2</v>
      </c>
    </row>
    <row r="13" spans="1:8" x14ac:dyDescent="0.2">
      <c r="A13" s="50"/>
      <c r="B13" s="51"/>
      <c r="C13" s="51"/>
      <c r="D13" s="51" t="s">
        <v>45</v>
      </c>
      <c r="E13" s="52">
        <v>5207</v>
      </c>
      <c r="F13" s="52">
        <v>15841</v>
      </c>
      <c r="G13" s="53">
        <v>9.5999999999999992E-3</v>
      </c>
      <c r="H13" s="54">
        <v>2.5999999999999999E-3</v>
      </c>
    </row>
    <row r="14" spans="1:8" x14ac:dyDescent="0.2">
      <c r="A14" s="50"/>
      <c r="B14" s="51"/>
      <c r="C14" s="51"/>
      <c r="D14" s="51" t="s">
        <v>36</v>
      </c>
      <c r="E14" s="51">
        <v>328</v>
      </c>
      <c r="F14" s="52">
        <v>1006</v>
      </c>
      <c r="G14" s="53">
        <v>5.9999999999999995E-4</v>
      </c>
      <c r="H14" s="54">
        <v>2.0000000000000001E-4</v>
      </c>
    </row>
    <row r="15" spans="1:8" x14ac:dyDescent="0.2">
      <c r="A15" s="50"/>
      <c r="B15" s="51"/>
      <c r="C15" s="51" t="s">
        <v>49</v>
      </c>
      <c r="D15" s="51" t="s">
        <v>17</v>
      </c>
      <c r="E15" s="52">
        <v>111338</v>
      </c>
      <c r="F15" s="52">
        <v>337047</v>
      </c>
      <c r="G15" s="53">
        <v>0.20499999999999999</v>
      </c>
      <c r="H15" s="54">
        <v>5.5599999999999997E-2</v>
      </c>
    </row>
    <row r="16" spans="1:8" x14ac:dyDescent="0.2">
      <c r="A16" s="50"/>
      <c r="B16" s="51"/>
      <c r="C16" s="51"/>
      <c r="D16" s="51" t="s">
        <v>27</v>
      </c>
      <c r="E16" s="52">
        <v>10996</v>
      </c>
      <c r="F16" s="52">
        <v>32962</v>
      </c>
      <c r="G16" s="53">
        <v>0.02</v>
      </c>
      <c r="H16" s="54">
        <v>5.4000000000000003E-3</v>
      </c>
    </row>
    <row r="17" spans="1:8" x14ac:dyDescent="0.2">
      <c r="A17" s="50"/>
      <c r="B17" s="51"/>
      <c r="C17" s="51"/>
      <c r="D17" s="51" t="s">
        <v>29</v>
      </c>
      <c r="E17" s="51">
        <v>903</v>
      </c>
      <c r="F17" s="52">
        <v>2909</v>
      </c>
      <c r="G17" s="53">
        <v>1.8E-3</v>
      </c>
      <c r="H17" s="54">
        <v>5.0000000000000001E-4</v>
      </c>
    </row>
    <row r="18" spans="1:8" x14ac:dyDescent="0.2">
      <c r="A18" s="50"/>
      <c r="B18" s="51"/>
      <c r="C18" s="51"/>
      <c r="D18" s="51" t="s">
        <v>28</v>
      </c>
      <c r="E18" s="52">
        <v>1755</v>
      </c>
      <c r="F18" s="52">
        <v>5653</v>
      </c>
      <c r="G18" s="53">
        <v>3.3999999999999998E-3</v>
      </c>
      <c r="H18" s="54">
        <v>8.9999999999999998E-4</v>
      </c>
    </row>
    <row r="19" spans="1:8" x14ac:dyDescent="0.2">
      <c r="A19" s="50"/>
      <c r="B19" s="51"/>
      <c r="C19" s="51"/>
      <c r="D19" s="51" t="s">
        <v>18</v>
      </c>
      <c r="E19" s="52">
        <v>177796</v>
      </c>
      <c r="F19" s="52">
        <v>535041</v>
      </c>
      <c r="G19" s="53">
        <v>0.32500000000000001</v>
      </c>
      <c r="H19" s="54">
        <v>8.8200000000000001E-2</v>
      </c>
    </row>
    <row r="20" spans="1:8" x14ac:dyDescent="0.2">
      <c r="A20" s="50"/>
      <c r="B20" s="51"/>
      <c r="C20" s="51"/>
      <c r="D20" s="51" t="s">
        <v>45</v>
      </c>
      <c r="E20" s="51">
        <v>136</v>
      </c>
      <c r="F20" s="51">
        <v>300</v>
      </c>
      <c r="G20" s="53">
        <v>2.0000000000000001E-4</v>
      </c>
      <c r="H20" s="54">
        <v>0</v>
      </c>
    </row>
    <row r="21" spans="1:8" x14ac:dyDescent="0.2">
      <c r="A21" s="50"/>
      <c r="B21" s="51"/>
      <c r="C21" s="51" t="s">
        <v>31</v>
      </c>
      <c r="D21" s="51" t="s">
        <v>17</v>
      </c>
      <c r="E21" s="52">
        <v>3950</v>
      </c>
      <c r="F21" s="52">
        <v>11609</v>
      </c>
      <c r="G21" s="53">
        <v>7.1000000000000004E-3</v>
      </c>
      <c r="H21" s="54">
        <v>1.9E-3</v>
      </c>
    </row>
    <row r="22" spans="1:8" x14ac:dyDescent="0.2">
      <c r="A22" s="50"/>
      <c r="B22" s="51"/>
      <c r="C22" s="51"/>
      <c r="D22" s="51" t="s">
        <v>27</v>
      </c>
      <c r="E22" s="51">
        <v>484</v>
      </c>
      <c r="F22" s="52">
        <v>1595</v>
      </c>
      <c r="G22" s="53">
        <v>1E-3</v>
      </c>
      <c r="H22" s="54">
        <v>2.9999999999999997E-4</v>
      </c>
    </row>
    <row r="23" spans="1:8" x14ac:dyDescent="0.2">
      <c r="A23" s="50"/>
      <c r="B23" s="51"/>
      <c r="C23" s="51"/>
      <c r="D23" s="51" t="s">
        <v>29</v>
      </c>
      <c r="E23" s="51">
        <v>2</v>
      </c>
      <c r="F23" s="51">
        <v>7</v>
      </c>
      <c r="G23" s="53">
        <v>0</v>
      </c>
      <c r="H23" s="54">
        <v>0</v>
      </c>
    </row>
    <row r="24" spans="1:8" x14ac:dyDescent="0.2">
      <c r="A24" s="50"/>
      <c r="B24" s="51"/>
      <c r="C24" s="51"/>
      <c r="D24" s="51" t="s">
        <v>28</v>
      </c>
      <c r="E24" s="51">
        <v>292</v>
      </c>
      <c r="F24" s="51">
        <v>922</v>
      </c>
      <c r="G24" s="53">
        <v>5.9999999999999995E-4</v>
      </c>
      <c r="H24" s="54">
        <v>2.0000000000000001E-4</v>
      </c>
    </row>
    <row r="25" spans="1:8" x14ac:dyDescent="0.2">
      <c r="A25" s="50"/>
      <c r="B25" s="51"/>
      <c r="C25" s="51"/>
      <c r="D25" s="51" t="s">
        <v>18</v>
      </c>
      <c r="E25" s="51">
        <v>800</v>
      </c>
      <c r="F25" s="52">
        <v>2256</v>
      </c>
      <c r="G25" s="53">
        <v>1.4E-3</v>
      </c>
      <c r="H25" s="54">
        <v>4.0000000000000002E-4</v>
      </c>
    </row>
    <row r="26" spans="1:8" x14ac:dyDescent="0.2">
      <c r="A26" s="50"/>
      <c r="B26" s="51"/>
      <c r="C26" s="51"/>
      <c r="D26" s="51" t="s">
        <v>36</v>
      </c>
      <c r="E26" s="51">
        <v>4</v>
      </c>
      <c r="F26" s="51">
        <v>12</v>
      </c>
      <c r="G26" s="53">
        <v>0</v>
      </c>
      <c r="H26" s="54">
        <v>0</v>
      </c>
    </row>
    <row r="27" spans="1:8" x14ac:dyDescent="0.2">
      <c r="A27" s="50"/>
      <c r="B27" s="51"/>
      <c r="C27" s="51" t="s">
        <v>25</v>
      </c>
      <c r="D27" s="51" t="s">
        <v>17</v>
      </c>
      <c r="E27" s="52">
        <v>3682</v>
      </c>
      <c r="F27" s="52">
        <v>11111</v>
      </c>
      <c r="G27" s="53">
        <v>6.7999999999999996E-3</v>
      </c>
      <c r="H27" s="54">
        <v>1.8E-3</v>
      </c>
    </row>
    <row r="28" spans="1:8" x14ac:dyDescent="0.2">
      <c r="A28" s="50"/>
      <c r="B28" s="51"/>
      <c r="C28" s="51"/>
      <c r="D28" s="51" t="s">
        <v>27</v>
      </c>
      <c r="E28" s="52">
        <v>3350</v>
      </c>
      <c r="F28" s="52">
        <v>10028</v>
      </c>
      <c r="G28" s="53">
        <v>6.1000000000000004E-3</v>
      </c>
      <c r="H28" s="54">
        <v>1.6999999999999999E-3</v>
      </c>
    </row>
    <row r="29" spans="1:8" x14ac:dyDescent="0.2">
      <c r="A29" s="50"/>
      <c r="B29" s="51"/>
      <c r="C29" s="51"/>
      <c r="D29" s="51" t="s">
        <v>29</v>
      </c>
      <c r="E29" s="51">
        <v>20</v>
      </c>
      <c r="F29" s="51">
        <v>75</v>
      </c>
      <c r="G29" s="53">
        <v>0</v>
      </c>
      <c r="H29" s="54">
        <v>0</v>
      </c>
    </row>
    <row r="30" spans="1:8" x14ac:dyDescent="0.2">
      <c r="A30" s="50"/>
      <c r="B30" s="51"/>
      <c r="C30" s="51"/>
      <c r="D30" s="51" t="s">
        <v>28</v>
      </c>
      <c r="E30" s="52">
        <v>3321</v>
      </c>
      <c r="F30" s="52">
        <v>10010</v>
      </c>
      <c r="G30" s="53">
        <v>6.1000000000000004E-3</v>
      </c>
      <c r="H30" s="54">
        <v>1.6999999999999999E-3</v>
      </c>
    </row>
    <row r="31" spans="1:8" x14ac:dyDescent="0.2">
      <c r="A31" s="50"/>
      <c r="B31" s="51"/>
      <c r="C31" s="51" t="s">
        <v>26</v>
      </c>
      <c r="D31" s="51" t="s">
        <v>17</v>
      </c>
      <c r="E31" s="52">
        <v>4099</v>
      </c>
      <c r="F31" s="52">
        <v>12291</v>
      </c>
      <c r="G31" s="53">
        <v>7.4999999999999997E-3</v>
      </c>
      <c r="H31" s="54">
        <v>2E-3</v>
      </c>
    </row>
    <row r="32" spans="1:8" x14ac:dyDescent="0.2">
      <c r="A32" s="50"/>
      <c r="B32" s="51"/>
      <c r="C32" s="51"/>
      <c r="D32" s="51" t="s">
        <v>27</v>
      </c>
      <c r="E32" s="51">
        <v>44</v>
      </c>
      <c r="F32" s="51">
        <v>132</v>
      </c>
      <c r="G32" s="53">
        <v>1E-4</v>
      </c>
      <c r="H32" s="54">
        <v>0</v>
      </c>
    </row>
    <row r="33" spans="1:8" x14ac:dyDescent="0.2">
      <c r="A33" s="50"/>
      <c r="B33" s="51"/>
      <c r="C33" s="51"/>
      <c r="D33" s="51" t="s">
        <v>29</v>
      </c>
      <c r="E33" s="51">
        <v>1</v>
      </c>
      <c r="F33" s="51">
        <v>3</v>
      </c>
      <c r="G33" s="53">
        <v>0</v>
      </c>
      <c r="H33" s="54">
        <v>0</v>
      </c>
    </row>
    <row r="34" spans="1:8" x14ac:dyDescent="0.2">
      <c r="A34" s="50"/>
      <c r="B34" s="51"/>
      <c r="C34" s="51"/>
      <c r="D34" s="51" t="s">
        <v>28</v>
      </c>
      <c r="E34" s="51">
        <v>67</v>
      </c>
      <c r="F34" s="51">
        <v>201</v>
      </c>
      <c r="G34" s="53">
        <v>1E-4</v>
      </c>
      <c r="H34" s="54">
        <v>0</v>
      </c>
    </row>
    <row r="35" spans="1:8" x14ac:dyDescent="0.2">
      <c r="A35" s="50"/>
      <c r="B35" s="51"/>
      <c r="C35" s="51"/>
      <c r="D35" s="51" t="s">
        <v>18</v>
      </c>
      <c r="E35" s="52">
        <v>1406</v>
      </c>
      <c r="F35" s="52">
        <v>4171</v>
      </c>
      <c r="G35" s="53">
        <v>2.5000000000000001E-3</v>
      </c>
      <c r="H35" s="54">
        <v>6.9999999999999999E-4</v>
      </c>
    </row>
    <row r="36" spans="1:8" x14ac:dyDescent="0.2">
      <c r="A36" s="50"/>
      <c r="B36" s="51" t="s">
        <v>19</v>
      </c>
      <c r="C36" s="51"/>
      <c r="D36" s="51"/>
      <c r="E36" s="52">
        <v>543598</v>
      </c>
      <c r="F36" s="52">
        <v>1644015</v>
      </c>
      <c r="G36" s="55">
        <v>1</v>
      </c>
      <c r="H36" s="54">
        <v>0.27100000000000002</v>
      </c>
    </row>
    <row r="37" spans="1:8" x14ac:dyDescent="0.2">
      <c r="A37" s="50"/>
      <c r="B37" s="51" t="s">
        <v>20</v>
      </c>
      <c r="C37" s="51" t="s">
        <v>21</v>
      </c>
      <c r="D37" s="51" t="s">
        <v>17</v>
      </c>
      <c r="E37" s="52">
        <v>1476941</v>
      </c>
      <c r="F37" s="52">
        <v>4420307</v>
      </c>
      <c r="G37" s="51"/>
      <c r="H37" s="54">
        <v>0.72899999999999998</v>
      </c>
    </row>
    <row r="38" spans="1:8" ht="13.5" thickBot="1" x14ac:dyDescent="0.25">
      <c r="A38" s="56"/>
      <c r="B38" s="57" t="s">
        <v>22</v>
      </c>
      <c r="C38" s="57"/>
      <c r="D38" s="57"/>
      <c r="E38" s="58">
        <v>2020539</v>
      </c>
      <c r="F38" s="58">
        <v>6064322</v>
      </c>
      <c r="G38" s="57"/>
      <c r="H38" s="59">
        <v>1</v>
      </c>
    </row>
    <row r="40" spans="1:8" x14ac:dyDescent="0.2">
      <c r="A40" s="60" t="s">
        <v>33</v>
      </c>
    </row>
  </sheetData>
  <mergeCells count="1">
    <mergeCell ref="E5:E7"/>
  </mergeCells>
  <pageMargins left="0.75" right="0.75" top="1" bottom="1" header="0.5" footer="0.5"/>
  <legacy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40"/>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c r="B1" s="4"/>
      <c r="C1" s="4"/>
      <c r="D1" s="4"/>
      <c r="E1" s="4"/>
      <c r="F1" s="4"/>
      <c r="G1" s="4"/>
      <c r="H1" s="4"/>
    </row>
    <row r="2" spans="1:8" x14ac:dyDescent="0.2">
      <c r="A2" s="3" t="s">
        <v>1</v>
      </c>
      <c r="B2" s="4"/>
      <c r="C2" s="4"/>
      <c r="D2" s="4"/>
      <c r="E2" s="4"/>
      <c r="F2" s="4"/>
      <c r="G2" s="4"/>
      <c r="H2" s="4"/>
    </row>
    <row r="3" spans="1:8" x14ac:dyDescent="0.2">
      <c r="A3" s="3" t="s">
        <v>72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59519</v>
      </c>
      <c r="F8" s="52">
        <v>181827</v>
      </c>
      <c r="G8" s="53">
        <v>0.18099999999999999</v>
      </c>
      <c r="H8" s="54">
        <v>6.9099999999999995E-2</v>
      </c>
    </row>
    <row r="9" spans="1:8" x14ac:dyDescent="0.2">
      <c r="A9" s="50"/>
      <c r="B9" s="51"/>
      <c r="C9" s="51"/>
      <c r="D9" s="51" t="s">
        <v>30</v>
      </c>
      <c r="E9" s="51">
        <v>80</v>
      </c>
      <c r="F9" s="51">
        <v>248</v>
      </c>
      <c r="G9" s="53">
        <v>2.0000000000000001E-4</v>
      </c>
      <c r="H9" s="54">
        <v>1E-4</v>
      </c>
    </row>
    <row r="10" spans="1:8" x14ac:dyDescent="0.2">
      <c r="A10" s="50"/>
      <c r="B10" s="51"/>
      <c r="C10" s="51"/>
      <c r="D10" s="51" t="s">
        <v>23</v>
      </c>
      <c r="E10" s="52">
        <v>11084</v>
      </c>
      <c r="F10" s="52">
        <v>35428</v>
      </c>
      <c r="G10" s="53">
        <v>3.5200000000000002E-2</v>
      </c>
      <c r="H10" s="54">
        <v>1.35E-2</v>
      </c>
    </row>
    <row r="11" spans="1:8" x14ac:dyDescent="0.2">
      <c r="A11" s="50"/>
      <c r="B11" s="51"/>
      <c r="C11" s="51"/>
      <c r="D11" s="51" t="s">
        <v>29</v>
      </c>
      <c r="E11" s="51">
        <v>24</v>
      </c>
      <c r="F11" s="51">
        <v>76</v>
      </c>
      <c r="G11" s="53">
        <v>1E-4</v>
      </c>
      <c r="H11" s="54">
        <v>0</v>
      </c>
    </row>
    <row r="12" spans="1:8" x14ac:dyDescent="0.2">
      <c r="A12" s="50"/>
      <c r="B12" s="51"/>
      <c r="C12" s="51"/>
      <c r="D12" s="51" t="s">
        <v>24</v>
      </c>
      <c r="E12" s="52">
        <v>8832</v>
      </c>
      <c r="F12" s="52">
        <v>24392</v>
      </c>
      <c r="G12" s="53">
        <v>2.4199999999999999E-2</v>
      </c>
      <c r="H12" s="54">
        <v>9.2999999999999992E-3</v>
      </c>
    </row>
    <row r="13" spans="1:8" x14ac:dyDescent="0.2">
      <c r="A13" s="50"/>
      <c r="B13" s="51"/>
      <c r="C13" s="51"/>
      <c r="D13" s="51" t="s">
        <v>28</v>
      </c>
      <c r="E13" s="52">
        <v>3625</v>
      </c>
      <c r="F13" s="52">
        <v>11338</v>
      </c>
      <c r="G13" s="53">
        <v>1.1299999999999999E-2</v>
      </c>
      <c r="H13" s="54">
        <v>4.3E-3</v>
      </c>
    </row>
    <row r="14" spans="1:8" x14ac:dyDescent="0.2">
      <c r="A14" s="50"/>
      <c r="B14" s="51"/>
      <c r="C14" s="51"/>
      <c r="D14" s="51" t="s">
        <v>45</v>
      </c>
      <c r="E14" s="52">
        <v>1989</v>
      </c>
      <c r="F14" s="52">
        <v>5812</v>
      </c>
      <c r="G14" s="53">
        <v>5.7999999999999996E-3</v>
      </c>
      <c r="H14" s="54">
        <v>2.2000000000000001E-3</v>
      </c>
    </row>
    <row r="15" spans="1:8" x14ac:dyDescent="0.2">
      <c r="A15" s="50"/>
      <c r="B15" s="51"/>
      <c r="C15" s="51"/>
      <c r="D15" s="51" t="s">
        <v>36</v>
      </c>
      <c r="E15" s="51">
        <v>263</v>
      </c>
      <c r="F15" s="51">
        <v>638</v>
      </c>
      <c r="G15" s="53">
        <v>5.9999999999999995E-4</v>
      </c>
      <c r="H15" s="54">
        <v>2.0000000000000001E-4</v>
      </c>
    </row>
    <row r="16" spans="1:8" x14ac:dyDescent="0.2">
      <c r="A16" s="50"/>
      <c r="B16" s="51"/>
      <c r="C16" s="51" t="s">
        <v>49</v>
      </c>
      <c r="D16" s="51" t="s">
        <v>17</v>
      </c>
      <c r="E16" s="52">
        <v>91787</v>
      </c>
      <c r="F16" s="52">
        <v>276717</v>
      </c>
      <c r="G16" s="53">
        <v>0.27500000000000002</v>
      </c>
      <c r="H16" s="54">
        <v>0.105</v>
      </c>
    </row>
    <row r="17" spans="1:8" x14ac:dyDescent="0.2">
      <c r="A17" s="50"/>
      <c r="B17" s="51"/>
      <c r="C17" s="51"/>
      <c r="D17" s="51" t="s">
        <v>27</v>
      </c>
      <c r="E17" s="52">
        <v>7908</v>
      </c>
      <c r="F17" s="52">
        <v>24570</v>
      </c>
      <c r="G17" s="53">
        <v>2.4400000000000002E-2</v>
      </c>
      <c r="H17" s="54">
        <v>9.2999999999999992E-3</v>
      </c>
    </row>
    <row r="18" spans="1:8" x14ac:dyDescent="0.2">
      <c r="A18" s="50"/>
      <c r="B18" s="51"/>
      <c r="C18" s="51"/>
      <c r="D18" s="51" t="s">
        <v>29</v>
      </c>
      <c r="E18" s="52">
        <v>1211</v>
      </c>
      <c r="F18" s="52">
        <v>3797</v>
      </c>
      <c r="G18" s="53">
        <v>3.8E-3</v>
      </c>
      <c r="H18" s="54">
        <v>1.4E-3</v>
      </c>
    </row>
    <row r="19" spans="1:8" x14ac:dyDescent="0.2">
      <c r="A19" s="50"/>
      <c r="B19" s="51"/>
      <c r="C19" s="51"/>
      <c r="D19" s="51" t="s">
        <v>28</v>
      </c>
      <c r="E19" s="51">
        <v>147</v>
      </c>
      <c r="F19" s="51">
        <v>449</v>
      </c>
      <c r="G19" s="53">
        <v>4.0000000000000002E-4</v>
      </c>
      <c r="H19" s="54">
        <v>2.0000000000000001E-4</v>
      </c>
    </row>
    <row r="20" spans="1:8" x14ac:dyDescent="0.2">
      <c r="A20" s="50"/>
      <c r="B20" s="51"/>
      <c r="C20" s="51"/>
      <c r="D20" s="51" t="s">
        <v>18</v>
      </c>
      <c r="E20" s="52">
        <v>137140</v>
      </c>
      <c r="F20" s="52">
        <v>416405</v>
      </c>
      <c r="G20" s="53">
        <v>0.41299999999999998</v>
      </c>
      <c r="H20" s="54">
        <v>0.158</v>
      </c>
    </row>
    <row r="21" spans="1:8" x14ac:dyDescent="0.2">
      <c r="A21" s="50"/>
      <c r="B21" s="51"/>
      <c r="C21" s="51"/>
      <c r="D21" s="51" t="s">
        <v>45</v>
      </c>
      <c r="E21" s="51">
        <v>45</v>
      </c>
      <c r="F21" s="51">
        <v>161</v>
      </c>
      <c r="G21" s="53">
        <v>2.0000000000000001E-4</v>
      </c>
      <c r="H21" s="54">
        <v>1E-4</v>
      </c>
    </row>
    <row r="22" spans="1:8" x14ac:dyDescent="0.2">
      <c r="A22" s="50"/>
      <c r="B22" s="51"/>
      <c r="C22" s="51" t="s">
        <v>31</v>
      </c>
      <c r="D22" s="51" t="s">
        <v>17</v>
      </c>
      <c r="E22" s="52">
        <v>1892</v>
      </c>
      <c r="F22" s="52">
        <v>5277</v>
      </c>
      <c r="G22" s="53">
        <v>5.1999999999999998E-3</v>
      </c>
      <c r="H22" s="54">
        <v>2E-3</v>
      </c>
    </row>
    <row r="23" spans="1:8" x14ac:dyDescent="0.2">
      <c r="A23" s="50"/>
      <c r="B23" s="51"/>
      <c r="C23" s="51"/>
      <c r="D23" s="51" t="s">
        <v>27</v>
      </c>
      <c r="E23" s="51">
        <v>163</v>
      </c>
      <c r="F23" s="51">
        <v>495</v>
      </c>
      <c r="G23" s="53">
        <v>5.0000000000000001E-4</v>
      </c>
      <c r="H23" s="54">
        <v>2.0000000000000001E-4</v>
      </c>
    </row>
    <row r="24" spans="1:8" x14ac:dyDescent="0.2">
      <c r="A24" s="50"/>
      <c r="B24" s="51"/>
      <c r="C24" s="51"/>
      <c r="D24" s="51" t="s">
        <v>24</v>
      </c>
      <c r="E24" s="51">
        <v>7</v>
      </c>
      <c r="F24" s="51">
        <v>21</v>
      </c>
      <c r="G24" s="53">
        <v>0</v>
      </c>
      <c r="H24" s="54">
        <v>0</v>
      </c>
    </row>
    <row r="25" spans="1:8" x14ac:dyDescent="0.2">
      <c r="A25" s="50"/>
      <c r="B25" s="51"/>
      <c r="C25" s="51"/>
      <c r="D25" s="51" t="s">
        <v>28</v>
      </c>
      <c r="E25" s="51">
        <v>93</v>
      </c>
      <c r="F25" s="51">
        <v>279</v>
      </c>
      <c r="G25" s="53">
        <v>2.9999999999999997E-4</v>
      </c>
      <c r="H25" s="54">
        <v>1E-4</v>
      </c>
    </row>
    <row r="26" spans="1:8" x14ac:dyDescent="0.2">
      <c r="A26" s="50"/>
      <c r="B26" s="51"/>
      <c r="C26" s="51"/>
      <c r="D26" s="51" t="s">
        <v>18</v>
      </c>
      <c r="E26" s="51">
        <v>368</v>
      </c>
      <c r="F26" s="52">
        <v>1015</v>
      </c>
      <c r="G26" s="53">
        <v>1E-3</v>
      </c>
      <c r="H26" s="54">
        <v>4.0000000000000002E-4</v>
      </c>
    </row>
    <row r="27" spans="1:8" x14ac:dyDescent="0.2">
      <c r="A27" s="50"/>
      <c r="B27" s="51"/>
      <c r="C27" s="51"/>
      <c r="D27" s="51" t="s">
        <v>36</v>
      </c>
      <c r="E27" s="51">
        <v>8</v>
      </c>
      <c r="F27" s="51">
        <v>20</v>
      </c>
      <c r="G27" s="53">
        <v>0</v>
      </c>
      <c r="H27" s="54">
        <v>0</v>
      </c>
    </row>
    <row r="28" spans="1:8" x14ac:dyDescent="0.2">
      <c r="A28" s="50"/>
      <c r="B28" s="51"/>
      <c r="C28" s="51" t="s">
        <v>25</v>
      </c>
      <c r="D28" s="51" t="s">
        <v>17</v>
      </c>
      <c r="E28" s="51">
        <v>871</v>
      </c>
      <c r="F28" s="52">
        <v>2621</v>
      </c>
      <c r="G28" s="53">
        <v>2.5999999999999999E-3</v>
      </c>
      <c r="H28" s="54">
        <v>1E-3</v>
      </c>
    </row>
    <row r="29" spans="1:8" x14ac:dyDescent="0.2">
      <c r="A29" s="50"/>
      <c r="B29" s="51"/>
      <c r="C29" s="51"/>
      <c r="D29" s="51" t="s">
        <v>27</v>
      </c>
      <c r="E29" s="52">
        <v>1073</v>
      </c>
      <c r="F29" s="52">
        <v>3271</v>
      </c>
      <c r="G29" s="53">
        <v>3.2000000000000002E-3</v>
      </c>
      <c r="H29" s="54">
        <v>1.1999999999999999E-3</v>
      </c>
    </row>
    <row r="30" spans="1:8" x14ac:dyDescent="0.2">
      <c r="A30" s="50"/>
      <c r="B30" s="51"/>
      <c r="C30" s="51"/>
      <c r="D30" s="51" t="s">
        <v>23</v>
      </c>
      <c r="E30" s="51">
        <v>261</v>
      </c>
      <c r="F30" s="51">
        <v>834</v>
      </c>
      <c r="G30" s="53">
        <v>8.0000000000000004E-4</v>
      </c>
      <c r="H30" s="54">
        <v>2.9999999999999997E-4</v>
      </c>
    </row>
    <row r="31" spans="1:8" x14ac:dyDescent="0.2">
      <c r="A31" s="50"/>
      <c r="B31" s="51"/>
      <c r="C31" s="51"/>
      <c r="D31" s="51" t="s">
        <v>29</v>
      </c>
      <c r="E31" s="51">
        <v>13</v>
      </c>
      <c r="F31" s="51">
        <v>39</v>
      </c>
      <c r="G31" s="53">
        <v>0</v>
      </c>
      <c r="H31" s="54">
        <v>0</v>
      </c>
    </row>
    <row r="32" spans="1:8" x14ac:dyDescent="0.2">
      <c r="A32" s="50"/>
      <c r="B32" s="51"/>
      <c r="C32" s="51"/>
      <c r="D32" s="51" t="s">
        <v>28</v>
      </c>
      <c r="E32" s="51">
        <v>732</v>
      </c>
      <c r="F32" s="52">
        <v>2257</v>
      </c>
      <c r="G32" s="53">
        <v>2.2000000000000001E-3</v>
      </c>
      <c r="H32" s="54">
        <v>8.9999999999999998E-4</v>
      </c>
    </row>
    <row r="33" spans="1:8" x14ac:dyDescent="0.2">
      <c r="A33" s="50"/>
      <c r="B33" s="51"/>
      <c r="C33" s="51" t="s">
        <v>26</v>
      </c>
      <c r="D33" s="51" t="s">
        <v>17</v>
      </c>
      <c r="E33" s="52">
        <v>2668</v>
      </c>
      <c r="F33" s="52">
        <v>8053</v>
      </c>
      <c r="G33" s="53">
        <v>8.0000000000000002E-3</v>
      </c>
      <c r="H33" s="54">
        <v>3.0999999999999999E-3</v>
      </c>
    </row>
    <row r="34" spans="1:8" x14ac:dyDescent="0.2">
      <c r="A34" s="50"/>
      <c r="B34" s="51"/>
      <c r="C34" s="51"/>
      <c r="D34" s="51" t="s">
        <v>27</v>
      </c>
      <c r="E34" s="51">
        <v>20</v>
      </c>
      <c r="F34" s="51">
        <v>91</v>
      </c>
      <c r="G34" s="53">
        <v>1E-4</v>
      </c>
      <c r="H34" s="54">
        <v>0</v>
      </c>
    </row>
    <row r="35" spans="1:8" x14ac:dyDescent="0.2">
      <c r="A35" s="50"/>
      <c r="B35" s="51"/>
      <c r="C35" s="51"/>
      <c r="D35" s="51" t="s">
        <v>18</v>
      </c>
      <c r="E35" s="51">
        <v>346</v>
      </c>
      <c r="F35" s="51">
        <v>989</v>
      </c>
      <c r="G35" s="53">
        <v>1E-3</v>
      </c>
      <c r="H35" s="54">
        <v>4.0000000000000002E-4</v>
      </c>
    </row>
    <row r="36" spans="1:8" x14ac:dyDescent="0.2">
      <c r="A36" s="50"/>
      <c r="B36" s="51" t="s">
        <v>19</v>
      </c>
      <c r="C36" s="51"/>
      <c r="D36" s="51"/>
      <c r="E36" s="52">
        <v>332169</v>
      </c>
      <c r="F36" s="52">
        <v>1007120</v>
      </c>
      <c r="G36" s="55">
        <v>1</v>
      </c>
      <c r="H36" s="54">
        <v>0.38300000000000001</v>
      </c>
    </row>
    <row r="37" spans="1:8" x14ac:dyDescent="0.2">
      <c r="A37" s="50"/>
      <c r="B37" s="51" t="s">
        <v>20</v>
      </c>
      <c r="C37" s="51" t="s">
        <v>21</v>
      </c>
      <c r="D37" s="51" t="s">
        <v>17</v>
      </c>
      <c r="E37" s="52">
        <v>541811</v>
      </c>
      <c r="F37" s="52">
        <v>1624078</v>
      </c>
      <c r="G37" s="51"/>
      <c r="H37" s="54">
        <v>0.61699999999999999</v>
      </c>
    </row>
    <row r="38" spans="1:8" ht="13.5" thickBot="1" x14ac:dyDescent="0.25">
      <c r="A38" s="56"/>
      <c r="B38" s="57" t="s">
        <v>22</v>
      </c>
      <c r="C38" s="57"/>
      <c r="D38" s="57"/>
      <c r="E38" s="58">
        <v>873980</v>
      </c>
      <c r="F38" s="58">
        <v>2631198</v>
      </c>
      <c r="G38" s="57"/>
      <c r="H38" s="59">
        <v>1</v>
      </c>
    </row>
    <row r="40" spans="1:8" x14ac:dyDescent="0.2">
      <c r="A40" s="60" t="s">
        <v>33</v>
      </c>
    </row>
  </sheetData>
  <mergeCells count="1">
    <mergeCell ref="E5:E7"/>
  </mergeCells>
  <pageMargins left="0.75" right="0.75" top="1" bottom="1" header="0.5" footer="0.5"/>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45"/>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19.710937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183619</v>
      </c>
      <c r="F8" s="52">
        <v>556891</v>
      </c>
      <c r="G8" s="53">
        <v>0.36</v>
      </c>
      <c r="H8" s="54">
        <v>9.1600000000000001E-2</v>
      </c>
    </row>
    <row r="9" spans="1:8" x14ac:dyDescent="0.2">
      <c r="A9" s="50"/>
      <c r="B9" s="51"/>
      <c r="C9" s="51"/>
      <c r="D9" s="51" t="s">
        <v>23</v>
      </c>
      <c r="E9" s="52">
        <v>7781</v>
      </c>
      <c r="F9" s="52">
        <v>24575</v>
      </c>
      <c r="G9" s="53">
        <v>1.5900000000000001E-2</v>
      </c>
      <c r="H9" s="54">
        <v>4.0000000000000001E-3</v>
      </c>
    </row>
    <row r="10" spans="1:8" x14ac:dyDescent="0.2">
      <c r="A10" s="50"/>
      <c r="B10" s="51"/>
      <c r="C10" s="51"/>
      <c r="D10" s="51" t="s">
        <v>29</v>
      </c>
      <c r="E10" s="51">
        <v>60</v>
      </c>
      <c r="F10" s="51">
        <v>182</v>
      </c>
      <c r="G10" s="53">
        <v>1E-4</v>
      </c>
      <c r="H10" s="54">
        <v>0</v>
      </c>
    </row>
    <row r="11" spans="1:8" x14ac:dyDescent="0.2">
      <c r="A11" s="50"/>
      <c r="B11" s="51"/>
      <c r="C11" s="51"/>
      <c r="D11" s="51" t="s">
        <v>24</v>
      </c>
      <c r="E11" s="52">
        <v>2964</v>
      </c>
      <c r="F11" s="52">
        <v>8032</v>
      </c>
      <c r="G11" s="53">
        <v>5.1999999999999998E-3</v>
      </c>
      <c r="H11" s="54">
        <v>1.2999999999999999E-3</v>
      </c>
    </row>
    <row r="12" spans="1:8" x14ac:dyDescent="0.2">
      <c r="A12" s="50"/>
      <c r="B12" s="51"/>
      <c r="C12" s="51"/>
      <c r="D12" s="51" t="s">
        <v>28</v>
      </c>
      <c r="E12" s="52">
        <v>23457</v>
      </c>
      <c r="F12" s="52">
        <v>72053</v>
      </c>
      <c r="G12" s="53">
        <v>4.65E-2</v>
      </c>
      <c r="H12" s="54">
        <v>1.1900000000000001E-2</v>
      </c>
    </row>
    <row r="13" spans="1:8" x14ac:dyDescent="0.2">
      <c r="A13" s="50"/>
      <c r="B13" s="51"/>
      <c r="C13" s="51"/>
      <c r="D13" s="51" t="s">
        <v>45</v>
      </c>
      <c r="E13" s="52">
        <v>1968</v>
      </c>
      <c r="F13" s="52">
        <v>6059</v>
      </c>
      <c r="G13" s="53">
        <v>3.8999999999999998E-3</v>
      </c>
      <c r="H13" s="54">
        <v>1E-3</v>
      </c>
    </row>
    <row r="14" spans="1:8" x14ac:dyDescent="0.2">
      <c r="A14" s="50"/>
      <c r="B14" s="51"/>
      <c r="C14" s="51"/>
      <c r="D14" s="51" t="s">
        <v>36</v>
      </c>
      <c r="E14" s="51">
        <v>302</v>
      </c>
      <c r="F14" s="51">
        <v>913</v>
      </c>
      <c r="G14" s="53">
        <v>5.9999999999999995E-4</v>
      </c>
      <c r="H14" s="54">
        <v>2.0000000000000001E-4</v>
      </c>
    </row>
    <row r="15" spans="1:8" x14ac:dyDescent="0.2">
      <c r="A15" s="50"/>
      <c r="B15" s="51"/>
      <c r="C15" s="51" t="s">
        <v>49</v>
      </c>
      <c r="D15" s="51" t="s">
        <v>17</v>
      </c>
      <c r="E15" s="52">
        <v>87793</v>
      </c>
      <c r="F15" s="52">
        <v>265901</v>
      </c>
      <c r="G15" s="53">
        <v>0.17199999999999999</v>
      </c>
      <c r="H15" s="54">
        <v>4.3799999999999999E-2</v>
      </c>
    </row>
    <row r="16" spans="1:8" x14ac:dyDescent="0.2">
      <c r="A16" s="50"/>
      <c r="B16" s="51"/>
      <c r="C16" s="51"/>
      <c r="D16" s="51" t="s">
        <v>27</v>
      </c>
      <c r="E16" s="52">
        <v>9883</v>
      </c>
      <c r="F16" s="52">
        <v>29752</v>
      </c>
      <c r="G16" s="53">
        <v>1.9199999999999998E-2</v>
      </c>
      <c r="H16" s="54">
        <v>4.8999999999999998E-3</v>
      </c>
    </row>
    <row r="17" spans="1:8" x14ac:dyDescent="0.2">
      <c r="A17" s="50"/>
      <c r="B17" s="51"/>
      <c r="C17" s="51"/>
      <c r="D17" s="51" t="s">
        <v>29</v>
      </c>
      <c r="E17" s="52">
        <v>1054</v>
      </c>
      <c r="F17" s="52">
        <v>3264</v>
      </c>
      <c r="G17" s="53">
        <v>2.0999999999999999E-3</v>
      </c>
      <c r="H17" s="54">
        <v>5.0000000000000001E-4</v>
      </c>
    </row>
    <row r="18" spans="1:8" x14ac:dyDescent="0.2">
      <c r="A18" s="50"/>
      <c r="B18" s="51"/>
      <c r="C18" s="51"/>
      <c r="D18" s="51" t="s">
        <v>28</v>
      </c>
      <c r="E18" s="52">
        <v>1888</v>
      </c>
      <c r="F18" s="52">
        <v>5584</v>
      </c>
      <c r="G18" s="53">
        <v>3.5999999999999999E-3</v>
      </c>
      <c r="H18" s="54">
        <v>8.9999999999999998E-4</v>
      </c>
    </row>
    <row r="19" spans="1:8" x14ac:dyDescent="0.2">
      <c r="A19" s="50"/>
      <c r="B19" s="51"/>
      <c r="C19" s="51"/>
      <c r="D19" s="51" t="s">
        <v>18</v>
      </c>
      <c r="E19" s="52">
        <v>159777</v>
      </c>
      <c r="F19" s="52">
        <v>477931</v>
      </c>
      <c r="G19" s="53">
        <v>0.309</v>
      </c>
      <c r="H19" s="54">
        <v>7.8700000000000006E-2</v>
      </c>
    </row>
    <row r="20" spans="1:8" x14ac:dyDescent="0.2">
      <c r="A20" s="50"/>
      <c r="B20" s="51"/>
      <c r="C20" s="51"/>
      <c r="D20" s="51" t="s">
        <v>45</v>
      </c>
      <c r="E20" s="51">
        <v>132</v>
      </c>
      <c r="F20" s="51">
        <v>328</v>
      </c>
      <c r="G20" s="53">
        <v>2.0000000000000001E-4</v>
      </c>
      <c r="H20" s="54">
        <v>1E-4</v>
      </c>
    </row>
    <row r="21" spans="1:8" x14ac:dyDescent="0.2">
      <c r="A21" s="50"/>
      <c r="B21" s="51"/>
      <c r="C21" s="51"/>
      <c r="D21" s="51" t="s">
        <v>36</v>
      </c>
      <c r="E21" s="51">
        <v>45</v>
      </c>
      <c r="F21" s="51">
        <v>45</v>
      </c>
      <c r="G21" s="53">
        <v>0</v>
      </c>
      <c r="H21" s="54">
        <v>0</v>
      </c>
    </row>
    <row r="22" spans="1:8" x14ac:dyDescent="0.2">
      <c r="A22" s="50"/>
      <c r="B22" s="51"/>
      <c r="C22" s="51" t="s">
        <v>48</v>
      </c>
      <c r="D22" s="51" t="s">
        <v>17</v>
      </c>
      <c r="E22" s="52">
        <v>8443</v>
      </c>
      <c r="F22" s="52">
        <v>24866</v>
      </c>
      <c r="G22" s="53">
        <v>1.61E-2</v>
      </c>
      <c r="H22" s="54">
        <v>4.1000000000000003E-3</v>
      </c>
    </row>
    <row r="23" spans="1:8" x14ac:dyDescent="0.2">
      <c r="A23" s="50"/>
      <c r="B23" s="51"/>
      <c r="C23" s="51"/>
      <c r="D23" s="51" t="s">
        <v>27</v>
      </c>
      <c r="E23" s="52">
        <v>1623</v>
      </c>
      <c r="F23" s="52">
        <v>3996</v>
      </c>
      <c r="G23" s="53">
        <v>2.5999999999999999E-3</v>
      </c>
      <c r="H23" s="54">
        <v>6.9999999999999999E-4</v>
      </c>
    </row>
    <row r="24" spans="1:8" x14ac:dyDescent="0.2">
      <c r="A24" s="50"/>
      <c r="B24" s="51"/>
      <c r="C24" s="51"/>
      <c r="D24" s="51" t="s">
        <v>29</v>
      </c>
      <c r="E24" s="51">
        <v>1</v>
      </c>
      <c r="F24" s="51">
        <v>3</v>
      </c>
      <c r="G24" s="53">
        <v>0</v>
      </c>
      <c r="H24" s="54">
        <v>0</v>
      </c>
    </row>
    <row r="25" spans="1:8" x14ac:dyDescent="0.2">
      <c r="A25" s="50"/>
      <c r="B25" s="51"/>
      <c r="C25" s="51"/>
      <c r="D25" s="51" t="s">
        <v>28</v>
      </c>
      <c r="E25" s="51">
        <v>52</v>
      </c>
      <c r="F25" s="51">
        <v>156</v>
      </c>
      <c r="G25" s="53">
        <v>1E-4</v>
      </c>
      <c r="H25" s="54">
        <v>0</v>
      </c>
    </row>
    <row r="26" spans="1:8" x14ac:dyDescent="0.2">
      <c r="A26" s="50"/>
      <c r="B26" s="51"/>
      <c r="C26" s="51"/>
      <c r="D26" s="51" t="s">
        <v>18</v>
      </c>
      <c r="E26" s="51">
        <v>983</v>
      </c>
      <c r="F26" s="52">
        <v>3104</v>
      </c>
      <c r="G26" s="53">
        <v>2E-3</v>
      </c>
      <c r="H26" s="54">
        <v>5.0000000000000001E-4</v>
      </c>
    </row>
    <row r="27" spans="1:8" x14ac:dyDescent="0.2">
      <c r="A27" s="50"/>
      <c r="B27" s="51"/>
      <c r="C27" s="51" t="s">
        <v>31</v>
      </c>
      <c r="D27" s="51" t="s">
        <v>17</v>
      </c>
      <c r="E27" s="52">
        <v>2326</v>
      </c>
      <c r="F27" s="52">
        <v>6933</v>
      </c>
      <c r="G27" s="53">
        <v>4.4999999999999997E-3</v>
      </c>
      <c r="H27" s="54">
        <v>1.1000000000000001E-3</v>
      </c>
    </row>
    <row r="28" spans="1:8" x14ac:dyDescent="0.2">
      <c r="A28" s="50"/>
      <c r="B28" s="51"/>
      <c r="C28" s="51"/>
      <c r="D28" s="51" t="s">
        <v>27</v>
      </c>
      <c r="E28" s="51">
        <v>454</v>
      </c>
      <c r="F28" s="52">
        <v>1406</v>
      </c>
      <c r="G28" s="53">
        <v>8.9999999999999998E-4</v>
      </c>
      <c r="H28" s="54">
        <v>2.0000000000000001E-4</v>
      </c>
    </row>
    <row r="29" spans="1:8" x14ac:dyDescent="0.2">
      <c r="A29" s="50"/>
      <c r="B29" s="51"/>
      <c r="C29" s="51"/>
      <c r="D29" s="51" t="s">
        <v>28</v>
      </c>
      <c r="E29" s="51">
        <v>258</v>
      </c>
      <c r="F29" s="51">
        <v>850</v>
      </c>
      <c r="G29" s="53">
        <v>5.0000000000000001E-4</v>
      </c>
      <c r="H29" s="54">
        <v>1E-4</v>
      </c>
    </row>
    <row r="30" spans="1:8" x14ac:dyDescent="0.2">
      <c r="A30" s="50"/>
      <c r="B30" s="51"/>
      <c r="C30" s="51"/>
      <c r="D30" s="51" t="s">
        <v>18</v>
      </c>
      <c r="E30" s="52">
        <v>1232</v>
      </c>
      <c r="F30" s="52">
        <v>3819</v>
      </c>
      <c r="G30" s="53">
        <v>2.5000000000000001E-3</v>
      </c>
      <c r="H30" s="54">
        <v>5.9999999999999995E-4</v>
      </c>
    </row>
    <row r="31" spans="1:8" x14ac:dyDescent="0.2">
      <c r="A31" s="50"/>
      <c r="B31" s="51"/>
      <c r="C31" s="51" t="s">
        <v>25</v>
      </c>
      <c r="D31" s="51" t="s">
        <v>17</v>
      </c>
      <c r="E31" s="52">
        <v>4666</v>
      </c>
      <c r="F31" s="52">
        <v>13757</v>
      </c>
      <c r="G31" s="53">
        <v>8.8999999999999999E-3</v>
      </c>
      <c r="H31" s="54">
        <v>2.3E-3</v>
      </c>
    </row>
    <row r="32" spans="1:8" x14ac:dyDescent="0.2">
      <c r="A32" s="50"/>
      <c r="B32" s="51"/>
      <c r="C32" s="51"/>
      <c r="D32" s="51" t="s">
        <v>27</v>
      </c>
      <c r="E32" s="52">
        <v>3946</v>
      </c>
      <c r="F32" s="52">
        <v>11518</v>
      </c>
      <c r="G32" s="53">
        <v>7.4000000000000003E-3</v>
      </c>
      <c r="H32" s="54">
        <v>1.9E-3</v>
      </c>
    </row>
    <row r="33" spans="1:8" x14ac:dyDescent="0.2">
      <c r="A33" s="50"/>
      <c r="B33" s="51"/>
      <c r="C33" s="51"/>
      <c r="D33" s="51" t="s">
        <v>29</v>
      </c>
      <c r="E33" s="51">
        <v>16</v>
      </c>
      <c r="F33" s="51">
        <v>63</v>
      </c>
      <c r="G33" s="53">
        <v>0</v>
      </c>
      <c r="H33" s="54">
        <v>0</v>
      </c>
    </row>
    <row r="34" spans="1:8" x14ac:dyDescent="0.2">
      <c r="A34" s="50"/>
      <c r="B34" s="51"/>
      <c r="C34" s="51"/>
      <c r="D34" s="51" t="s">
        <v>28</v>
      </c>
      <c r="E34" s="52">
        <v>3708</v>
      </c>
      <c r="F34" s="52">
        <v>11322</v>
      </c>
      <c r="G34" s="53">
        <v>7.3000000000000001E-3</v>
      </c>
      <c r="H34" s="54">
        <v>1.9E-3</v>
      </c>
    </row>
    <row r="35" spans="1:8" x14ac:dyDescent="0.2">
      <c r="A35" s="50"/>
      <c r="B35" s="51"/>
      <c r="C35" s="51"/>
      <c r="D35" s="51" t="s">
        <v>45</v>
      </c>
      <c r="E35" s="51">
        <v>3</v>
      </c>
      <c r="F35" s="51">
        <v>12</v>
      </c>
      <c r="G35" s="53">
        <v>0</v>
      </c>
      <c r="H35" s="54">
        <v>0</v>
      </c>
    </row>
    <row r="36" spans="1:8" x14ac:dyDescent="0.2">
      <c r="A36" s="50"/>
      <c r="B36" s="51"/>
      <c r="C36" s="51" t="s">
        <v>26</v>
      </c>
      <c r="D36" s="51" t="s">
        <v>17</v>
      </c>
      <c r="E36" s="52">
        <v>3795</v>
      </c>
      <c r="F36" s="52">
        <v>11424</v>
      </c>
      <c r="G36" s="53">
        <v>7.4000000000000003E-3</v>
      </c>
      <c r="H36" s="54">
        <v>1.9E-3</v>
      </c>
    </row>
    <row r="37" spans="1:8" x14ac:dyDescent="0.2">
      <c r="A37" s="50"/>
      <c r="B37" s="51"/>
      <c r="C37" s="51"/>
      <c r="D37" s="51" t="s">
        <v>27</v>
      </c>
      <c r="E37" s="51">
        <v>76</v>
      </c>
      <c r="F37" s="51">
        <v>228</v>
      </c>
      <c r="G37" s="53">
        <v>1E-4</v>
      </c>
      <c r="H37" s="54">
        <v>0</v>
      </c>
    </row>
    <row r="38" spans="1:8" x14ac:dyDescent="0.2">
      <c r="A38" s="50"/>
      <c r="B38" s="51"/>
      <c r="C38" s="51"/>
      <c r="D38" s="51" t="s">
        <v>23</v>
      </c>
      <c r="E38" s="51">
        <v>12</v>
      </c>
      <c r="F38" s="51">
        <v>36</v>
      </c>
      <c r="G38" s="53">
        <v>0</v>
      </c>
      <c r="H38" s="54">
        <v>0</v>
      </c>
    </row>
    <row r="39" spans="1:8" x14ac:dyDescent="0.2">
      <c r="A39" s="50"/>
      <c r="B39" s="51"/>
      <c r="C39" s="51"/>
      <c r="D39" s="51" t="s">
        <v>28</v>
      </c>
      <c r="E39" s="51">
        <v>188</v>
      </c>
      <c r="F39" s="51">
        <v>564</v>
      </c>
      <c r="G39" s="53">
        <v>4.0000000000000002E-4</v>
      </c>
      <c r="H39" s="54">
        <v>1E-4</v>
      </c>
    </row>
    <row r="40" spans="1:8" x14ac:dyDescent="0.2">
      <c r="A40" s="50"/>
      <c r="B40" s="51"/>
      <c r="C40" s="51"/>
      <c r="D40" s="51" t="s">
        <v>18</v>
      </c>
      <c r="E40" s="51">
        <v>870</v>
      </c>
      <c r="F40" s="52">
        <v>2610</v>
      </c>
      <c r="G40" s="53">
        <v>1.6999999999999999E-3</v>
      </c>
      <c r="H40" s="54">
        <v>4.0000000000000002E-4</v>
      </c>
    </row>
    <row r="41" spans="1:8" x14ac:dyDescent="0.2">
      <c r="A41" s="50"/>
      <c r="B41" s="51" t="s">
        <v>19</v>
      </c>
      <c r="C41" s="51"/>
      <c r="D41" s="51"/>
      <c r="E41" s="52">
        <v>513375</v>
      </c>
      <c r="F41" s="52">
        <v>1548177</v>
      </c>
      <c r="G41" s="55">
        <v>1</v>
      </c>
      <c r="H41" s="54">
        <v>0.255</v>
      </c>
    </row>
    <row r="42" spans="1:8" x14ac:dyDescent="0.2">
      <c r="A42" s="50"/>
      <c r="B42" s="51" t="s">
        <v>20</v>
      </c>
      <c r="C42" s="51" t="s">
        <v>21</v>
      </c>
      <c r="D42" s="51" t="s">
        <v>17</v>
      </c>
      <c r="E42" s="52">
        <v>1513795</v>
      </c>
      <c r="F42" s="52">
        <v>4528389</v>
      </c>
      <c r="G42" s="51"/>
      <c r="H42" s="54">
        <v>0.745</v>
      </c>
    </row>
    <row r="43" spans="1:8" ht="13.5" thickBot="1" x14ac:dyDescent="0.25">
      <c r="A43" s="56"/>
      <c r="B43" s="57" t="s">
        <v>22</v>
      </c>
      <c r="C43" s="57"/>
      <c r="D43" s="57"/>
      <c r="E43" s="58">
        <v>2027170</v>
      </c>
      <c r="F43" s="58">
        <v>6076566</v>
      </c>
      <c r="G43" s="57"/>
      <c r="H43" s="59">
        <v>1</v>
      </c>
    </row>
    <row r="45" spans="1:8" x14ac:dyDescent="0.2">
      <c r="A45" s="60" t="s">
        <v>33</v>
      </c>
    </row>
  </sheetData>
  <mergeCells count="1">
    <mergeCell ref="E5:E7"/>
  </mergeCells>
  <pageMargins left="0.75" right="0.75" top="1" bottom="1" header="0.5" footer="0.5"/>
  <legacy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45"/>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19.710937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182175</v>
      </c>
      <c r="F8" s="52">
        <v>553193</v>
      </c>
      <c r="G8" s="53">
        <v>0.317</v>
      </c>
      <c r="H8" s="54">
        <v>8.72E-2</v>
      </c>
    </row>
    <row r="9" spans="1:8" x14ac:dyDescent="0.2">
      <c r="A9" s="50"/>
      <c r="B9" s="51"/>
      <c r="C9" s="51"/>
      <c r="D9" s="51" t="s">
        <v>23</v>
      </c>
      <c r="E9" s="52">
        <v>10780</v>
      </c>
      <c r="F9" s="52">
        <v>34696</v>
      </c>
      <c r="G9" s="53">
        <v>1.9900000000000001E-2</v>
      </c>
      <c r="H9" s="54">
        <v>5.4999999999999997E-3</v>
      </c>
    </row>
    <row r="10" spans="1:8" x14ac:dyDescent="0.2">
      <c r="A10" s="50"/>
      <c r="B10" s="51"/>
      <c r="C10" s="51"/>
      <c r="D10" s="51" t="s">
        <v>29</v>
      </c>
      <c r="E10" s="51">
        <v>49</v>
      </c>
      <c r="F10" s="51">
        <v>153</v>
      </c>
      <c r="G10" s="53">
        <v>1E-4</v>
      </c>
      <c r="H10" s="54">
        <v>0</v>
      </c>
    </row>
    <row r="11" spans="1:8" x14ac:dyDescent="0.2">
      <c r="A11" s="50"/>
      <c r="B11" s="51"/>
      <c r="C11" s="51"/>
      <c r="D11" s="51" t="s">
        <v>24</v>
      </c>
      <c r="E11" s="52">
        <v>6015</v>
      </c>
      <c r="F11" s="52">
        <v>16962</v>
      </c>
      <c r="G11" s="53">
        <v>9.7000000000000003E-3</v>
      </c>
      <c r="H11" s="54">
        <v>2.7000000000000001E-3</v>
      </c>
    </row>
    <row r="12" spans="1:8" x14ac:dyDescent="0.2">
      <c r="A12" s="50"/>
      <c r="B12" s="51"/>
      <c r="C12" s="51"/>
      <c r="D12" s="51" t="s">
        <v>28</v>
      </c>
      <c r="E12" s="52">
        <v>22632</v>
      </c>
      <c r="F12" s="52">
        <v>70312</v>
      </c>
      <c r="G12" s="53">
        <v>4.0300000000000002E-2</v>
      </c>
      <c r="H12" s="54">
        <v>1.11E-2</v>
      </c>
    </row>
    <row r="13" spans="1:8" x14ac:dyDescent="0.2">
      <c r="A13" s="50"/>
      <c r="B13" s="51"/>
      <c r="C13" s="51"/>
      <c r="D13" s="51" t="s">
        <v>45</v>
      </c>
      <c r="E13" s="52">
        <v>1730</v>
      </c>
      <c r="F13" s="52">
        <v>5439</v>
      </c>
      <c r="G13" s="53">
        <v>3.0999999999999999E-3</v>
      </c>
      <c r="H13" s="54">
        <v>8.9999999999999998E-4</v>
      </c>
    </row>
    <row r="14" spans="1:8" x14ac:dyDescent="0.2">
      <c r="A14" s="50"/>
      <c r="B14" s="51"/>
      <c r="C14" s="51"/>
      <c r="D14" s="51" t="s">
        <v>36</v>
      </c>
      <c r="E14" s="51">
        <v>419</v>
      </c>
      <c r="F14" s="52">
        <v>1275</v>
      </c>
      <c r="G14" s="53">
        <v>6.9999999999999999E-4</v>
      </c>
      <c r="H14" s="54">
        <v>2.0000000000000001E-4</v>
      </c>
    </row>
    <row r="15" spans="1:8" x14ac:dyDescent="0.2">
      <c r="A15" s="50"/>
      <c r="B15" s="51"/>
      <c r="C15" s="51" t="s">
        <v>49</v>
      </c>
      <c r="D15" s="51" t="s">
        <v>17</v>
      </c>
      <c r="E15" s="52">
        <v>100535</v>
      </c>
      <c r="F15" s="52">
        <v>304743</v>
      </c>
      <c r="G15" s="53">
        <v>0.17499999999999999</v>
      </c>
      <c r="H15" s="54">
        <v>4.8000000000000001E-2</v>
      </c>
    </row>
    <row r="16" spans="1:8" x14ac:dyDescent="0.2">
      <c r="A16" s="50"/>
      <c r="B16" s="51"/>
      <c r="C16" s="51"/>
      <c r="D16" s="51" t="s">
        <v>27</v>
      </c>
      <c r="E16" s="52">
        <v>10073</v>
      </c>
      <c r="F16" s="52">
        <v>30327</v>
      </c>
      <c r="G16" s="53">
        <v>1.7399999999999999E-2</v>
      </c>
      <c r="H16" s="54">
        <v>4.7999999999999996E-3</v>
      </c>
    </row>
    <row r="17" spans="1:8" x14ac:dyDescent="0.2">
      <c r="A17" s="50"/>
      <c r="B17" s="51"/>
      <c r="C17" s="51"/>
      <c r="D17" s="51" t="s">
        <v>29</v>
      </c>
      <c r="E17" s="52">
        <v>1245</v>
      </c>
      <c r="F17" s="52">
        <v>3852</v>
      </c>
      <c r="G17" s="53">
        <v>2.2000000000000001E-3</v>
      </c>
      <c r="H17" s="54">
        <v>5.9999999999999995E-4</v>
      </c>
    </row>
    <row r="18" spans="1:8" x14ac:dyDescent="0.2">
      <c r="A18" s="50"/>
      <c r="B18" s="51"/>
      <c r="C18" s="51"/>
      <c r="D18" s="51" t="s">
        <v>28</v>
      </c>
      <c r="E18" s="52">
        <v>1468</v>
      </c>
      <c r="F18" s="52">
        <v>4453</v>
      </c>
      <c r="G18" s="53">
        <v>2.5999999999999999E-3</v>
      </c>
      <c r="H18" s="54">
        <v>6.9999999999999999E-4</v>
      </c>
    </row>
    <row r="19" spans="1:8" x14ac:dyDescent="0.2">
      <c r="A19" s="50"/>
      <c r="B19" s="51"/>
      <c r="C19" s="51"/>
      <c r="D19" s="51" t="s">
        <v>18</v>
      </c>
      <c r="E19" s="52">
        <v>199089</v>
      </c>
      <c r="F19" s="52">
        <v>601481</v>
      </c>
      <c r="G19" s="53">
        <v>0.34499999999999997</v>
      </c>
      <c r="H19" s="54">
        <v>9.4799999999999995E-2</v>
      </c>
    </row>
    <row r="20" spans="1:8" x14ac:dyDescent="0.2">
      <c r="A20" s="50"/>
      <c r="B20" s="51"/>
      <c r="C20" s="51"/>
      <c r="D20" s="51" t="s">
        <v>45</v>
      </c>
      <c r="E20" s="51">
        <v>102</v>
      </c>
      <c r="F20" s="51">
        <v>224</v>
      </c>
      <c r="G20" s="53">
        <v>1E-4</v>
      </c>
      <c r="H20" s="54">
        <v>0</v>
      </c>
    </row>
    <row r="21" spans="1:8" x14ac:dyDescent="0.2">
      <c r="A21" s="50"/>
      <c r="B21" s="51"/>
      <c r="C21" s="51" t="s">
        <v>48</v>
      </c>
      <c r="D21" s="51" t="s">
        <v>17</v>
      </c>
      <c r="E21" s="52">
        <v>14919</v>
      </c>
      <c r="F21" s="52">
        <v>43752</v>
      </c>
      <c r="G21" s="53">
        <v>2.5100000000000001E-2</v>
      </c>
      <c r="H21" s="54">
        <v>6.8999999999999999E-3</v>
      </c>
    </row>
    <row r="22" spans="1:8" x14ac:dyDescent="0.2">
      <c r="A22" s="50"/>
      <c r="B22" s="51"/>
      <c r="C22" s="51"/>
      <c r="D22" s="51" t="s">
        <v>27</v>
      </c>
      <c r="E22" s="52">
        <v>2020</v>
      </c>
      <c r="F22" s="52">
        <v>5115</v>
      </c>
      <c r="G22" s="53">
        <v>2.8999999999999998E-3</v>
      </c>
      <c r="H22" s="54">
        <v>8.0000000000000004E-4</v>
      </c>
    </row>
    <row r="23" spans="1:8" x14ac:dyDescent="0.2">
      <c r="A23" s="50"/>
      <c r="B23" s="51"/>
      <c r="C23" s="51"/>
      <c r="D23" s="51" t="s">
        <v>28</v>
      </c>
      <c r="E23" s="51">
        <v>72</v>
      </c>
      <c r="F23" s="51">
        <v>216</v>
      </c>
      <c r="G23" s="53">
        <v>1E-4</v>
      </c>
      <c r="H23" s="54">
        <v>0</v>
      </c>
    </row>
    <row r="24" spans="1:8" x14ac:dyDescent="0.2">
      <c r="A24" s="50"/>
      <c r="B24" s="51"/>
      <c r="C24" s="51"/>
      <c r="D24" s="51" t="s">
        <v>18</v>
      </c>
      <c r="E24" s="52">
        <v>3435</v>
      </c>
      <c r="F24" s="52">
        <v>9697</v>
      </c>
      <c r="G24" s="53">
        <v>5.5999999999999999E-3</v>
      </c>
      <c r="H24" s="54">
        <v>1.5E-3</v>
      </c>
    </row>
    <row r="25" spans="1:8" x14ac:dyDescent="0.2">
      <c r="A25" s="50"/>
      <c r="B25" s="51"/>
      <c r="C25" s="51" t="s">
        <v>31</v>
      </c>
      <c r="D25" s="51" t="s">
        <v>17</v>
      </c>
      <c r="E25" s="52">
        <v>2645</v>
      </c>
      <c r="F25" s="52">
        <v>7894</v>
      </c>
      <c r="G25" s="53">
        <v>4.4999999999999997E-3</v>
      </c>
      <c r="H25" s="54">
        <v>1.1999999999999999E-3</v>
      </c>
    </row>
    <row r="26" spans="1:8" x14ac:dyDescent="0.2">
      <c r="A26" s="50"/>
      <c r="B26" s="51"/>
      <c r="C26" s="51"/>
      <c r="D26" s="51" t="s">
        <v>27</v>
      </c>
      <c r="E26" s="51">
        <v>503</v>
      </c>
      <c r="F26" s="52">
        <v>1632</v>
      </c>
      <c r="G26" s="53">
        <v>8.9999999999999998E-4</v>
      </c>
      <c r="H26" s="54">
        <v>2.9999999999999997E-4</v>
      </c>
    </row>
    <row r="27" spans="1:8" x14ac:dyDescent="0.2">
      <c r="A27" s="50"/>
      <c r="B27" s="51"/>
      <c r="C27" s="51"/>
      <c r="D27" s="51" t="s">
        <v>29</v>
      </c>
      <c r="E27" s="51">
        <v>26</v>
      </c>
      <c r="F27" s="51">
        <v>78</v>
      </c>
      <c r="G27" s="53">
        <v>0</v>
      </c>
      <c r="H27" s="54">
        <v>0</v>
      </c>
    </row>
    <row r="28" spans="1:8" x14ac:dyDescent="0.2">
      <c r="A28" s="50"/>
      <c r="B28" s="51"/>
      <c r="C28" s="51"/>
      <c r="D28" s="51" t="s">
        <v>24</v>
      </c>
      <c r="E28" s="51">
        <v>17</v>
      </c>
      <c r="F28" s="51">
        <v>51</v>
      </c>
      <c r="G28" s="53">
        <v>0</v>
      </c>
      <c r="H28" s="54">
        <v>0</v>
      </c>
    </row>
    <row r="29" spans="1:8" x14ac:dyDescent="0.2">
      <c r="A29" s="50"/>
      <c r="B29" s="51"/>
      <c r="C29" s="51"/>
      <c r="D29" s="51" t="s">
        <v>28</v>
      </c>
      <c r="E29" s="51">
        <v>335</v>
      </c>
      <c r="F29" s="52">
        <v>1157</v>
      </c>
      <c r="G29" s="53">
        <v>6.9999999999999999E-4</v>
      </c>
      <c r="H29" s="54">
        <v>2.0000000000000001E-4</v>
      </c>
    </row>
    <row r="30" spans="1:8" x14ac:dyDescent="0.2">
      <c r="A30" s="50"/>
      <c r="B30" s="51"/>
      <c r="C30" s="51"/>
      <c r="D30" s="51" t="s">
        <v>18</v>
      </c>
      <c r="E30" s="51">
        <v>766</v>
      </c>
      <c r="F30" s="52">
        <v>2391</v>
      </c>
      <c r="G30" s="53">
        <v>1.4E-3</v>
      </c>
      <c r="H30" s="54">
        <v>4.0000000000000002E-4</v>
      </c>
    </row>
    <row r="31" spans="1:8" x14ac:dyDescent="0.2">
      <c r="A31" s="50"/>
      <c r="B31" s="51"/>
      <c r="C31" s="51" t="s">
        <v>25</v>
      </c>
      <c r="D31" s="51" t="s">
        <v>17</v>
      </c>
      <c r="E31" s="52">
        <v>3888</v>
      </c>
      <c r="F31" s="52">
        <v>11757</v>
      </c>
      <c r="G31" s="53">
        <v>6.7000000000000002E-3</v>
      </c>
      <c r="H31" s="54">
        <v>1.9E-3</v>
      </c>
    </row>
    <row r="32" spans="1:8" x14ac:dyDescent="0.2">
      <c r="A32" s="50"/>
      <c r="B32" s="51"/>
      <c r="C32" s="51"/>
      <c r="D32" s="51" t="s">
        <v>27</v>
      </c>
      <c r="E32" s="52">
        <v>3494</v>
      </c>
      <c r="F32" s="52">
        <v>10496</v>
      </c>
      <c r="G32" s="53">
        <v>6.0000000000000001E-3</v>
      </c>
      <c r="H32" s="54">
        <v>1.6999999999999999E-3</v>
      </c>
    </row>
    <row r="33" spans="1:8" x14ac:dyDescent="0.2">
      <c r="A33" s="50"/>
      <c r="B33" s="51"/>
      <c r="C33" s="51"/>
      <c r="D33" s="51" t="s">
        <v>29</v>
      </c>
      <c r="E33" s="51">
        <v>31</v>
      </c>
      <c r="F33" s="51">
        <v>98</v>
      </c>
      <c r="G33" s="53">
        <v>1E-4</v>
      </c>
      <c r="H33" s="54">
        <v>0</v>
      </c>
    </row>
    <row r="34" spans="1:8" x14ac:dyDescent="0.2">
      <c r="A34" s="50"/>
      <c r="B34" s="51"/>
      <c r="C34" s="51"/>
      <c r="D34" s="51" t="s">
        <v>28</v>
      </c>
      <c r="E34" s="52">
        <v>2784</v>
      </c>
      <c r="F34" s="52">
        <v>8463</v>
      </c>
      <c r="G34" s="53">
        <v>4.8999999999999998E-3</v>
      </c>
      <c r="H34" s="54">
        <v>1.2999999999999999E-3</v>
      </c>
    </row>
    <row r="35" spans="1:8" x14ac:dyDescent="0.2">
      <c r="A35" s="50"/>
      <c r="B35" s="51"/>
      <c r="C35" s="51"/>
      <c r="D35" s="51" t="s">
        <v>45</v>
      </c>
      <c r="E35" s="51">
        <v>1</v>
      </c>
      <c r="F35" s="51">
        <v>4</v>
      </c>
      <c r="G35" s="53">
        <v>0</v>
      </c>
      <c r="H35" s="54">
        <v>0</v>
      </c>
    </row>
    <row r="36" spans="1:8" x14ac:dyDescent="0.2">
      <c r="A36" s="50"/>
      <c r="B36" s="51"/>
      <c r="C36" s="51" t="s">
        <v>26</v>
      </c>
      <c r="D36" s="51" t="s">
        <v>17</v>
      </c>
      <c r="E36" s="52">
        <v>3320</v>
      </c>
      <c r="F36" s="52">
        <v>10073</v>
      </c>
      <c r="G36" s="53">
        <v>5.7999999999999996E-3</v>
      </c>
      <c r="H36" s="54">
        <v>1.6000000000000001E-3</v>
      </c>
    </row>
    <row r="37" spans="1:8" x14ac:dyDescent="0.2">
      <c r="A37" s="50"/>
      <c r="B37" s="51"/>
      <c r="C37" s="51"/>
      <c r="D37" s="51" t="s">
        <v>27</v>
      </c>
      <c r="E37" s="51">
        <v>40</v>
      </c>
      <c r="F37" s="51">
        <v>120</v>
      </c>
      <c r="G37" s="53">
        <v>1E-4</v>
      </c>
      <c r="H37" s="54">
        <v>0</v>
      </c>
    </row>
    <row r="38" spans="1:8" x14ac:dyDescent="0.2">
      <c r="A38" s="50"/>
      <c r="B38" s="51"/>
      <c r="C38" s="51"/>
      <c r="D38" s="51" t="s">
        <v>23</v>
      </c>
      <c r="E38" s="51">
        <v>5</v>
      </c>
      <c r="F38" s="51">
        <v>15</v>
      </c>
      <c r="G38" s="53">
        <v>0</v>
      </c>
      <c r="H38" s="54">
        <v>0</v>
      </c>
    </row>
    <row r="39" spans="1:8" x14ac:dyDescent="0.2">
      <c r="A39" s="50"/>
      <c r="B39" s="51"/>
      <c r="C39" s="51"/>
      <c r="D39" s="51" t="s">
        <v>28</v>
      </c>
      <c r="E39" s="51">
        <v>99</v>
      </c>
      <c r="F39" s="51">
        <v>297</v>
      </c>
      <c r="G39" s="53">
        <v>2.0000000000000001E-4</v>
      </c>
      <c r="H39" s="54">
        <v>0</v>
      </c>
    </row>
    <row r="40" spans="1:8" x14ac:dyDescent="0.2">
      <c r="A40" s="50"/>
      <c r="B40" s="51"/>
      <c r="C40" s="51"/>
      <c r="D40" s="51" t="s">
        <v>18</v>
      </c>
      <c r="E40" s="51">
        <v>844</v>
      </c>
      <c r="F40" s="52">
        <v>2479</v>
      </c>
      <c r="G40" s="53">
        <v>1.4E-3</v>
      </c>
      <c r="H40" s="54">
        <v>4.0000000000000002E-4</v>
      </c>
    </row>
    <row r="41" spans="1:8" x14ac:dyDescent="0.2">
      <c r="A41" s="50"/>
      <c r="B41" s="51" t="s">
        <v>19</v>
      </c>
      <c r="C41" s="51"/>
      <c r="D41" s="51"/>
      <c r="E41" s="52">
        <v>575556</v>
      </c>
      <c r="F41" s="52">
        <v>1742895</v>
      </c>
      <c r="G41" s="55">
        <v>1</v>
      </c>
      <c r="H41" s="54">
        <v>0.27500000000000002</v>
      </c>
    </row>
    <row r="42" spans="1:8" x14ac:dyDescent="0.2">
      <c r="A42" s="50"/>
      <c r="B42" s="51" t="s">
        <v>20</v>
      </c>
      <c r="C42" s="51" t="s">
        <v>21</v>
      </c>
      <c r="D42" s="51" t="s">
        <v>17</v>
      </c>
      <c r="E42" s="52">
        <v>1537307</v>
      </c>
      <c r="F42" s="52">
        <v>4599362</v>
      </c>
      <c r="G42" s="51"/>
      <c r="H42" s="54">
        <v>0.72499999999999998</v>
      </c>
    </row>
    <row r="43" spans="1:8" ht="13.5" thickBot="1" x14ac:dyDescent="0.25">
      <c r="A43" s="56"/>
      <c r="B43" s="57" t="s">
        <v>22</v>
      </c>
      <c r="C43" s="57"/>
      <c r="D43" s="57"/>
      <c r="E43" s="58">
        <v>2112863</v>
      </c>
      <c r="F43" s="58">
        <v>6342257</v>
      </c>
      <c r="G43" s="57"/>
      <c r="H43" s="59">
        <v>1</v>
      </c>
    </row>
    <row r="45" spans="1:8" x14ac:dyDescent="0.2">
      <c r="A45" s="60" t="s">
        <v>33</v>
      </c>
    </row>
  </sheetData>
  <mergeCells count="1">
    <mergeCell ref="E5:E7"/>
  </mergeCells>
  <pageMargins left="0.75" right="0.75" top="1" bottom="1" header="0.5" footer="0.5"/>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49"/>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73</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55032</v>
      </c>
      <c r="F8" s="52">
        <v>169160</v>
      </c>
      <c r="G8" s="53">
        <v>0.16800000000000001</v>
      </c>
      <c r="H8" s="54">
        <v>6.6199999999999995E-2</v>
      </c>
    </row>
    <row r="9" spans="1:8" x14ac:dyDescent="0.2">
      <c r="A9" s="50"/>
      <c r="B9" s="51"/>
      <c r="C9" s="51"/>
      <c r="D9" s="51" t="s">
        <v>30</v>
      </c>
      <c r="E9" s="51">
        <v>52</v>
      </c>
      <c r="F9" s="51">
        <v>136</v>
      </c>
      <c r="G9" s="53">
        <v>1E-4</v>
      </c>
      <c r="H9" s="54">
        <v>1E-4</v>
      </c>
    </row>
    <row r="10" spans="1:8" x14ac:dyDescent="0.2">
      <c r="A10" s="50"/>
      <c r="B10" s="51"/>
      <c r="C10" s="51"/>
      <c r="D10" s="51" t="s">
        <v>23</v>
      </c>
      <c r="E10" s="52">
        <v>9937</v>
      </c>
      <c r="F10" s="52">
        <v>31756</v>
      </c>
      <c r="G10" s="53">
        <v>3.1600000000000003E-2</v>
      </c>
      <c r="H10" s="54">
        <v>1.24E-2</v>
      </c>
    </row>
    <row r="11" spans="1:8" x14ac:dyDescent="0.2">
      <c r="A11" s="50"/>
      <c r="B11" s="51"/>
      <c r="C11" s="51"/>
      <c r="D11" s="51" t="s">
        <v>29</v>
      </c>
      <c r="E11" s="51">
        <v>31</v>
      </c>
      <c r="F11" s="51">
        <v>96</v>
      </c>
      <c r="G11" s="53">
        <v>1E-4</v>
      </c>
      <c r="H11" s="54">
        <v>0</v>
      </c>
    </row>
    <row r="12" spans="1:8" x14ac:dyDescent="0.2">
      <c r="A12" s="50"/>
      <c r="B12" s="51"/>
      <c r="C12" s="51"/>
      <c r="D12" s="51" t="s">
        <v>24</v>
      </c>
      <c r="E12" s="52">
        <v>5228</v>
      </c>
      <c r="F12" s="52">
        <v>13438</v>
      </c>
      <c r="G12" s="53">
        <v>1.34E-2</v>
      </c>
      <c r="H12" s="54">
        <v>5.3E-3</v>
      </c>
    </row>
    <row r="13" spans="1:8" x14ac:dyDescent="0.2">
      <c r="A13" s="50"/>
      <c r="B13" s="51"/>
      <c r="C13" s="51"/>
      <c r="D13" s="51" t="s">
        <v>28</v>
      </c>
      <c r="E13" s="52">
        <v>5024</v>
      </c>
      <c r="F13" s="52">
        <v>15261</v>
      </c>
      <c r="G13" s="53">
        <v>1.52E-2</v>
      </c>
      <c r="H13" s="54">
        <v>6.0000000000000001E-3</v>
      </c>
    </row>
    <row r="14" spans="1:8" x14ac:dyDescent="0.2">
      <c r="A14" s="50"/>
      <c r="B14" s="51"/>
      <c r="C14" s="51"/>
      <c r="D14" s="51" t="s">
        <v>45</v>
      </c>
      <c r="E14" s="51">
        <v>127</v>
      </c>
      <c r="F14" s="51">
        <v>276</v>
      </c>
      <c r="G14" s="53">
        <v>2.9999999999999997E-4</v>
      </c>
      <c r="H14" s="54">
        <v>1E-4</v>
      </c>
    </row>
    <row r="15" spans="1:8" x14ac:dyDescent="0.2">
      <c r="A15" s="50"/>
      <c r="B15" s="51"/>
      <c r="C15" s="51"/>
      <c r="D15" s="51" t="s">
        <v>36</v>
      </c>
      <c r="E15" s="51">
        <v>266</v>
      </c>
      <c r="F15" s="51">
        <v>711</v>
      </c>
      <c r="G15" s="53">
        <v>6.9999999999999999E-4</v>
      </c>
      <c r="H15" s="54">
        <v>2.9999999999999997E-4</v>
      </c>
    </row>
    <row r="16" spans="1:8" x14ac:dyDescent="0.2">
      <c r="A16" s="50"/>
      <c r="B16" s="51"/>
      <c r="C16" s="51"/>
      <c r="D16" s="51" t="s">
        <v>51</v>
      </c>
      <c r="E16" s="52">
        <v>2236</v>
      </c>
      <c r="F16" s="52">
        <v>6890</v>
      </c>
      <c r="G16" s="53">
        <v>6.8999999999999999E-3</v>
      </c>
      <c r="H16" s="54">
        <v>2.7000000000000001E-3</v>
      </c>
    </row>
    <row r="17" spans="1:8" x14ac:dyDescent="0.2">
      <c r="A17" s="50"/>
      <c r="B17" s="51"/>
      <c r="C17" s="51" t="s">
        <v>49</v>
      </c>
      <c r="D17" s="51" t="s">
        <v>17</v>
      </c>
      <c r="E17" s="52">
        <v>77662</v>
      </c>
      <c r="F17" s="52">
        <v>235598</v>
      </c>
      <c r="G17" s="53">
        <v>0.23400000000000001</v>
      </c>
      <c r="H17" s="54">
        <v>9.2200000000000004E-2</v>
      </c>
    </row>
    <row r="18" spans="1:8" x14ac:dyDescent="0.2">
      <c r="A18" s="50"/>
      <c r="B18" s="51"/>
      <c r="C18" s="51"/>
      <c r="D18" s="51" t="s">
        <v>27</v>
      </c>
      <c r="E18" s="52">
        <v>7543</v>
      </c>
      <c r="F18" s="52">
        <v>23090</v>
      </c>
      <c r="G18" s="53">
        <v>2.3E-2</v>
      </c>
      <c r="H18" s="54">
        <v>8.9999999999999993E-3</v>
      </c>
    </row>
    <row r="19" spans="1:8" x14ac:dyDescent="0.2">
      <c r="A19" s="50"/>
      <c r="B19" s="51"/>
      <c r="C19" s="51"/>
      <c r="D19" s="51" t="s">
        <v>29</v>
      </c>
      <c r="E19" s="51">
        <v>998</v>
      </c>
      <c r="F19" s="52">
        <v>3060</v>
      </c>
      <c r="G19" s="53">
        <v>3.0000000000000001E-3</v>
      </c>
      <c r="H19" s="54">
        <v>1.1999999999999999E-3</v>
      </c>
    </row>
    <row r="20" spans="1:8" x14ac:dyDescent="0.2">
      <c r="A20" s="50"/>
      <c r="B20" s="51"/>
      <c r="C20" s="51"/>
      <c r="D20" s="51" t="s">
        <v>28</v>
      </c>
      <c r="E20" s="51">
        <v>30</v>
      </c>
      <c r="F20" s="51">
        <v>93</v>
      </c>
      <c r="G20" s="53">
        <v>1E-4</v>
      </c>
      <c r="H20" s="54">
        <v>0</v>
      </c>
    </row>
    <row r="21" spans="1:8" x14ac:dyDescent="0.2">
      <c r="A21" s="50"/>
      <c r="B21" s="51"/>
      <c r="C21" s="51"/>
      <c r="D21" s="51" t="s">
        <v>18</v>
      </c>
      <c r="E21" s="52">
        <v>151582</v>
      </c>
      <c r="F21" s="52">
        <v>460503</v>
      </c>
      <c r="G21" s="53">
        <v>0.45800000000000002</v>
      </c>
      <c r="H21" s="54">
        <v>0.18</v>
      </c>
    </row>
    <row r="22" spans="1:8" x14ac:dyDescent="0.2">
      <c r="A22" s="50"/>
      <c r="B22" s="51"/>
      <c r="C22" s="51"/>
      <c r="D22" s="51" t="s">
        <v>45</v>
      </c>
      <c r="E22" s="51">
        <v>21</v>
      </c>
      <c r="F22" s="51">
        <v>63</v>
      </c>
      <c r="G22" s="53">
        <v>1E-4</v>
      </c>
      <c r="H22" s="54">
        <v>0</v>
      </c>
    </row>
    <row r="23" spans="1:8" x14ac:dyDescent="0.2">
      <c r="A23" s="50"/>
      <c r="B23" s="51"/>
      <c r="C23" s="51"/>
      <c r="D23" s="51" t="s">
        <v>51</v>
      </c>
      <c r="E23" s="51">
        <v>12</v>
      </c>
      <c r="F23" s="51">
        <v>36</v>
      </c>
      <c r="G23" s="53">
        <v>0</v>
      </c>
      <c r="H23" s="54">
        <v>0</v>
      </c>
    </row>
    <row r="24" spans="1:8" x14ac:dyDescent="0.2">
      <c r="A24" s="50"/>
      <c r="B24" s="51"/>
      <c r="C24" s="51" t="s">
        <v>48</v>
      </c>
      <c r="D24" s="51" t="s">
        <v>17</v>
      </c>
      <c r="E24" s="52">
        <v>5712</v>
      </c>
      <c r="F24" s="52">
        <v>16506</v>
      </c>
      <c r="G24" s="53">
        <v>1.6400000000000001E-2</v>
      </c>
      <c r="H24" s="54">
        <v>6.4999999999999997E-3</v>
      </c>
    </row>
    <row r="25" spans="1:8" x14ac:dyDescent="0.2">
      <c r="A25" s="50"/>
      <c r="B25" s="51"/>
      <c r="C25" s="51"/>
      <c r="D25" s="51" t="s">
        <v>27</v>
      </c>
      <c r="E25" s="51">
        <v>825</v>
      </c>
      <c r="F25" s="52">
        <v>2124</v>
      </c>
      <c r="G25" s="53">
        <v>2.0999999999999999E-3</v>
      </c>
      <c r="H25" s="54">
        <v>8.0000000000000004E-4</v>
      </c>
    </row>
    <row r="26" spans="1:8" x14ac:dyDescent="0.2">
      <c r="A26" s="50"/>
      <c r="B26" s="51"/>
      <c r="C26" s="51"/>
      <c r="D26" s="51" t="s">
        <v>29</v>
      </c>
      <c r="E26" s="51">
        <v>1</v>
      </c>
      <c r="F26" s="51">
        <v>3</v>
      </c>
      <c r="G26" s="53">
        <v>0</v>
      </c>
      <c r="H26" s="54">
        <v>0</v>
      </c>
    </row>
    <row r="27" spans="1:8" x14ac:dyDescent="0.2">
      <c r="A27" s="50"/>
      <c r="B27" s="51"/>
      <c r="C27" s="51"/>
      <c r="D27" s="51" t="s">
        <v>28</v>
      </c>
      <c r="E27" s="51">
        <v>19</v>
      </c>
      <c r="F27" s="51">
        <v>57</v>
      </c>
      <c r="G27" s="53">
        <v>1E-4</v>
      </c>
      <c r="H27" s="54">
        <v>0</v>
      </c>
    </row>
    <row r="28" spans="1:8" x14ac:dyDescent="0.2">
      <c r="A28" s="50"/>
      <c r="B28" s="51"/>
      <c r="C28" s="51"/>
      <c r="D28" s="51" t="s">
        <v>18</v>
      </c>
      <c r="E28" s="52">
        <v>1916</v>
      </c>
      <c r="F28" s="52">
        <v>5407</v>
      </c>
      <c r="G28" s="53">
        <v>5.4000000000000003E-3</v>
      </c>
      <c r="H28" s="54">
        <v>2.0999999999999999E-3</v>
      </c>
    </row>
    <row r="29" spans="1:8" x14ac:dyDescent="0.2">
      <c r="A29" s="50"/>
      <c r="B29" s="51"/>
      <c r="C29" s="51" t="s">
        <v>31</v>
      </c>
      <c r="D29" s="51" t="s">
        <v>17</v>
      </c>
      <c r="E29" s="51">
        <v>911</v>
      </c>
      <c r="F29" s="52">
        <v>2825</v>
      </c>
      <c r="G29" s="53">
        <v>2.8E-3</v>
      </c>
      <c r="H29" s="54">
        <v>1.1000000000000001E-3</v>
      </c>
    </row>
    <row r="30" spans="1:8" x14ac:dyDescent="0.2">
      <c r="A30" s="50"/>
      <c r="B30" s="51"/>
      <c r="C30" s="51"/>
      <c r="D30" s="51" t="s">
        <v>27</v>
      </c>
      <c r="E30" s="51">
        <v>157</v>
      </c>
      <c r="F30" s="51">
        <v>487</v>
      </c>
      <c r="G30" s="53">
        <v>5.0000000000000001E-4</v>
      </c>
      <c r="H30" s="54">
        <v>2.0000000000000001E-4</v>
      </c>
    </row>
    <row r="31" spans="1:8" x14ac:dyDescent="0.2">
      <c r="A31" s="50"/>
      <c r="B31" s="51"/>
      <c r="C31" s="51"/>
      <c r="D31" s="51" t="s">
        <v>24</v>
      </c>
      <c r="E31" s="51">
        <v>17</v>
      </c>
      <c r="F31" s="51">
        <v>51</v>
      </c>
      <c r="G31" s="53">
        <v>1E-4</v>
      </c>
      <c r="H31" s="54">
        <v>0</v>
      </c>
    </row>
    <row r="32" spans="1:8" x14ac:dyDescent="0.2">
      <c r="A32" s="50"/>
      <c r="B32" s="51"/>
      <c r="C32" s="51"/>
      <c r="D32" s="51" t="s">
        <v>28</v>
      </c>
      <c r="E32" s="51">
        <v>122</v>
      </c>
      <c r="F32" s="51">
        <v>376</v>
      </c>
      <c r="G32" s="53">
        <v>4.0000000000000002E-4</v>
      </c>
      <c r="H32" s="54">
        <v>1E-4</v>
      </c>
    </row>
    <row r="33" spans="1:8" x14ac:dyDescent="0.2">
      <c r="A33" s="50"/>
      <c r="B33" s="51"/>
      <c r="C33" s="51"/>
      <c r="D33" s="51" t="s">
        <v>18</v>
      </c>
      <c r="E33" s="51">
        <v>304</v>
      </c>
      <c r="F33" s="51">
        <v>857</v>
      </c>
      <c r="G33" s="53">
        <v>8.9999999999999998E-4</v>
      </c>
      <c r="H33" s="54">
        <v>2.9999999999999997E-4</v>
      </c>
    </row>
    <row r="34" spans="1:8" x14ac:dyDescent="0.2">
      <c r="A34" s="50"/>
      <c r="B34" s="51"/>
      <c r="C34" s="51"/>
      <c r="D34" s="51" t="s">
        <v>36</v>
      </c>
      <c r="E34" s="51">
        <v>8</v>
      </c>
      <c r="F34" s="51">
        <v>20</v>
      </c>
      <c r="G34" s="53">
        <v>0</v>
      </c>
      <c r="H34" s="54">
        <v>0</v>
      </c>
    </row>
    <row r="35" spans="1:8" x14ac:dyDescent="0.2">
      <c r="A35" s="50"/>
      <c r="B35" s="51"/>
      <c r="C35" s="51"/>
      <c r="D35" s="51" t="s">
        <v>51</v>
      </c>
      <c r="E35" s="51">
        <v>124</v>
      </c>
      <c r="F35" s="51">
        <v>496</v>
      </c>
      <c r="G35" s="53">
        <v>5.0000000000000001E-4</v>
      </c>
      <c r="H35" s="54">
        <v>2.0000000000000001E-4</v>
      </c>
    </row>
    <row r="36" spans="1:8" x14ac:dyDescent="0.2">
      <c r="A36" s="50"/>
      <c r="B36" s="51"/>
      <c r="C36" s="51" t="s">
        <v>25</v>
      </c>
      <c r="D36" s="51" t="s">
        <v>17</v>
      </c>
      <c r="E36" s="51">
        <v>955</v>
      </c>
      <c r="F36" s="52">
        <v>2904</v>
      </c>
      <c r="G36" s="53">
        <v>2.8999999999999998E-3</v>
      </c>
      <c r="H36" s="54">
        <v>1.1000000000000001E-3</v>
      </c>
    </row>
    <row r="37" spans="1:8" x14ac:dyDescent="0.2">
      <c r="A37" s="50"/>
      <c r="B37" s="51"/>
      <c r="C37" s="51"/>
      <c r="D37" s="51" t="s">
        <v>27</v>
      </c>
      <c r="E37" s="52">
        <v>1014</v>
      </c>
      <c r="F37" s="52">
        <v>3111</v>
      </c>
      <c r="G37" s="53">
        <v>3.0999999999999999E-3</v>
      </c>
      <c r="H37" s="54">
        <v>1.1999999999999999E-3</v>
      </c>
    </row>
    <row r="38" spans="1:8" x14ac:dyDescent="0.2">
      <c r="A38" s="50"/>
      <c r="B38" s="51"/>
      <c r="C38" s="51"/>
      <c r="D38" s="51" t="s">
        <v>23</v>
      </c>
      <c r="E38" s="51">
        <v>49</v>
      </c>
      <c r="F38" s="51">
        <v>147</v>
      </c>
      <c r="G38" s="53">
        <v>1E-4</v>
      </c>
      <c r="H38" s="54">
        <v>1E-4</v>
      </c>
    </row>
    <row r="39" spans="1:8" x14ac:dyDescent="0.2">
      <c r="A39" s="50"/>
      <c r="B39" s="51"/>
      <c r="C39" s="51"/>
      <c r="D39" s="51" t="s">
        <v>28</v>
      </c>
      <c r="E39" s="51">
        <v>510</v>
      </c>
      <c r="F39" s="52">
        <v>1528</v>
      </c>
      <c r="G39" s="53">
        <v>1.5E-3</v>
      </c>
      <c r="H39" s="54">
        <v>5.9999999999999995E-4</v>
      </c>
    </row>
    <row r="40" spans="1:8" x14ac:dyDescent="0.2">
      <c r="A40" s="50"/>
      <c r="B40" s="51"/>
      <c r="C40" s="51"/>
      <c r="D40" s="51" t="s">
        <v>51</v>
      </c>
      <c r="E40" s="51">
        <v>51</v>
      </c>
      <c r="F40" s="51">
        <v>153</v>
      </c>
      <c r="G40" s="53">
        <v>2.0000000000000001E-4</v>
      </c>
      <c r="H40" s="54">
        <v>1E-4</v>
      </c>
    </row>
    <row r="41" spans="1:8" x14ac:dyDescent="0.2">
      <c r="A41" s="50"/>
      <c r="B41" s="51"/>
      <c r="C41" s="51" t="s">
        <v>26</v>
      </c>
      <c r="D41" s="51" t="s">
        <v>17</v>
      </c>
      <c r="E41" s="52">
        <v>2684</v>
      </c>
      <c r="F41" s="52">
        <v>8052</v>
      </c>
      <c r="G41" s="53">
        <v>8.0000000000000002E-3</v>
      </c>
      <c r="H41" s="54">
        <v>3.2000000000000002E-3</v>
      </c>
    </row>
    <row r="42" spans="1:8" x14ac:dyDescent="0.2">
      <c r="A42" s="50"/>
      <c r="B42" s="51"/>
      <c r="C42" s="51"/>
      <c r="D42" s="51" t="s">
        <v>27</v>
      </c>
      <c r="E42" s="51">
        <v>12</v>
      </c>
      <c r="F42" s="51">
        <v>50</v>
      </c>
      <c r="G42" s="53">
        <v>0</v>
      </c>
      <c r="H42" s="54">
        <v>0</v>
      </c>
    </row>
    <row r="43" spans="1:8" x14ac:dyDescent="0.2">
      <c r="A43" s="50"/>
      <c r="B43" s="51"/>
      <c r="C43" s="51"/>
      <c r="D43" s="51" t="s">
        <v>18</v>
      </c>
      <c r="E43" s="51">
        <v>6</v>
      </c>
      <c r="F43" s="51">
        <v>18</v>
      </c>
      <c r="G43" s="53">
        <v>0</v>
      </c>
      <c r="H43" s="54">
        <v>0</v>
      </c>
    </row>
    <row r="44" spans="1:8" x14ac:dyDescent="0.2">
      <c r="A44" s="50"/>
      <c r="B44" s="51"/>
      <c r="C44" s="51"/>
      <c r="D44" s="51" t="s">
        <v>51</v>
      </c>
      <c r="E44" s="51">
        <v>3</v>
      </c>
      <c r="F44" s="51">
        <v>9</v>
      </c>
      <c r="G44" s="53">
        <v>0</v>
      </c>
      <c r="H44" s="54">
        <v>0</v>
      </c>
    </row>
    <row r="45" spans="1:8" x14ac:dyDescent="0.2">
      <c r="A45" s="50"/>
      <c r="B45" s="51" t="s">
        <v>19</v>
      </c>
      <c r="C45" s="51"/>
      <c r="D45" s="51"/>
      <c r="E45" s="52">
        <v>331181</v>
      </c>
      <c r="F45" s="52">
        <v>1005348</v>
      </c>
      <c r="G45" s="55">
        <v>1</v>
      </c>
      <c r="H45" s="54">
        <v>0.39400000000000002</v>
      </c>
    </row>
    <row r="46" spans="1:8" x14ac:dyDescent="0.2">
      <c r="A46" s="50"/>
      <c r="B46" s="51" t="s">
        <v>20</v>
      </c>
      <c r="C46" s="51" t="s">
        <v>21</v>
      </c>
      <c r="D46" s="51" t="s">
        <v>17</v>
      </c>
      <c r="E46" s="52">
        <v>517942</v>
      </c>
      <c r="F46" s="52">
        <v>1548632</v>
      </c>
      <c r="G46" s="51"/>
      <c r="H46" s="54">
        <v>0.60599999999999998</v>
      </c>
    </row>
    <row r="47" spans="1:8" ht="13.5" thickBot="1" x14ac:dyDescent="0.25">
      <c r="A47" s="56"/>
      <c r="B47" s="57" t="s">
        <v>22</v>
      </c>
      <c r="C47" s="57"/>
      <c r="D47" s="57"/>
      <c r="E47" s="58">
        <v>849123</v>
      </c>
      <c r="F47" s="58">
        <v>2553980</v>
      </c>
      <c r="G47" s="57"/>
      <c r="H47" s="59">
        <v>1</v>
      </c>
    </row>
    <row r="49" spans="1:1" x14ac:dyDescent="0.2">
      <c r="A49" s="60" t="s">
        <v>33</v>
      </c>
    </row>
  </sheetData>
  <mergeCells count="1">
    <mergeCell ref="E5:E7"/>
  </mergeCells>
  <pageMargins left="0.75" right="0.75" top="1" bottom="1" header="0.5" footer="0.5"/>
  <pageSetup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47"/>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140649</v>
      </c>
      <c r="F8" s="52">
        <v>422203</v>
      </c>
      <c r="G8" s="53">
        <v>0.26500000000000001</v>
      </c>
      <c r="H8" s="54">
        <v>6.9599999999999995E-2</v>
      </c>
    </row>
    <row r="9" spans="1:8" x14ac:dyDescent="0.2">
      <c r="A9" s="50"/>
      <c r="B9" s="51"/>
      <c r="C9" s="51"/>
      <c r="D9" s="51" t="s">
        <v>30</v>
      </c>
      <c r="E9" s="51">
        <v>4</v>
      </c>
      <c r="F9" s="51">
        <v>12</v>
      </c>
      <c r="G9" s="53">
        <v>0</v>
      </c>
      <c r="H9" s="54">
        <v>0</v>
      </c>
    </row>
    <row r="10" spans="1:8" x14ac:dyDescent="0.2">
      <c r="A10" s="50"/>
      <c r="B10" s="51"/>
      <c r="C10" s="51"/>
      <c r="D10" s="51" t="s">
        <v>23</v>
      </c>
      <c r="E10" s="52">
        <v>5011</v>
      </c>
      <c r="F10" s="52">
        <v>16014</v>
      </c>
      <c r="G10" s="53">
        <v>1.01E-2</v>
      </c>
      <c r="H10" s="54">
        <v>2.5999999999999999E-3</v>
      </c>
    </row>
    <row r="11" spans="1:8" x14ac:dyDescent="0.2">
      <c r="A11" s="50"/>
      <c r="B11" s="51"/>
      <c r="C11" s="51"/>
      <c r="D11" s="51" t="s">
        <v>29</v>
      </c>
      <c r="E11" s="51">
        <v>26</v>
      </c>
      <c r="F11" s="51">
        <v>83</v>
      </c>
      <c r="G11" s="53">
        <v>1E-4</v>
      </c>
      <c r="H11" s="54">
        <v>0</v>
      </c>
    </row>
    <row r="12" spans="1:8" x14ac:dyDescent="0.2">
      <c r="A12" s="50"/>
      <c r="B12" s="51"/>
      <c r="C12" s="51"/>
      <c r="D12" s="51" t="s">
        <v>24</v>
      </c>
      <c r="E12" s="52">
        <v>2566</v>
      </c>
      <c r="F12" s="52">
        <v>7306</v>
      </c>
      <c r="G12" s="53">
        <v>4.5999999999999999E-3</v>
      </c>
      <c r="H12" s="54">
        <v>1.1999999999999999E-3</v>
      </c>
    </row>
    <row r="13" spans="1:8" x14ac:dyDescent="0.2">
      <c r="A13" s="50"/>
      <c r="B13" s="51"/>
      <c r="C13" s="51"/>
      <c r="D13" s="51" t="s">
        <v>28</v>
      </c>
      <c r="E13" s="52">
        <v>16773</v>
      </c>
      <c r="F13" s="52">
        <v>52042</v>
      </c>
      <c r="G13" s="53">
        <v>3.27E-2</v>
      </c>
      <c r="H13" s="54">
        <v>8.6E-3</v>
      </c>
    </row>
    <row r="14" spans="1:8" x14ac:dyDescent="0.2">
      <c r="A14" s="50"/>
      <c r="B14" s="51"/>
      <c r="C14" s="51"/>
      <c r="D14" s="51" t="s">
        <v>45</v>
      </c>
      <c r="E14" s="52">
        <v>1647</v>
      </c>
      <c r="F14" s="52">
        <v>5107</v>
      </c>
      <c r="G14" s="53">
        <v>3.2000000000000002E-3</v>
      </c>
      <c r="H14" s="54">
        <v>8.0000000000000004E-4</v>
      </c>
    </row>
    <row r="15" spans="1:8" x14ac:dyDescent="0.2">
      <c r="A15" s="50"/>
      <c r="B15" s="51"/>
      <c r="C15" s="51"/>
      <c r="D15" s="51" t="s">
        <v>36</v>
      </c>
      <c r="E15" s="51">
        <v>288</v>
      </c>
      <c r="F15" s="51">
        <v>881</v>
      </c>
      <c r="G15" s="53">
        <v>5.9999999999999995E-4</v>
      </c>
      <c r="H15" s="54">
        <v>1E-4</v>
      </c>
    </row>
    <row r="16" spans="1:8" x14ac:dyDescent="0.2">
      <c r="A16" s="50"/>
      <c r="B16" s="51"/>
      <c r="C16" s="51"/>
      <c r="D16" s="51" t="s">
        <v>51</v>
      </c>
      <c r="E16" s="52">
        <v>42870</v>
      </c>
      <c r="F16" s="52">
        <v>131795</v>
      </c>
      <c r="G16" s="53">
        <v>8.2900000000000001E-2</v>
      </c>
      <c r="H16" s="54">
        <v>2.1700000000000001E-2</v>
      </c>
    </row>
    <row r="17" spans="1:8" x14ac:dyDescent="0.2">
      <c r="A17" s="50"/>
      <c r="B17" s="51"/>
      <c r="C17" s="51" t="s">
        <v>49</v>
      </c>
      <c r="D17" s="51" t="s">
        <v>17</v>
      </c>
      <c r="E17" s="52">
        <v>88401</v>
      </c>
      <c r="F17" s="52">
        <v>267933</v>
      </c>
      <c r="G17" s="53">
        <v>0.16800000000000001</v>
      </c>
      <c r="H17" s="54">
        <v>4.4200000000000003E-2</v>
      </c>
    </row>
    <row r="18" spans="1:8" x14ac:dyDescent="0.2">
      <c r="A18" s="50"/>
      <c r="B18" s="51"/>
      <c r="C18" s="51"/>
      <c r="D18" s="51" t="s">
        <v>27</v>
      </c>
      <c r="E18" s="52">
        <v>9204</v>
      </c>
      <c r="F18" s="52">
        <v>27084</v>
      </c>
      <c r="G18" s="53">
        <v>1.7000000000000001E-2</v>
      </c>
      <c r="H18" s="54">
        <v>4.4999999999999997E-3</v>
      </c>
    </row>
    <row r="19" spans="1:8" x14ac:dyDescent="0.2">
      <c r="A19" s="50"/>
      <c r="B19" s="51"/>
      <c r="C19" s="51"/>
      <c r="D19" s="51" t="s">
        <v>29</v>
      </c>
      <c r="E19" s="51">
        <v>746</v>
      </c>
      <c r="F19" s="52">
        <v>2299</v>
      </c>
      <c r="G19" s="53">
        <v>1.4E-3</v>
      </c>
      <c r="H19" s="54">
        <v>4.0000000000000002E-4</v>
      </c>
    </row>
    <row r="20" spans="1:8" x14ac:dyDescent="0.2">
      <c r="A20" s="50"/>
      <c r="B20" s="51"/>
      <c r="C20" s="51"/>
      <c r="D20" s="51" t="s">
        <v>28</v>
      </c>
      <c r="E20" s="52">
        <v>1496</v>
      </c>
      <c r="F20" s="52">
        <v>4380</v>
      </c>
      <c r="G20" s="53">
        <v>2.8E-3</v>
      </c>
      <c r="H20" s="54">
        <v>6.9999999999999999E-4</v>
      </c>
    </row>
    <row r="21" spans="1:8" x14ac:dyDescent="0.2">
      <c r="A21" s="50"/>
      <c r="B21" s="51"/>
      <c r="C21" s="51"/>
      <c r="D21" s="51" t="s">
        <v>18</v>
      </c>
      <c r="E21" s="52">
        <v>172066</v>
      </c>
      <c r="F21" s="52">
        <v>515051</v>
      </c>
      <c r="G21" s="53">
        <v>0.32400000000000001</v>
      </c>
      <c r="H21" s="54">
        <v>8.4900000000000003E-2</v>
      </c>
    </row>
    <row r="22" spans="1:8" x14ac:dyDescent="0.2">
      <c r="A22" s="50"/>
      <c r="B22" s="51"/>
      <c r="C22" s="51"/>
      <c r="D22" s="51" t="s">
        <v>45</v>
      </c>
      <c r="E22" s="51">
        <v>267</v>
      </c>
      <c r="F22" s="51">
        <v>777</v>
      </c>
      <c r="G22" s="53">
        <v>5.0000000000000001E-4</v>
      </c>
      <c r="H22" s="54">
        <v>1E-4</v>
      </c>
    </row>
    <row r="23" spans="1:8" x14ac:dyDescent="0.2">
      <c r="A23" s="50"/>
      <c r="B23" s="51"/>
      <c r="C23" s="51"/>
      <c r="D23" s="51" t="s">
        <v>51</v>
      </c>
      <c r="E23" s="52">
        <v>1808</v>
      </c>
      <c r="F23" s="52">
        <v>5445</v>
      </c>
      <c r="G23" s="53">
        <v>3.3999999999999998E-3</v>
      </c>
      <c r="H23" s="54">
        <v>8.9999999999999998E-4</v>
      </c>
    </row>
    <row r="24" spans="1:8" x14ac:dyDescent="0.2">
      <c r="A24" s="50"/>
      <c r="B24" s="51"/>
      <c r="C24" s="51" t="s">
        <v>48</v>
      </c>
      <c r="D24" s="51" t="s">
        <v>17</v>
      </c>
      <c r="E24" s="52">
        <v>16685</v>
      </c>
      <c r="F24" s="52">
        <v>48311</v>
      </c>
      <c r="G24" s="53">
        <v>3.04E-2</v>
      </c>
      <c r="H24" s="54">
        <v>8.0000000000000002E-3</v>
      </c>
    </row>
    <row r="25" spans="1:8" x14ac:dyDescent="0.2">
      <c r="A25" s="50"/>
      <c r="B25" s="51"/>
      <c r="C25" s="51"/>
      <c r="D25" s="51" t="s">
        <v>27</v>
      </c>
      <c r="E25" s="52">
        <v>2375</v>
      </c>
      <c r="F25" s="52">
        <v>6330</v>
      </c>
      <c r="G25" s="53">
        <v>4.0000000000000001E-3</v>
      </c>
      <c r="H25" s="54">
        <v>1E-3</v>
      </c>
    </row>
    <row r="26" spans="1:8" x14ac:dyDescent="0.2">
      <c r="A26" s="50"/>
      <c r="B26" s="51"/>
      <c r="C26" s="51"/>
      <c r="D26" s="51" t="s">
        <v>28</v>
      </c>
      <c r="E26" s="51">
        <v>189</v>
      </c>
      <c r="F26" s="51">
        <v>567</v>
      </c>
      <c r="G26" s="53">
        <v>4.0000000000000002E-4</v>
      </c>
      <c r="H26" s="54">
        <v>1E-4</v>
      </c>
    </row>
    <row r="27" spans="1:8" x14ac:dyDescent="0.2">
      <c r="A27" s="50"/>
      <c r="B27" s="51"/>
      <c r="C27" s="51"/>
      <c r="D27" s="51" t="s">
        <v>18</v>
      </c>
      <c r="E27" s="52">
        <v>3017</v>
      </c>
      <c r="F27" s="52">
        <v>9905</v>
      </c>
      <c r="G27" s="53">
        <v>6.1999999999999998E-3</v>
      </c>
      <c r="H27" s="54">
        <v>1.6000000000000001E-3</v>
      </c>
    </row>
    <row r="28" spans="1:8" x14ac:dyDescent="0.2">
      <c r="A28" s="50"/>
      <c r="B28" s="51"/>
      <c r="C28" s="51"/>
      <c r="D28" s="51" t="s">
        <v>51</v>
      </c>
      <c r="E28" s="51">
        <v>11</v>
      </c>
      <c r="F28" s="51">
        <v>33</v>
      </c>
      <c r="G28" s="53">
        <v>0</v>
      </c>
      <c r="H28" s="54">
        <v>0</v>
      </c>
    </row>
    <row r="29" spans="1:8" x14ac:dyDescent="0.2">
      <c r="A29" s="50"/>
      <c r="B29" s="51"/>
      <c r="C29" s="51" t="s">
        <v>31</v>
      </c>
      <c r="D29" s="51" t="s">
        <v>17</v>
      </c>
      <c r="E29" s="52">
        <v>2428</v>
      </c>
      <c r="F29" s="52">
        <v>7905</v>
      </c>
      <c r="G29" s="53">
        <v>5.0000000000000001E-3</v>
      </c>
      <c r="H29" s="54">
        <v>1.2999999999999999E-3</v>
      </c>
    </row>
    <row r="30" spans="1:8" x14ac:dyDescent="0.2">
      <c r="A30" s="50"/>
      <c r="B30" s="51"/>
      <c r="C30" s="51"/>
      <c r="D30" s="51" t="s">
        <v>27</v>
      </c>
      <c r="E30" s="51">
        <v>423</v>
      </c>
      <c r="F30" s="52">
        <v>1318</v>
      </c>
      <c r="G30" s="53">
        <v>8.0000000000000004E-4</v>
      </c>
      <c r="H30" s="54">
        <v>2.0000000000000001E-4</v>
      </c>
    </row>
    <row r="31" spans="1:8" x14ac:dyDescent="0.2">
      <c r="A31" s="50"/>
      <c r="B31" s="51"/>
      <c r="C31" s="51"/>
      <c r="D31" s="51" t="s">
        <v>28</v>
      </c>
      <c r="E31" s="51">
        <v>350</v>
      </c>
      <c r="F31" s="52">
        <v>1133</v>
      </c>
      <c r="G31" s="53">
        <v>6.9999999999999999E-4</v>
      </c>
      <c r="H31" s="54">
        <v>2.0000000000000001E-4</v>
      </c>
    </row>
    <row r="32" spans="1:8" x14ac:dyDescent="0.2">
      <c r="A32" s="50"/>
      <c r="B32" s="51"/>
      <c r="C32" s="51"/>
      <c r="D32" s="51" t="s">
        <v>18</v>
      </c>
      <c r="E32" s="52">
        <v>2452</v>
      </c>
      <c r="F32" s="52">
        <v>8081</v>
      </c>
      <c r="G32" s="53">
        <v>5.1000000000000004E-3</v>
      </c>
      <c r="H32" s="54">
        <v>1.2999999999999999E-3</v>
      </c>
    </row>
    <row r="33" spans="1:8" x14ac:dyDescent="0.2">
      <c r="A33" s="50"/>
      <c r="B33" s="51"/>
      <c r="C33" s="51" t="s">
        <v>25</v>
      </c>
      <c r="D33" s="51" t="s">
        <v>17</v>
      </c>
      <c r="E33" s="52">
        <v>4685</v>
      </c>
      <c r="F33" s="52">
        <v>13647</v>
      </c>
      <c r="G33" s="53">
        <v>8.6E-3</v>
      </c>
      <c r="H33" s="54">
        <v>2.2000000000000001E-3</v>
      </c>
    </row>
    <row r="34" spans="1:8" x14ac:dyDescent="0.2">
      <c r="A34" s="50"/>
      <c r="B34" s="51"/>
      <c r="C34" s="51"/>
      <c r="D34" s="51" t="s">
        <v>27</v>
      </c>
      <c r="E34" s="52">
        <v>4343</v>
      </c>
      <c r="F34" s="52">
        <v>12683</v>
      </c>
      <c r="G34" s="53">
        <v>8.0000000000000002E-3</v>
      </c>
      <c r="H34" s="54">
        <v>2.0999999999999999E-3</v>
      </c>
    </row>
    <row r="35" spans="1:8" x14ac:dyDescent="0.2">
      <c r="A35" s="50"/>
      <c r="B35" s="51"/>
      <c r="C35" s="51"/>
      <c r="D35" s="51" t="s">
        <v>29</v>
      </c>
      <c r="E35" s="51">
        <v>45</v>
      </c>
      <c r="F35" s="51">
        <v>135</v>
      </c>
      <c r="G35" s="53">
        <v>1E-4</v>
      </c>
      <c r="H35" s="54">
        <v>0</v>
      </c>
    </row>
    <row r="36" spans="1:8" x14ac:dyDescent="0.2">
      <c r="A36" s="50"/>
      <c r="B36" s="51"/>
      <c r="C36" s="51"/>
      <c r="D36" s="51" t="s">
        <v>28</v>
      </c>
      <c r="E36" s="52">
        <v>2265</v>
      </c>
      <c r="F36" s="52">
        <v>7000</v>
      </c>
      <c r="G36" s="53">
        <v>4.4000000000000003E-3</v>
      </c>
      <c r="H36" s="54">
        <v>1.1999999999999999E-3</v>
      </c>
    </row>
    <row r="37" spans="1:8" x14ac:dyDescent="0.2">
      <c r="A37" s="50"/>
      <c r="B37" s="51"/>
      <c r="C37" s="51"/>
      <c r="D37" s="51" t="s">
        <v>45</v>
      </c>
      <c r="E37" s="51">
        <v>1</v>
      </c>
      <c r="F37" s="51">
        <v>4</v>
      </c>
      <c r="G37" s="53">
        <v>0</v>
      </c>
      <c r="H37" s="54">
        <v>0</v>
      </c>
    </row>
    <row r="38" spans="1:8" x14ac:dyDescent="0.2">
      <c r="A38" s="50"/>
      <c r="B38" s="51"/>
      <c r="C38" s="51"/>
      <c r="D38" s="51" t="s">
        <v>51</v>
      </c>
      <c r="E38" s="51">
        <v>848</v>
      </c>
      <c r="F38" s="52">
        <v>2570</v>
      </c>
      <c r="G38" s="53">
        <v>1.6000000000000001E-3</v>
      </c>
      <c r="H38" s="54">
        <v>4.0000000000000002E-4</v>
      </c>
    </row>
    <row r="39" spans="1:8" x14ac:dyDescent="0.2">
      <c r="A39" s="50"/>
      <c r="B39" s="51"/>
      <c r="C39" s="51" t="s">
        <v>26</v>
      </c>
      <c r="D39" s="51" t="s">
        <v>17</v>
      </c>
      <c r="E39" s="52">
        <v>2877</v>
      </c>
      <c r="F39" s="52">
        <v>8642</v>
      </c>
      <c r="G39" s="53">
        <v>5.4000000000000003E-3</v>
      </c>
      <c r="H39" s="54">
        <v>1.4E-3</v>
      </c>
    </row>
    <row r="40" spans="1:8" x14ac:dyDescent="0.2">
      <c r="A40" s="50"/>
      <c r="B40" s="51"/>
      <c r="C40" s="51"/>
      <c r="D40" s="51" t="s">
        <v>27</v>
      </c>
      <c r="E40" s="51">
        <v>80</v>
      </c>
      <c r="F40" s="51">
        <v>250</v>
      </c>
      <c r="G40" s="53">
        <v>2.0000000000000001E-4</v>
      </c>
      <c r="H40" s="54">
        <v>0</v>
      </c>
    </row>
    <row r="41" spans="1:8" x14ac:dyDescent="0.2">
      <c r="A41" s="50"/>
      <c r="B41" s="51"/>
      <c r="C41" s="51"/>
      <c r="D41" s="51" t="s">
        <v>28</v>
      </c>
      <c r="E41" s="51">
        <v>238</v>
      </c>
      <c r="F41" s="51">
        <v>714</v>
      </c>
      <c r="G41" s="53">
        <v>4.0000000000000002E-4</v>
      </c>
      <c r="H41" s="54">
        <v>1E-4</v>
      </c>
    </row>
    <row r="42" spans="1:8" x14ac:dyDescent="0.2">
      <c r="A42" s="50"/>
      <c r="B42" s="51"/>
      <c r="C42" s="51"/>
      <c r="D42" s="51" t="s">
        <v>18</v>
      </c>
      <c r="E42" s="51">
        <v>966</v>
      </c>
      <c r="F42" s="52">
        <v>2898</v>
      </c>
      <c r="G42" s="53">
        <v>1.8E-3</v>
      </c>
      <c r="H42" s="54">
        <v>5.0000000000000001E-4</v>
      </c>
    </row>
    <row r="43" spans="1:8" x14ac:dyDescent="0.2">
      <c r="A43" s="50"/>
      <c r="B43" s="51" t="s">
        <v>19</v>
      </c>
      <c r="C43" s="51"/>
      <c r="D43" s="51"/>
      <c r="E43" s="52">
        <v>528100</v>
      </c>
      <c r="F43" s="52">
        <v>1590538</v>
      </c>
      <c r="G43" s="55">
        <v>1</v>
      </c>
      <c r="H43" s="54">
        <v>0.26200000000000001</v>
      </c>
    </row>
    <row r="44" spans="1:8" x14ac:dyDescent="0.2">
      <c r="A44" s="50"/>
      <c r="B44" s="51" t="s">
        <v>20</v>
      </c>
      <c r="C44" s="51" t="s">
        <v>21</v>
      </c>
      <c r="D44" s="51" t="s">
        <v>17</v>
      </c>
      <c r="E44" s="52">
        <v>1492183</v>
      </c>
      <c r="F44" s="52">
        <v>4477137</v>
      </c>
      <c r="G44" s="51"/>
      <c r="H44" s="54">
        <v>0.73799999999999999</v>
      </c>
    </row>
    <row r="45" spans="1:8" ht="13.5" thickBot="1" x14ac:dyDescent="0.25">
      <c r="A45" s="56"/>
      <c r="B45" s="57" t="s">
        <v>22</v>
      </c>
      <c r="C45" s="57"/>
      <c r="D45" s="57"/>
      <c r="E45" s="58">
        <v>2020283</v>
      </c>
      <c r="F45" s="58">
        <v>6067675</v>
      </c>
      <c r="G45" s="57"/>
      <c r="H45" s="59">
        <v>1</v>
      </c>
    </row>
    <row r="47" spans="1:8" x14ac:dyDescent="0.2">
      <c r="A47" s="60" t="s">
        <v>33</v>
      </c>
    </row>
  </sheetData>
  <mergeCells count="1">
    <mergeCell ref="E5:E7"/>
  </mergeCells>
  <pageMargins left="0.75" right="0.75" top="1" bottom="1" header="0.5" footer="0.5"/>
  <pageSetup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49"/>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63</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167537</v>
      </c>
      <c r="F8" s="52">
        <v>511143</v>
      </c>
      <c r="G8" s="53">
        <v>0.26400000000000001</v>
      </c>
      <c r="H8" s="54">
        <v>8.3500000000000005E-2</v>
      </c>
    </row>
    <row r="9" spans="1:8" x14ac:dyDescent="0.2">
      <c r="A9" s="50"/>
      <c r="B9" s="51"/>
      <c r="C9" s="51"/>
      <c r="D9" s="51" t="s">
        <v>23</v>
      </c>
      <c r="E9" s="52">
        <v>6764</v>
      </c>
      <c r="F9" s="52">
        <v>22006</v>
      </c>
      <c r="G9" s="53">
        <v>1.14E-2</v>
      </c>
      <c r="H9" s="54">
        <v>3.5999999999999999E-3</v>
      </c>
    </row>
    <row r="10" spans="1:8" x14ac:dyDescent="0.2">
      <c r="A10" s="50"/>
      <c r="B10" s="51"/>
      <c r="C10" s="51"/>
      <c r="D10" s="51" t="s">
        <v>29</v>
      </c>
      <c r="E10" s="51">
        <v>51</v>
      </c>
      <c r="F10" s="51">
        <v>170</v>
      </c>
      <c r="G10" s="53">
        <v>1E-4</v>
      </c>
      <c r="H10" s="54">
        <v>0</v>
      </c>
    </row>
    <row r="11" spans="1:8" x14ac:dyDescent="0.2">
      <c r="A11" s="50"/>
      <c r="B11" s="51"/>
      <c r="C11" s="51"/>
      <c r="D11" s="51" t="s">
        <v>24</v>
      </c>
      <c r="E11" s="52">
        <v>4679</v>
      </c>
      <c r="F11" s="52">
        <v>11981</v>
      </c>
      <c r="G11" s="53">
        <v>6.1999999999999998E-3</v>
      </c>
      <c r="H11" s="54">
        <v>2E-3</v>
      </c>
    </row>
    <row r="12" spans="1:8" x14ac:dyDescent="0.2">
      <c r="A12" s="50"/>
      <c r="B12" s="51"/>
      <c r="C12" s="51"/>
      <c r="D12" s="51" t="s">
        <v>28</v>
      </c>
      <c r="E12" s="52">
        <v>16527</v>
      </c>
      <c r="F12" s="52">
        <v>51697</v>
      </c>
      <c r="G12" s="53">
        <v>2.6700000000000002E-2</v>
      </c>
      <c r="H12" s="54">
        <v>8.3999999999999995E-3</v>
      </c>
    </row>
    <row r="13" spans="1:8" x14ac:dyDescent="0.2">
      <c r="A13" s="50"/>
      <c r="B13" s="51"/>
      <c r="C13" s="51"/>
      <c r="D13" s="51" t="s">
        <v>45</v>
      </c>
      <c r="E13" s="52">
        <v>1410</v>
      </c>
      <c r="F13" s="52">
        <v>4489</v>
      </c>
      <c r="G13" s="53">
        <v>2.3E-3</v>
      </c>
      <c r="H13" s="54">
        <v>6.9999999999999999E-4</v>
      </c>
    </row>
    <row r="14" spans="1:8" x14ac:dyDescent="0.2">
      <c r="A14" s="50"/>
      <c r="B14" s="51"/>
      <c r="C14" s="51"/>
      <c r="D14" s="51" t="s">
        <v>36</v>
      </c>
      <c r="E14" s="51">
        <v>63</v>
      </c>
      <c r="F14" s="51">
        <v>159</v>
      </c>
      <c r="G14" s="53">
        <v>1E-4</v>
      </c>
      <c r="H14" s="54">
        <v>0</v>
      </c>
    </row>
    <row r="15" spans="1:8" x14ac:dyDescent="0.2">
      <c r="A15" s="50"/>
      <c r="B15" s="51"/>
      <c r="C15" s="51"/>
      <c r="D15" s="51" t="s">
        <v>51</v>
      </c>
      <c r="E15" s="52">
        <v>51231</v>
      </c>
      <c r="F15" s="52">
        <v>157209</v>
      </c>
      <c r="G15" s="53">
        <v>8.1299999999999997E-2</v>
      </c>
      <c r="H15" s="54">
        <v>2.5700000000000001E-2</v>
      </c>
    </row>
    <row r="16" spans="1:8" x14ac:dyDescent="0.2">
      <c r="A16" s="50"/>
      <c r="B16" s="51"/>
      <c r="C16" s="51" t="s">
        <v>49</v>
      </c>
      <c r="D16" s="51" t="s">
        <v>17</v>
      </c>
      <c r="E16" s="52">
        <v>107958</v>
      </c>
      <c r="F16" s="52">
        <v>327581</v>
      </c>
      <c r="G16" s="53">
        <v>0.16900000000000001</v>
      </c>
      <c r="H16" s="54">
        <v>5.3499999999999999E-2</v>
      </c>
    </row>
    <row r="17" spans="1:8" x14ac:dyDescent="0.2">
      <c r="A17" s="50"/>
      <c r="B17" s="51"/>
      <c r="C17" s="51"/>
      <c r="D17" s="51" t="s">
        <v>27</v>
      </c>
      <c r="E17" s="52">
        <v>8376</v>
      </c>
      <c r="F17" s="52">
        <v>25167</v>
      </c>
      <c r="G17" s="53">
        <v>1.2999999999999999E-2</v>
      </c>
      <c r="H17" s="54">
        <v>4.1000000000000003E-3</v>
      </c>
    </row>
    <row r="18" spans="1:8" x14ac:dyDescent="0.2">
      <c r="A18" s="50"/>
      <c r="B18" s="51"/>
      <c r="C18" s="51"/>
      <c r="D18" s="51" t="s">
        <v>29</v>
      </c>
      <c r="E18" s="51">
        <v>756</v>
      </c>
      <c r="F18" s="52">
        <v>2342</v>
      </c>
      <c r="G18" s="53">
        <v>1.1999999999999999E-3</v>
      </c>
      <c r="H18" s="54">
        <v>4.0000000000000002E-4</v>
      </c>
    </row>
    <row r="19" spans="1:8" x14ac:dyDescent="0.2">
      <c r="A19" s="50"/>
      <c r="B19" s="51"/>
      <c r="C19" s="51"/>
      <c r="D19" s="51" t="s">
        <v>28</v>
      </c>
      <c r="E19" s="52">
        <v>1279</v>
      </c>
      <c r="F19" s="52">
        <v>3844</v>
      </c>
      <c r="G19" s="53">
        <v>2E-3</v>
      </c>
      <c r="H19" s="54">
        <v>5.9999999999999995E-4</v>
      </c>
    </row>
    <row r="20" spans="1:8" x14ac:dyDescent="0.2">
      <c r="A20" s="50"/>
      <c r="B20" s="51"/>
      <c r="C20" s="51"/>
      <c r="D20" s="51" t="s">
        <v>18</v>
      </c>
      <c r="E20" s="52">
        <v>213438</v>
      </c>
      <c r="F20" s="52">
        <v>645574</v>
      </c>
      <c r="G20" s="53">
        <v>0.33400000000000002</v>
      </c>
      <c r="H20" s="54">
        <v>0.105</v>
      </c>
    </row>
    <row r="21" spans="1:8" x14ac:dyDescent="0.2">
      <c r="A21" s="50"/>
      <c r="B21" s="51"/>
      <c r="C21" s="51"/>
      <c r="D21" s="51" t="s">
        <v>45</v>
      </c>
      <c r="E21" s="51">
        <v>164</v>
      </c>
      <c r="F21" s="51">
        <v>458</v>
      </c>
      <c r="G21" s="53">
        <v>2.0000000000000001E-4</v>
      </c>
      <c r="H21" s="54">
        <v>1E-4</v>
      </c>
    </row>
    <row r="22" spans="1:8" x14ac:dyDescent="0.2">
      <c r="A22" s="50"/>
      <c r="B22" s="51"/>
      <c r="C22" s="51"/>
      <c r="D22" s="51" t="s">
        <v>51</v>
      </c>
      <c r="E22" s="52">
        <v>3472</v>
      </c>
      <c r="F22" s="52">
        <v>10392</v>
      </c>
      <c r="G22" s="53">
        <v>5.4000000000000003E-3</v>
      </c>
      <c r="H22" s="54">
        <v>1.6999999999999999E-3</v>
      </c>
    </row>
    <row r="23" spans="1:8" x14ac:dyDescent="0.2">
      <c r="A23" s="50"/>
      <c r="B23" s="51"/>
      <c r="C23" s="51" t="s">
        <v>48</v>
      </c>
      <c r="D23" s="51" t="s">
        <v>17</v>
      </c>
      <c r="E23" s="52">
        <v>21930</v>
      </c>
      <c r="F23" s="52">
        <v>62987</v>
      </c>
      <c r="G23" s="53">
        <v>3.2599999999999997E-2</v>
      </c>
      <c r="H23" s="54">
        <v>1.03E-2</v>
      </c>
    </row>
    <row r="24" spans="1:8" x14ac:dyDescent="0.2">
      <c r="A24" s="50"/>
      <c r="B24" s="51"/>
      <c r="C24" s="51"/>
      <c r="D24" s="51" t="s">
        <v>27</v>
      </c>
      <c r="E24" s="52">
        <v>5440</v>
      </c>
      <c r="F24" s="52">
        <v>14881</v>
      </c>
      <c r="G24" s="53">
        <v>7.7000000000000002E-3</v>
      </c>
      <c r="H24" s="54">
        <v>2.3999999999999998E-3</v>
      </c>
    </row>
    <row r="25" spans="1:8" x14ac:dyDescent="0.2">
      <c r="A25" s="50"/>
      <c r="B25" s="51"/>
      <c r="C25" s="51"/>
      <c r="D25" s="51" t="s">
        <v>28</v>
      </c>
      <c r="E25" s="51">
        <v>320</v>
      </c>
      <c r="F25" s="51">
        <v>960</v>
      </c>
      <c r="G25" s="53">
        <v>5.0000000000000001E-4</v>
      </c>
      <c r="H25" s="54">
        <v>2.0000000000000001E-4</v>
      </c>
    </row>
    <row r="26" spans="1:8" x14ac:dyDescent="0.2">
      <c r="A26" s="50"/>
      <c r="B26" s="51"/>
      <c r="C26" s="51"/>
      <c r="D26" s="51" t="s">
        <v>18</v>
      </c>
      <c r="E26" s="52">
        <v>6612</v>
      </c>
      <c r="F26" s="52">
        <v>19655</v>
      </c>
      <c r="G26" s="53">
        <v>1.0200000000000001E-2</v>
      </c>
      <c r="H26" s="54">
        <v>3.2000000000000002E-3</v>
      </c>
    </row>
    <row r="27" spans="1:8" x14ac:dyDescent="0.2">
      <c r="A27" s="50"/>
      <c r="B27" s="51"/>
      <c r="C27" s="51"/>
      <c r="D27" s="51" t="s">
        <v>51</v>
      </c>
      <c r="E27" s="51">
        <v>64</v>
      </c>
      <c r="F27" s="51">
        <v>209</v>
      </c>
      <c r="G27" s="53">
        <v>1E-4</v>
      </c>
      <c r="H27" s="54">
        <v>0</v>
      </c>
    </row>
    <row r="28" spans="1:8" x14ac:dyDescent="0.2">
      <c r="A28" s="50"/>
      <c r="B28" s="51"/>
      <c r="C28" s="51" t="s">
        <v>31</v>
      </c>
      <c r="D28" s="51" t="s">
        <v>17</v>
      </c>
      <c r="E28" s="52">
        <v>3291</v>
      </c>
      <c r="F28" s="52">
        <v>10400</v>
      </c>
      <c r="G28" s="53">
        <v>5.4000000000000003E-3</v>
      </c>
      <c r="H28" s="54">
        <v>1.6999999999999999E-3</v>
      </c>
    </row>
    <row r="29" spans="1:8" x14ac:dyDescent="0.2">
      <c r="A29" s="50"/>
      <c r="B29" s="51"/>
      <c r="C29" s="51"/>
      <c r="D29" s="51" t="s">
        <v>27</v>
      </c>
      <c r="E29" s="51">
        <v>306</v>
      </c>
      <c r="F29" s="51">
        <v>993</v>
      </c>
      <c r="G29" s="53">
        <v>5.0000000000000001E-4</v>
      </c>
      <c r="H29" s="54">
        <v>2.0000000000000001E-4</v>
      </c>
    </row>
    <row r="30" spans="1:8" x14ac:dyDescent="0.2">
      <c r="A30" s="50"/>
      <c r="B30" s="51"/>
      <c r="C30" s="51"/>
      <c r="D30" s="51" t="s">
        <v>28</v>
      </c>
      <c r="E30" s="51">
        <v>431</v>
      </c>
      <c r="F30" s="52">
        <v>1450</v>
      </c>
      <c r="G30" s="53">
        <v>6.9999999999999999E-4</v>
      </c>
      <c r="H30" s="54">
        <v>2.0000000000000001E-4</v>
      </c>
    </row>
    <row r="31" spans="1:8" x14ac:dyDescent="0.2">
      <c r="A31" s="50"/>
      <c r="B31" s="51"/>
      <c r="C31" s="51"/>
      <c r="D31" s="51" t="s">
        <v>18</v>
      </c>
      <c r="E31" s="51">
        <v>584</v>
      </c>
      <c r="F31" s="52">
        <v>1985</v>
      </c>
      <c r="G31" s="53">
        <v>1E-3</v>
      </c>
      <c r="H31" s="54">
        <v>2.9999999999999997E-4</v>
      </c>
    </row>
    <row r="32" spans="1:8" x14ac:dyDescent="0.2">
      <c r="A32" s="50"/>
      <c r="B32" s="51"/>
      <c r="C32" s="51" t="s">
        <v>25</v>
      </c>
      <c r="D32" s="51" t="s">
        <v>17</v>
      </c>
      <c r="E32" s="52">
        <v>4230</v>
      </c>
      <c r="F32" s="52">
        <v>12727</v>
      </c>
      <c r="G32" s="53">
        <v>6.6E-3</v>
      </c>
      <c r="H32" s="54">
        <v>2.0999999999999999E-3</v>
      </c>
    </row>
    <row r="33" spans="1:8" x14ac:dyDescent="0.2">
      <c r="A33" s="50"/>
      <c r="B33" s="51"/>
      <c r="C33" s="51"/>
      <c r="D33" s="51" t="s">
        <v>27</v>
      </c>
      <c r="E33" s="52">
        <v>4269</v>
      </c>
      <c r="F33" s="52">
        <v>12784</v>
      </c>
      <c r="G33" s="53">
        <v>6.6E-3</v>
      </c>
      <c r="H33" s="54">
        <v>2.0999999999999999E-3</v>
      </c>
    </row>
    <row r="34" spans="1:8" x14ac:dyDescent="0.2">
      <c r="A34" s="50"/>
      <c r="B34" s="51"/>
      <c r="C34" s="51"/>
      <c r="D34" s="51" t="s">
        <v>29</v>
      </c>
      <c r="E34" s="51">
        <v>18</v>
      </c>
      <c r="F34" s="51">
        <v>54</v>
      </c>
      <c r="G34" s="53">
        <v>0</v>
      </c>
      <c r="H34" s="54">
        <v>0</v>
      </c>
    </row>
    <row r="35" spans="1:8" x14ac:dyDescent="0.2">
      <c r="A35" s="50"/>
      <c r="B35" s="51"/>
      <c r="C35" s="51"/>
      <c r="D35" s="51" t="s">
        <v>24</v>
      </c>
      <c r="E35" s="51">
        <v>8</v>
      </c>
      <c r="F35" s="51">
        <v>24</v>
      </c>
      <c r="G35" s="53">
        <v>0</v>
      </c>
      <c r="H35" s="54">
        <v>0</v>
      </c>
    </row>
    <row r="36" spans="1:8" x14ac:dyDescent="0.2">
      <c r="A36" s="50"/>
      <c r="B36" s="51"/>
      <c r="C36" s="51"/>
      <c r="D36" s="51" t="s">
        <v>28</v>
      </c>
      <c r="E36" s="52">
        <v>2272</v>
      </c>
      <c r="F36" s="52">
        <v>6977</v>
      </c>
      <c r="G36" s="53">
        <v>3.5999999999999999E-3</v>
      </c>
      <c r="H36" s="54">
        <v>1.1000000000000001E-3</v>
      </c>
    </row>
    <row r="37" spans="1:8" x14ac:dyDescent="0.2">
      <c r="A37" s="50"/>
      <c r="B37" s="51"/>
      <c r="C37" s="51"/>
      <c r="D37" s="51" t="s">
        <v>45</v>
      </c>
      <c r="E37" s="51">
        <v>7</v>
      </c>
      <c r="F37" s="51">
        <v>28</v>
      </c>
      <c r="G37" s="53">
        <v>0</v>
      </c>
      <c r="H37" s="54">
        <v>0</v>
      </c>
    </row>
    <row r="38" spans="1:8" x14ac:dyDescent="0.2">
      <c r="A38" s="50"/>
      <c r="B38" s="51"/>
      <c r="C38" s="51"/>
      <c r="D38" s="51" t="s">
        <v>51</v>
      </c>
      <c r="E38" s="52">
        <v>1356</v>
      </c>
      <c r="F38" s="52">
        <v>4117</v>
      </c>
      <c r="G38" s="53">
        <v>2.0999999999999999E-3</v>
      </c>
      <c r="H38" s="54">
        <v>6.9999999999999999E-4</v>
      </c>
    </row>
    <row r="39" spans="1:8" x14ac:dyDescent="0.2">
      <c r="A39" s="50"/>
      <c r="B39" s="51"/>
      <c r="C39" s="51" t="s">
        <v>26</v>
      </c>
      <c r="D39" s="51" t="s">
        <v>17</v>
      </c>
      <c r="E39" s="52">
        <v>2248</v>
      </c>
      <c r="F39" s="52">
        <v>6746</v>
      </c>
      <c r="G39" s="53">
        <v>3.5000000000000001E-3</v>
      </c>
      <c r="H39" s="54">
        <v>1.1000000000000001E-3</v>
      </c>
    </row>
    <row r="40" spans="1:8" x14ac:dyDescent="0.2">
      <c r="A40" s="50"/>
      <c r="B40" s="51"/>
      <c r="C40" s="51"/>
      <c r="D40" s="51" t="s">
        <v>27</v>
      </c>
      <c r="E40" s="51">
        <v>2</v>
      </c>
      <c r="F40" s="51">
        <v>6</v>
      </c>
      <c r="G40" s="53">
        <v>0</v>
      </c>
      <c r="H40" s="54">
        <v>0</v>
      </c>
    </row>
    <row r="41" spans="1:8" x14ac:dyDescent="0.2">
      <c r="A41" s="50"/>
      <c r="B41" s="51"/>
      <c r="C41" s="51"/>
      <c r="D41" s="51" t="s">
        <v>23</v>
      </c>
      <c r="E41" s="51">
        <v>8</v>
      </c>
      <c r="F41" s="51">
        <v>24</v>
      </c>
      <c r="G41" s="53">
        <v>0</v>
      </c>
      <c r="H41" s="54">
        <v>0</v>
      </c>
    </row>
    <row r="42" spans="1:8" x14ac:dyDescent="0.2">
      <c r="A42" s="50"/>
      <c r="B42" s="51"/>
      <c r="C42" s="51"/>
      <c r="D42" s="51" t="s">
        <v>29</v>
      </c>
      <c r="E42" s="51">
        <v>1</v>
      </c>
      <c r="F42" s="51">
        <v>4</v>
      </c>
      <c r="G42" s="53">
        <v>0</v>
      </c>
      <c r="H42" s="54">
        <v>0</v>
      </c>
    </row>
    <row r="43" spans="1:8" x14ac:dyDescent="0.2">
      <c r="A43" s="50"/>
      <c r="B43" s="51"/>
      <c r="C43" s="51"/>
      <c r="D43" s="51" t="s">
        <v>18</v>
      </c>
      <c r="E43" s="51">
        <v>790</v>
      </c>
      <c r="F43" s="52">
        <v>2370</v>
      </c>
      <c r="G43" s="53">
        <v>1.1999999999999999E-3</v>
      </c>
      <c r="H43" s="54">
        <v>4.0000000000000002E-4</v>
      </c>
    </row>
    <row r="44" spans="1:8" x14ac:dyDescent="0.2">
      <c r="A44" s="50"/>
      <c r="B44" s="51"/>
      <c r="C44" s="51"/>
      <c r="D44" s="51" t="s">
        <v>51</v>
      </c>
      <c r="E44" s="51">
        <v>258</v>
      </c>
      <c r="F44" s="51">
        <v>774</v>
      </c>
      <c r="G44" s="53">
        <v>4.0000000000000002E-4</v>
      </c>
      <c r="H44" s="54">
        <v>1E-4</v>
      </c>
    </row>
    <row r="45" spans="1:8" x14ac:dyDescent="0.2">
      <c r="A45" s="50"/>
      <c r="B45" s="51" t="s">
        <v>19</v>
      </c>
      <c r="C45" s="51"/>
      <c r="D45" s="51"/>
      <c r="E45" s="52">
        <v>638150</v>
      </c>
      <c r="F45" s="52">
        <v>1934367</v>
      </c>
      <c r="G45" s="55">
        <v>1</v>
      </c>
      <c r="H45" s="54">
        <v>0.316</v>
      </c>
    </row>
    <row r="46" spans="1:8" x14ac:dyDescent="0.2">
      <c r="A46" s="50"/>
      <c r="B46" s="51" t="s">
        <v>20</v>
      </c>
      <c r="C46" s="51" t="s">
        <v>21</v>
      </c>
      <c r="D46" s="51" t="s">
        <v>17</v>
      </c>
      <c r="E46" s="52">
        <v>1395655</v>
      </c>
      <c r="F46" s="52">
        <v>4185621</v>
      </c>
      <c r="G46" s="51"/>
      <c r="H46" s="54">
        <v>0.68400000000000005</v>
      </c>
    </row>
    <row r="47" spans="1:8" ht="13.5" thickBot="1" x14ac:dyDescent="0.25">
      <c r="A47" s="56"/>
      <c r="B47" s="57" t="s">
        <v>22</v>
      </c>
      <c r="C47" s="57"/>
      <c r="D47" s="57"/>
      <c r="E47" s="58">
        <v>2033805</v>
      </c>
      <c r="F47" s="58">
        <v>6119988</v>
      </c>
      <c r="G47" s="57"/>
      <c r="H47" s="59">
        <v>1</v>
      </c>
    </row>
    <row r="49" spans="1:1" x14ac:dyDescent="0.2">
      <c r="A49" s="60" t="s">
        <v>33</v>
      </c>
    </row>
  </sheetData>
  <mergeCells count="1">
    <mergeCell ref="E5:E7"/>
  </mergeCells>
  <pageMargins left="0.75" right="0.75" top="1" bottom="1" header="0.5" footer="0.5"/>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44"/>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0"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74</v>
      </c>
      <c r="B3" s="4"/>
      <c r="C3" s="4"/>
      <c r="D3" s="4"/>
      <c r="E3" s="4"/>
      <c r="F3" s="4"/>
      <c r="G3" s="4"/>
      <c r="H3" s="4"/>
    </row>
    <row r="4" spans="1:8" ht="13.5" thickBot="1" x14ac:dyDescent="0.25">
      <c r="A4" s="2"/>
    </row>
    <row r="5" spans="1:8" x14ac:dyDescent="0.2">
      <c r="A5" s="5" t="s">
        <v>75</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50462</v>
      </c>
      <c r="F8" s="52">
        <v>156116</v>
      </c>
      <c r="G8" s="53">
        <v>0.14799999999999999</v>
      </c>
      <c r="H8" s="54">
        <v>6.3399999999999998E-2</v>
      </c>
    </row>
    <row r="9" spans="1:8" x14ac:dyDescent="0.2">
      <c r="A9" s="50"/>
      <c r="B9" s="51"/>
      <c r="C9" s="51"/>
      <c r="D9" s="51" t="s">
        <v>37</v>
      </c>
      <c r="E9" s="51">
        <v>16</v>
      </c>
      <c r="F9" s="51">
        <v>51</v>
      </c>
      <c r="G9" s="53">
        <v>0</v>
      </c>
      <c r="H9" s="54">
        <v>0</v>
      </c>
    </row>
    <row r="10" spans="1:8" x14ac:dyDescent="0.2">
      <c r="A10" s="50"/>
      <c r="B10" s="51"/>
      <c r="C10" s="51"/>
      <c r="D10" s="51" t="s">
        <v>30</v>
      </c>
      <c r="E10" s="51">
        <v>19</v>
      </c>
      <c r="F10" s="51">
        <v>57</v>
      </c>
      <c r="G10" s="53">
        <v>1E-4</v>
      </c>
      <c r="H10" s="54">
        <v>0</v>
      </c>
    </row>
    <row r="11" spans="1:8" x14ac:dyDescent="0.2">
      <c r="A11" s="50"/>
      <c r="B11" s="51"/>
      <c r="C11" s="51"/>
      <c r="D11" s="51" t="s">
        <v>23</v>
      </c>
      <c r="E11" s="52">
        <v>7396</v>
      </c>
      <c r="F11" s="52">
        <v>23705</v>
      </c>
      <c r="G11" s="53">
        <v>2.2499999999999999E-2</v>
      </c>
      <c r="H11" s="54">
        <v>9.5999999999999992E-3</v>
      </c>
    </row>
    <row r="12" spans="1:8" x14ac:dyDescent="0.2">
      <c r="A12" s="50"/>
      <c r="B12" s="51"/>
      <c r="C12" s="51"/>
      <c r="D12" s="51" t="s">
        <v>29</v>
      </c>
      <c r="E12" s="51">
        <v>39</v>
      </c>
      <c r="F12" s="51">
        <v>126</v>
      </c>
      <c r="G12" s="53">
        <v>1E-4</v>
      </c>
      <c r="H12" s="54">
        <v>1E-4</v>
      </c>
    </row>
    <row r="13" spans="1:8" x14ac:dyDescent="0.2">
      <c r="A13" s="50"/>
      <c r="B13" s="51"/>
      <c r="C13" s="51"/>
      <c r="D13" s="51" t="s">
        <v>24</v>
      </c>
      <c r="E13" s="52">
        <v>8852</v>
      </c>
      <c r="F13" s="52">
        <v>24282</v>
      </c>
      <c r="G13" s="53">
        <v>2.3099999999999999E-2</v>
      </c>
      <c r="H13" s="54">
        <v>9.9000000000000008E-3</v>
      </c>
    </row>
    <row r="14" spans="1:8" x14ac:dyDescent="0.2">
      <c r="A14" s="50"/>
      <c r="B14" s="51"/>
      <c r="C14" s="51"/>
      <c r="D14" s="51" t="s">
        <v>28</v>
      </c>
      <c r="E14" s="52">
        <v>4749</v>
      </c>
      <c r="F14" s="52">
        <v>14387</v>
      </c>
      <c r="G14" s="53">
        <v>1.37E-2</v>
      </c>
      <c r="H14" s="54">
        <v>5.7999999999999996E-3</v>
      </c>
    </row>
    <row r="15" spans="1:8" x14ac:dyDescent="0.2">
      <c r="A15" s="50"/>
      <c r="B15" s="51"/>
      <c r="C15" s="51"/>
      <c r="D15" s="51" t="s">
        <v>45</v>
      </c>
      <c r="E15" s="51">
        <v>369</v>
      </c>
      <c r="F15" s="51">
        <v>957</v>
      </c>
      <c r="G15" s="53">
        <v>8.9999999999999998E-4</v>
      </c>
      <c r="H15" s="54">
        <v>4.0000000000000002E-4</v>
      </c>
    </row>
    <row r="16" spans="1:8" x14ac:dyDescent="0.2">
      <c r="A16" s="50"/>
      <c r="B16" s="51"/>
      <c r="C16" s="51"/>
      <c r="D16" s="51" t="s">
        <v>36</v>
      </c>
      <c r="E16" s="51">
        <v>243</v>
      </c>
      <c r="F16" s="51">
        <v>703</v>
      </c>
      <c r="G16" s="53">
        <v>6.9999999999999999E-4</v>
      </c>
      <c r="H16" s="54">
        <v>2.9999999999999997E-4</v>
      </c>
    </row>
    <row r="17" spans="1:8" x14ac:dyDescent="0.2">
      <c r="A17" s="50"/>
      <c r="B17" s="51"/>
      <c r="C17" s="51"/>
      <c r="D17" s="51" t="s">
        <v>51</v>
      </c>
      <c r="E17" s="52">
        <v>3456</v>
      </c>
      <c r="F17" s="52">
        <v>10559</v>
      </c>
      <c r="G17" s="53">
        <v>0.01</v>
      </c>
      <c r="H17" s="54">
        <v>4.3E-3</v>
      </c>
    </row>
    <row r="18" spans="1:8" x14ac:dyDescent="0.2">
      <c r="A18" s="50"/>
      <c r="B18" s="51"/>
      <c r="C18" s="51" t="s">
        <v>49</v>
      </c>
      <c r="D18" s="51" t="s">
        <v>17</v>
      </c>
      <c r="E18" s="52">
        <v>82265</v>
      </c>
      <c r="F18" s="52">
        <v>249768</v>
      </c>
      <c r="G18" s="53">
        <v>0.23799999999999999</v>
      </c>
      <c r="H18" s="54">
        <v>0.10100000000000001</v>
      </c>
    </row>
    <row r="19" spans="1:8" x14ac:dyDescent="0.2">
      <c r="A19" s="50"/>
      <c r="B19" s="51"/>
      <c r="C19" s="51"/>
      <c r="D19" s="51" t="s">
        <v>27</v>
      </c>
      <c r="E19" s="52">
        <v>6767</v>
      </c>
      <c r="F19" s="52">
        <v>20578</v>
      </c>
      <c r="G19" s="53">
        <v>1.9599999999999999E-2</v>
      </c>
      <c r="H19" s="54">
        <v>8.3999999999999995E-3</v>
      </c>
    </row>
    <row r="20" spans="1:8" x14ac:dyDescent="0.2">
      <c r="A20" s="50"/>
      <c r="B20" s="51"/>
      <c r="C20" s="51"/>
      <c r="D20" s="51" t="s">
        <v>29</v>
      </c>
      <c r="E20" s="51">
        <v>696</v>
      </c>
      <c r="F20" s="52">
        <v>2171</v>
      </c>
      <c r="G20" s="53">
        <v>2.0999999999999999E-3</v>
      </c>
      <c r="H20" s="54">
        <v>8.9999999999999998E-4</v>
      </c>
    </row>
    <row r="21" spans="1:8" x14ac:dyDescent="0.2">
      <c r="A21" s="50"/>
      <c r="B21" s="51"/>
      <c r="C21" s="51"/>
      <c r="D21" s="51" t="s">
        <v>28</v>
      </c>
      <c r="E21" s="51">
        <v>11</v>
      </c>
      <c r="F21" s="51">
        <v>35</v>
      </c>
      <c r="G21" s="53">
        <v>0</v>
      </c>
      <c r="H21" s="54">
        <v>0</v>
      </c>
    </row>
    <row r="22" spans="1:8" x14ac:dyDescent="0.2">
      <c r="A22" s="50"/>
      <c r="B22" s="51"/>
      <c r="C22" s="51"/>
      <c r="D22" s="51" t="s">
        <v>18</v>
      </c>
      <c r="E22" s="52">
        <v>163178</v>
      </c>
      <c r="F22" s="52">
        <v>497904</v>
      </c>
      <c r="G22" s="53">
        <v>0.47399999999999998</v>
      </c>
      <c r="H22" s="54">
        <v>0.20200000000000001</v>
      </c>
    </row>
    <row r="23" spans="1:8" x14ac:dyDescent="0.2">
      <c r="A23" s="50"/>
      <c r="B23" s="51"/>
      <c r="C23" s="51"/>
      <c r="D23" s="51" t="s">
        <v>45</v>
      </c>
      <c r="E23" s="51">
        <v>24</v>
      </c>
      <c r="F23" s="51">
        <v>72</v>
      </c>
      <c r="G23" s="53">
        <v>1E-4</v>
      </c>
      <c r="H23" s="54">
        <v>0</v>
      </c>
    </row>
    <row r="24" spans="1:8" x14ac:dyDescent="0.2">
      <c r="A24" s="50"/>
      <c r="B24" s="51"/>
      <c r="C24" s="51" t="s">
        <v>48</v>
      </c>
      <c r="D24" s="51" t="s">
        <v>17</v>
      </c>
      <c r="E24" s="52">
        <v>7822</v>
      </c>
      <c r="F24" s="52">
        <v>21792</v>
      </c>
      <c r="G24" s="53">
        <v>2.07E-2</v>
      </c>
      <c r="H24" s="54">
        <v>8.8000000000000005E-3</v>
      </c>
    </row>
    <row r="25" spans="1:8" x14ac:dyDescent="0.2">
      <c r="A25" s="50"/>
      <c r="B25" s="51"/>
      <c r="C25" s="51"/>
      <c r="D25" s="51" t="s">
        <v>27</v>
      </c>
      <c r="E25" s="52">
        <v>1470</v>
      </c>
      <c r="F25" s="52">
        <v>3941</v>
      </c>
      <c r="G25" s="53">
        <v>3.7000000000000002E-3</v>
      </c>
      <c r="H25" s="54">
        <v>1.6000000000000001E-3</v>
      </c>
    </row>
    <row r="26" spans="1:8" x14ac:dyDescent="0.2">
      <c r="A26" s="50"/>
      <c r="B26" s="51"/>
      <c r="C26" s="51"/>
      <c r="D26" s="51" t="s">
        <v>29</v>
      </c>
      <c r="E26" s="51">
        <v>1</v>
      </c>
      <c r="F26" s="51">
        <v>3</v>
      </c>
      <c r="G26" s="53">
        <v>0</v>
      </c>
      <c r="H26" s="54">
        <v>0</v>
      </c>
    </row>
    <row r="27" spans="1:8" x14ac:dyDescent="0.2">
      <c r="A27" s="50"/>
      <c r="B27" s="51"/>
      <c r="C27" s="51"/>
      <c r="D27" s="51" t="s">
        <v>28</v>
      </c>
      <c r="E27" s="51">
        <v>26</v>
      </c>
      <c r="F27" s="51">
        <v>78</v>
      </c>
      <c r="G27" s="53">
        <v>1E-4</v>
      </c>
      <c r="H27" s="54">
        <v>0</v>
      </c>
    </row>
    <row r="28" spans="1:8" x14ac:dyDescent="0.2">
      <c r="A28" s="50"/>
      <c r="B28" s="51"/>
      <c r="C28" s="51"/>
      <c r="D28" s="51" t="s">
        <v>18</v>
      </c>
      <c r="E28" s="52">
        <v>3339</v>
      </c>
      <c r="F28" s="52">
        <v>10191</v>
      </c>
      <c r="G28" s="53">
        <v>9.7000000000000003E-3</v>
      </c>
      <c r="H28" s="54">
        <v>4.1000000000000003E-3</v>
      </c>
    </row>
    <row r="29" spans="1:8" x14ac:dyDescent="0.2">
      <c r="A29" s="50"/>
      <c r="B29" s="51"/>
      <c r="C29" s="51" t="s">
        <v>31</v>
      </c>
      <c r="D29" s="51" t="s">
        <v>17</v>
      </c>
      <c r="E29" s="51">
        <v>815</v>
      </c>
      <c r="F29" s="52">
        <v>2404</v>
      </c>
      <c r="G29" s="53">
        <v>2.3E-3</v>
      </c>
      <c r="H29" s="54">
        <v>1E-3</v>
      </c>
    </row>
    <row r="30" spans="1:8" x14ac:dyDescent="0.2">
      <c r="A30" s="50"/>
      <c r="B30" s="51"/>
      <c r="C30" s="51"/>
      <c r="D30" s="51" t="s">
        <v>27</v>
      </c>
      <c r="E30" s="51">
        <v>105</v>
      </c>
      <c r="F30" s="51">
        <v>328</v>
      </c>
      <c r="G30" s="53">
        <v>2.9999999999999997E-4</v>
      </c>
      <c r="H30" s="54">
        <v>1E-4</v>
      </c>
    </row>
    <row r="31" spans="1:8" x14ac:dyDescent="0.2">
      <c r="A31" s="50"/>
      <c r="B31" s="51"/>
      <c r="C31" s="51"/>
      <c r="D31" s="51" t="s">
        <v>28</v>
      </c>
      <c r="E31" s="51">
        <v>78</v>
      </c>
      <c r="F31" s="51">
        <v>234</v>
      </c>
      <c r="G31" s="53">
        <v>2.0000000000000001E-4</v>
      </c>
      <c r="H31" s="54">
        <v>1E-4</v>
      </c>
    </row>
    <row r="32" spans="1:8" x14ac:dyDescent="0.2">
      <c r="A32" s="50"/>
      <c r="B32" s="51"/>
      <c r="C32" s="51"/>
      <c r="D32" s="51" t="s">
        <v>18</v>
      </c>
      <c r="E32" s="51">
        <v>150</v>
      </c>
      <c r="F32" s="51">
        <v>535</v>
      </c>
      <c r="G32" s="53">
        <v>5.0000000000000001E-4</v>
      </c>
      <c r="H32" s="54">
        <v>2.0000000000000001E-4</v>
      </c>
    </row>
    <row r="33" spans="1:8" x14ac:dyDescent="0.2">
      <c r="A33" s="50"/>
      <c r="B33" s="51"/>
      <c r="C33" s="51"/>
      <c r="D33" s="51" t="s">
        <v>36</v>
      </c>
      <c r="E33" s="51">
        <v>14</v>
      </c>
      <c r="F33" s="51">
        <v>35</v>
      </c>
      <c r="G33" s="53">
        <v>0</v>
      </c>
      <c r="H33" s="54">
        <v>0</v>
      </c>
    </row>
    <row r="34" spans="1:8" x14ac:dyDescent="0.2">
      <c r="A34" s="50"/>
      <c r="B34" s="51"/>
      <c r="C34" s="51"/>
      <c r="D34" s="51" t="s">
        <v>51</v>
      </c>
      <c r="E34" s="51">
        <v>47</v>
      </c>
      <c r="F34" s="51">
        <v>141</v>
      </c>
      <c r="G34" s="53">
        <v>1E-4</v>
      </c>
      <c r="H34" s="54">
        <v>1E-4</v>
      </c>
    </row>
    <row r="35" spans="1:8" x14ac:dyDescent="0.2">
      <c r="A35" s="50"/>
      <c r="B35" s="51"/>
      <c r="C35" s="51" t="s">
        <v>25</v>
      </c>
      <c r="D35" s="51" t="s">
        <v>17</v>
      </c>
      <c r="E35" s="51">
        <v>833</v>
      </c>
      <c r="F35" s="52">
        <v>2532</v>
      </c>
      <c r="G35" s="53">
        <v>2.3999999999999998E-3</v>
      </c>
      <c r="H35" s="54">
        <v>1E-3</v>
      </c>
    </row>
    <row r="36" spans="1:8" x14ac:dyDescent="0.2">
      <c r="A36" s="50"/>
      <c r="B36" s="51"/>
      <c r="C36" s="51"/>
      <c r="D36" s="51" t="s">
        <v>27</v>
      </c>
      <c r="E36" s="51">
        <v>828</v>
      </c>
      <c r="F36" s="52">
        <v>2502</v>
      </c>
      <c r="G36" s="53">
        <v>2.3999999999999998E-3</v>
      </c>
      <c r="H36" s="54">
        <v>1E-3</v>
      </c>
    </row>
    <row r="37" spans="1:8" x14ac:dyDescent="0.2">
      <c r="A37" s="50"/>
      <c r="B37" s="51"/>
      <c r="C37" s="51"/>
      <c r="D37" s="51" t="s">
        <v>29</v>
      </c>
      <c r="E37" s="51">
        <v>15</v>
      </c>
      <c r="F37" s="51">
        <v>45</v>
      </c>
      <c r="G37" s="53">
        <v>0</v>
      </c>
      <c r="H37" s="54">
        <v>0</v>
      </c>
    </row>
    <row r="38" spans="1:8" x14ac:dyDescent="0.2">
      <c r="A38" s="50"/>
      <c r="B38" s="51"/>
      <c r="C38" s="51"/>
      <c r="D38" s="51" t="s">
        <v>28</v>
      </c>
      <c r="E38" s="51">
        <v>369</v>
      </c>
      <c r="F38" s="52">
        <v>1118</v>
      </c>
      <c r="G38" s="53">
        <v>1.1000000000000001E-3</v>
      </c>
      <c r="H38" s="54">
        <v>5.0000000000000001E-4</v>
      </c>
    </row>
    <row r="39" spans="1:8" x14ac:dyDescent="0.2">
      <c r="A39" s="50"/>
      <c r="B39" s="51"/>
      <c r="C39" s="51" t="s">
        <v>26</v>
      </c>
      <c r="D39" s="51" t="s">
        <v>17</v>
      </c>
      <c r="E39" s="52">
        <v>1382</v>
      </c>
      <c r="F39" s="52">
        <v>4146</v>
      </c>
      <c r="G39" s="53">
        <v>3.8999999999999998E-3</v>
      </c>
      <c r="H39" s="54">
        <v>1.6999999999999999E-3</v>
      </c>
    </row>
    <row r="40" spans="1:8" x14ac:dyDescent="0.2">
      <c r="A40" s="50"/>
      <c r="B40" s="51" t="s">
        <v>19</v>
      </c>
      <c r="C40" s="51"/>
      <c r="D40" s="51"/>
      <c r="E40" s="52">
        <v>345836</v>
      </c>
      <c r="F40" s="52">
        <v>1051496</v>
      </c>
      <c r="G40" s="55">
        <v>1</v>
      </c>
      <c r="H40" s="54">
        <v>0.42699999999999999</v>
      </c>
    </row>
    <row r="41" spans="1:8" x14ac:dyDescent="0.2">
      <c r="A41" s="50"/>
      <c r="B41" s="51" t="s">
        <v>20</v>
      </c>
      <c r="C41" s="51" t="s">
        <v>21</v>
      </c>
      <c r="D41" s="51" t="s">
        <v>17</v>
      </c>
      <c r="E41" s="52">
        <v>471128</v>
      </c>
      <c r="F41" s="52">
        <v>1411795</v>
      </c>
      <c r="G41" s="51"/>
      <c r="H41" s="54">
        <v>0.57299999999999995</v>
      </c>
    </row>
    <row r="42" spans="1:8" ht="13.5" thickBot="1" x14ac:dyDescent="0.25">
      <c r="A42" s="56"/>
      <c r="B42" s="57" t="s">
        <v>22</v>
      </c>
      <c r="C42" s="57"/>
      <c r="D42" s="57"/>
      <c r="E42" s="58">
        <v>816964</v>
      </c>
      <c r="F42" s="58">
        <v>2463291</v>
      </c>
      <c r="G42" s="57"/>
      <c r="H42" s="59">
        <v>1</v>
      </c>
    </row>
    <row r="44" spans="1:8" x14ac:dyDescent="0.2">
      <c r="A44" s="60" t="s">
        <v>33</v>
      </c>
    </row>
  </sheetData>
  <mergeCells count="1">
    <mergeCell ref="E5:E7"/>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48"/>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115</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165829</v>
      </c>
      <c r="F8" s="52">
        <v>506949</v>
      </c>
      <c r="G8" s="53">
        <v>0.28699999999999998</v>
      </c>
      <c r="H8" s="54">
        <v>8.7499999999999994E-2</v>
      </c>
    </row>
    <row r="9" spans="1:8" x14ac:dyDescent="0.2">
      <c r="A9" s="50"/>
      <c r="B9" s="51"/>
      <c r="C9" s="51"/>
      <c r="D9" s="51" t="s">
        <v>23</v>
      </c>
      <c r="E9" s="52">
        <v>4209</v>
      </c>
      <c r="F9" s="52">
        <v>13882</v>
      </c>
      <c r="G9" s="53">
        <v>7.9000000000000008E-3</v>
      </c>
      <c r="H9" s="54">
        <v>2.3999999999999998E-3</v>
      </c>
    </row>
    <row r="10" spans="1:8" x14ac:dyDescent="0.2">
      <c r="A10" s="50"/>
      <c r="B10" s="51"/>
      <c r="C10" s="51"/>
      <c r="D10" s="51" t="s">
        <v>29</v>
      </c>
      <c r="E10" s="51">
        <v>30</v>
      </c>
      <c r="F10" s="51">
        <v>100</v>
      </c>
      <c r="G10" s="53">
        <v>1E-4</v>
      </c>
      <c r="H10" s="54">
        <v>0</v>
      </c>
    </row>
    <row r="11" spans="1:8" x14ac:dyDescent="0.2">
      <c r="A11" s="50"/>
      <c r="B11" s="51"/>
      <c r="C11" s="51"/>
      <c r="D11" s="51" t="s">
        <v>24</v>
      </c>
      <c r="E11" s="52">
        <v>2955</v>
      </c>
      <c r="F11" s="52">
        <v>7825</v>
      </c>
      <c r="G11" s="53">
        <v>4.4000000000000003E-3</v>
      </c>
      <c r="H11" s="54">
        <v>1.4E-3</v>
      </c>
    </row>
    <row r="12" spans="1:8" x14ac:dyDescent="0.2">
      <c r="A12" s="50"/>
      <c r="B12" s="51"/>
      <c r="C12" s="51"/>
      <c r="D12" s="51" t="s">
        <v>28</v>
      </c>
      <c r="E12" s="52">
        <v>20848</v>
      </c>
      <c r="F12" s="52">
        <v>64134</v>
      </c>
      <c r="G12" s="53">
        <v>3.6299999999999999E-2</v>
      </c>
      <c r="H12" s="54">
        <v>1.11E-2</v>
      </c>
    </row>
    <row r="13" spans="1:8" x14ac:dyDescent="0.2">
      <c r="A13" s="50"/>
      <c r="B13" s="51"/>
      <c r="C13" s="51"/>
      <c r="D13" s="51" t="s">
        <v>45</v>
      </c>
      <c r="E13" s="52">
        <v>1529</v>
      </c>
      <c r="F13" s="52">
        <v>4671</v>
      </c>
      <c r="G13" s="53">
        <v>2.5999999999999999E-3</v>
      </c>
      <c r="H13" s="54">
        <v>8.0000000000000004E-4</v>
      </c>
    </row>
    <row r="14" spans="1:8" x14ac:dyDescent="0.2">
      <c r="A14" s="50"/>
      <c r="B14" s="51"/>
      <c r="C14" s="51"/>
      <c r="D14" s="51" t="s">
        <v>36</v>
      </c>
      <c r="E14" s="51">
        <v>401</v>
      </c>
      <c r="F14" s="52">
        <v>1165</v>
      </c>
      <c r="G14" s="53">
        <v>6.9999999999999999E-4</v>
      </c>
      <c r="H14" s="54">
        <v>2.0000000000000001E-4</v>
      </c>
    </row>
    <row r="15" spans="1:8" x14ac:dyDescent="0.2">
      <c r="A15" s="50"/>
      <c r="B15" s="51"/>
      <c r="C15" s="51"/>
      <c r="D15" s="51" t="s">
        <v>51</v>
      </c>
      <c r="E15" s="52">
        <v>53463</v>
      </c>
      <c r="F15" s="52">
        <v>165135</v>
      </c>
      <c r="G15" s="53">
        <v>9.35E-2</v>
      </c>
      <c r="H15" s="54">
        <v>2.8500000000000001E-2</v>
      </c>
    </row>
    <row r="16" spans="1:8" x14ac:dyDescent="0.2">
      <c r="A16" s="50"/>
      <c r="B16" s="51"/>
      <c r="C16" s="51" t="s">
        <v>49</v>
      </c>
      <c r="D16" s="51" t="s">
        <v>17</v>
      </c>
      <c r="E16" s="52">
        <v>96793</v>
      </c>
      <c r="F16" s="52">
        <v>294131</v>
      </c>
      <c r="G16" s="53">
        <v>0.16700000000000001</v>
      </c>
      <c r="H16" s="54">
        <v>5.0799999999999998E-2</v>
      </c>
    </row>
    <row r="17" spans="1:8" x14ac:dyDescent="0.2">
      <c r="A17" s="50"/>
      <c r="B17" s="51"/>
      <c r="C17" s="51"/>
      <c r="D17" s="51" t="s">
        <v>27</v>
      </c>
      <c r="E17" s="52">
        <v>6718</v>
      </c>
      <c r="F17" s="52">
        <v>20036</v>
      </c>
      <c r="G17" s="53">
        <v>1.1299999999999999E-2</v>
      </c>
      <c r="H17" s="54">
        <v>3.5000000000000001E-3</v>
      </c>
    </row>
    <row r="18" spans="1:8" x14ac:dyDescent="0.2">
      <c r="A18" s="50"/>
      <c r="B18" s="51"/>
      <c r="C18" s="51"/>
      <c r="D18" s="51" t="s">
        <v>23</v>
      </c>
      <c r="E18" s="51">
        <v>5</v>
      </c>
      <c r="F18" s="51">
        <v>15</v>
      </c>
      <c r="G18" s="53">
        <v>0</v>
      </c>
      <c r="H18" s="54">
        <v>0</v>
      </c>
    </row>
    <row r="19" spans="1:8" x14ac:dyDescent="0.2">
      <c r="A19" s="50"/>
      <c r="B19" s="51"/>
      <c r="C19" s="51"/>
      <c r="D19" s="51" t="s">
        <v>29</v>
      </c>
      <c r="E19" s="51">
        <v>575</v>
      </c>
      <c r="F19" s="52">
        <v>1826</v>
      </c>
      <c r="G19" s="53">
        <v>1E-3</v>
      </c>
      <c r="H19" s="54">
        <v>2.9999999999999997E-4</v>
      </c>
    </row>
    <row r="20" spans="1:8" x14ac:dyDescent="0.2">
      <c r="A20" s="50"/>
      <c r="B20" s="51"/>
      <c r="C20" s="51"/>
      <c r="D20" s="51" t="s">
        <v>28</v>
      </c>
      <c r="E20" s="52">
        <v>1252</v>
      </c>
      <c r="F20" s="52">
        <v>3766</v>
      </c>
      <c r="G20" s="53">
        <v>2.0999999999999999E-3</v>
      </c>
      <c r="H20" s="54">
        <v>6.9999999999999999E-4</v>
      </c>
    </row>
    <row r="21" spans="1:8" x14ac:dyDescent="0.2">
      <c r="A21" s="50"/>
      <c r="B21" s="51"/>
      <c r="C21" s="51"/>
      <c r="D21" s="51" t="s">
        <v>18</v>
      </c>
      <c r="E21" s="52">
        <v>174518</v>
      </c>
      <c r="F21" s="52">
        <v>526069</v>
      </c>
      <c r="G21" s="53">
        <v>0.29799999999999999</v>
      </c>
      <c r="H21" s="54">
        <v>9.0800000000000006E-2</v>
      </c>
    </row>
    <row r="22" spans="1:8" x14ac:dyDescent="0.2">
      <c r="A22" s="50"/>
      <c r="B22" s="51"/>
      <c r="C22" s="51"/>
      <c r="D22" s="51" t="s">
        <v>45</v>
      </c>
      <c r="E22" s="51">
        <v>99</v>
      </c>
      <c r="F22" s="51">
        <v>270</v>
      </c>
      <c r="G22" s="53">
        <v>2.0000000000000001E-4</v>
      </c>
      <c r="H22" s="54">
        <v>0</v>
      </c>
    </row>
    <row r="23" spans="1:8" x14ac:dyDescent="0.2">
      <c r="A23" s="50"/>
      <c r="B23" s="51"/>
      <c r="C23" s="51"/>
      <c r="D23" s="51" t="s">
        <v>51</v>
      </c>
      <c r="E23" s="52">
        <v>3842</v>
      </c>
      <c r="F23" s="52">
        <v>11398</v>
      </c>
      <c r="G23" s="53">
        <v>6.4999999999999997E-3</v>
      </c>
      <c r="H23" s="54">
        <v>2E-3</v>
      </c>
    </row>
    <row r="24" spans="1:8" x14ac:dyDescent="0.2">
      <c r="A24" s="50"/>
      <c r="B24" s="51"/>
      <c r="C24" s="51" t="s">
        <v>48</v>
      </c>
      <c r="D24" s="51" t="s">
        <v>17</v>
      </c>
      <c r="E24" s="52">
        <v>19929</v>
      </c>
      <c r="F24" s="52">
        <v>59322</v>
      </c>
      <c r="G24" s="53">
        <v>3.3599999999999998E-2</v>
      </c>
      <c r="H24" s="54">
        <v>1.0200000000000001E-2</v>
      </c>
    </row>
    <row r="25" spans="1:8" x14ac:dyDescent="0.2">
      <c r="A25" s="50"/>
      <c r="B25" s="51"/>
      <c r="C25" s="51"/>
      <c r="D25" s="51" t="s">
        <v>27</v>
      </c>
      <c r="E25" s="52">
        <v>5578</v>
      </c>
      <c r="F25" s="52">
        <v>15531</v>
      </c>
      <c r="G25" s="53">
        <v>8.8000000000000005E-3</v>
      </c>
      <c r="H25" s="54">
        <v>2.7000000000000001E-3</v>
      </c>
    </row>
    <row r="26" spans="1:8" x14ac:dyDescent="0.2">
      <c r="A26" s="50"/>
      <c r="B26" s="51"/>
      <c r="C26" s="51"/>
      <c r="D26" s="51" t="s">
        <v>28</v>
      </c>
      <c r="E26" s="51">
        <v>228</v>
      </c>
      <c r="F26" s="51">
        <v>684</v>
      </c>
      <c r="G26" s="53">
        <v>4.0000000000000002E-4</v>
      </c>
      <c r="H26" s="54">
        <v>1E-4</v>
      </c>
    </row>
    <row r="27" spans="1:8" x14ac:dyDescent="0.2">
      <c r="A27" s="50"/>
      <c r="B27" s="51"/>
      <c r="C27" s="51"/>
      <c r="D27" s="51" t="s">
        <v>18</v>
      </c>
      <c r="E27" s="52">
        <v>5674</v>
      </c>
      <c r="F27" s="52">
        <v>17983</v>
      </c>
      <c r="G27" s="53">
        <v>1.0200000000000001E-2</v>
      </c>
      <c r="H27" s="54">
        <v>3.0999999999999999E-3</v>
      </c>
    </row>
    <row r="28" spans="1:8" x14ac:dyDescent="0.2">
      <c r="A28" s="50"/>
      <c r="B28" s="51"/>
      <c r="C28" s="51"/>
      <c r="D28" s="51" t="s">
        <v>51</v>
      </c>
      <c r="E28" s="51">
        <v>75</v>
      </c>
      <c r="F28" s="51">
        <v>225</v>
      </c>
      <c r="G28" s="53">
        <v>1E-4</v>
      </c>
      <c r="H28" s="54">
        <v>0</v>
      </c>
    </row>
    <row r="29" spans="1:8" x14ac:dyDescent="0.2">
      <c r="A29" s="50"/>
      <c r="B29" s="51"/>
      <c r="C29" s="51" t="s">
        <v>31</v>
      </c>
      <c r="D29" s="51" t="s">
        <v>17</v>
      </c>
      <c r="E29" s="52">
        <v>1851</v>
      </c>
      <c r="F29" s="52">
        <v>5356</v>
      </c>
      <c r="G29" s="53">
        <v>3.0000000000000001E-3</v>
      </c>
      <c r="H29" s="54">
        <v>8.9999999999999998E-4</v>
      </c>
    </row>
    <row r="30" spans="1:8" x14ac:dyDescent="0.2">
      <c r="A30" s="50"/>
      <c r="B30" s="51"/>
      <c r="C30" s="51"/>
      <c r="D30" s="51" t="s">
        <v>27</v>
      </c>
      <c r="E30" s="51">
        <v>387</v>
      </c>
      <c r="F30" s="52">
        <v>1168</v>
      </c>
      <c r="G30" s="53">
        <v>6.9999999999999999E-4</v>
      </c>
      <c r="H30" s="54">
        <v>2.0000000000000001E-4</v>
      </c>
    </row>
    <row r="31" spans="1:8" x14ac:dyDescent="0.2">
      <c r="A31" s="50"/>
      <c r="B31" s="51"/>
      <c r="C31" s="51"/>
      <c r="D31" s="51" t="s">
        <v>28</v>
      </c>
      <c r="E31" s="51">
        <v>166</v>
      </c>
      <c r="F31" s="51">
        <v>533</v>
      </c>
      <c r="G31" s="53">
        <v>2.9999999999999997E-4</v>
      </c>
      <c r="H31" s="54">
        <v>1E-4</v>
      </c>
    </row>
    <row r="32" spans="1:8" x14ac:dyDescent="0.2">
      <c r="A32" s="50"/>
      <c r="B32" s="51"/>
      <c r="C32" s="51"/>
      <c r="D32" s="51" t="s">
        <v>18</v>
      </c>
      <c r="E32" s="51">
        <v>180</v>
      </c>
      <c r="F32" s="51">
        <v>597</v>
      </c>
      <c r="G32" s="53">
        <v>2.9999999999999997E-4</v>
      </c>
      <c r="H32" s="54">
        <v>1E-4</v>
      </c>
    </row>
    <row r="33" spans="1:8" x14ac:dyDescent="0.2">
      <c r="A33" s="50"/>
      <c r="B33" s="51"/>
      <c r="C33" s="51"/>
      <c r="D33" s="51" t="s">
        <v>51</v>
      </c>
      <c r="E33" s="51">
        <v>232</v>
      </c>
      <c r="F33" s="51">
        <v>799</v>
      </c>
      <c r="G33" s="53">
        <v>5.0000000000000001E-4</v>
      </c>
      <c r="H33" s="54">
        <v>1E-4</v>
      </c>
    </row>
    <row r="34" spans="1:8" x14ac:dyDescent="0.2">
      <c r="A34" s="50"/>
      <c r="B34" s="51"/>
      <c r="C34" s="51" t="s">
        <v>25</v>
      </c>
      <c r="D34" s="51" t="s">
        <v>17</v>
      </c>
      <c r="E34" s="52">
        <v>3947</v>
      </c>
      <c r="F34" s="52">
        <v>11545</v>
      </c>
      <c r="G34" s="53">
        <v>6.4999999999999997E-3</v>
      </c>
      <c r="H34" s="54">
        <v>2E-3</v>
      </c>
    </row>
    <row r="35" spans="1:8" x14ac:dyDescent="0.2">
      <c r="A35" s="50"/>
      <c r="B35" s="51"/>
      <c r="C35" s="51"/>
      <c r="D35" s="51" t="s">
        <v>27</v>
      </c>
      <c r="E35" s="52">
        <v>3572</v>
      </c>
      <c r="F35" s="52">
        <v>10505</v>
      </c>
      <c r="G35" s="53">
        <v>5.8999999999999999E-3</v>
      </c>
      <c r="H35" s="54">
        <v>1.8E-3</v>
      </c>
    </row>
    <row r="36" spans="1:8" x14ac:dyDescent="0.2">
      <c r="A36" s="50"/>
      <c r="B36" s="51"/>
      <c r="C36" s="51"/>
      <c r="D36" s="51" t="s">
        <v>29</v>
      </c>
      <c r="E36" s="51">
        <v>37</v>
      </c>
      <c r="F36" s="51">
        <v>120</v>
      </c>
      <c r="G36" s="53">
        <v>1E-4</v>
      </c>
      <c r="H36" s="54">
        <v>0</v>
      </c>
    </row>
    <row r="37" spans="1:8" x14ac:dyDescent="0.2">
      <c r="A37" s="50"/>
      <c r="B37" s="51"/>
      <c r="C37" s="51"/>
      <c r="D37" s="51" t="s">
        <v>28</v>
      </c>
      <c r="E37" s="52">
        <v>2268</v>
      </c>
      <c r="F37" s="52">
        <v>7007</v>
      </c>
      <c r="G37" s="53">
        <v>4.0000000000000001E-3</v>
      </c>
      <c r="H37" s="54">
        <v>1.1999999999999999E-3</v>
      </c>
    </row>
    <row r="38" spans="1:8" x14ac:dyDescent="0.2">
      <c r="A38" s="50"/>
      <c r="B38" s="51"/>
      <c r="C38" s="51"/>
      <c r="D38" s="51" t="s">
        <v>51</v>
      </c>
      <c r="E38" s="52">
        <v>1009</v>
      </c>
      <c r="F38" s="52">
        <v>3043</v>
      </c>
      <c r="G38" s="53">
        <v>1.6999999999999999E-3</v>
      </c>
      <c r="H38" s="54">
        <v>5.0000000000000001E-4</v>
      </c>
    </row>
    <row r="39" spans="1:8" x14ac:dyDescent="0.2">
      <c r="A39" s="50"/>
      <c r="B39" s="51"/>
      <c r="C39" s="51" t="s">
        <v>26</v>
      </c>
      <c r="D39" s="51" t="s">
        <v>17</v>
      </c>
      <c r="E39" s="52">
        <v>1943</v>
      </c>
      <c r="F39" s="52">
        <v>5830</v>
      </c>
      <c r="G39" s="53">
        <v>3.3E-3</v>
      </c>
      <c r="H39" s="54">
        <v>1E-3</v>
      </c>
    </row>
    <row r="40" spans="1:8" x14ac:dyDescent="0.2">
      <c r="A40" s="50"/>
      <c r="B40" s="51"/>
      <c r="C40" s="51"/>
      <c r="D40" s="51" t="s">
        <v>27</v>
      </c>
      <c r="E40" s="51">
        <v>18</v>
      </c>
      <c r="F40" s="51">
        <v>54</v>
      </c>
      <c r="G40" s="53">
        <v>0</v>
      </c>
      <c r="H40" s="54">
        <v>0</v>
      </c>
    </row>
    <row r="41" spans="1:8" x14ac:dyDescent="0.2">
      <c r="A41" s="50"/>
      <c r="B41" s="51"/>
      <c r="C41" s="51"/>
      <c r="D41" s="51" t="s">
        <v>23</v>
      </c>
      <c r="E41" s="51">
        <v>16</v>
      </c>
      <c r="F41" s="51">
        <v>48</v>
      </c>
      <c r="G41" s="53">
        <v>0</v>
      </c>
      <c r="H41" s="54">
        <v>0</v>
      </c>
    </row>
    <row r="42" spans="1:8" x14ac:dyDescent="0.2">
      <c r="A42" s="50"/>
      <c r="B42" s="51"/>
      <c r="C42" s="51"/>
      <c r="D42" s="51" t="s">
        <v>18</v>
      </c>
      <c r="E42" s="51">
        <v>818</v>
      </c>
      <c r="F42" s="52">
        <v>2454</v>
      </c>
      <c r="G42" s="53">
        <v>1.4E-3</v>
      </c>
      <c r="H42" s="54">
        <v>4.0000000000000002E-4</v>
      </c>
    </row>
    <row r="43" spans="1:8" x14ac:dyDescent="0.2">
      <c r="A43" s="50"/>
      <c r="B43" s="51"/>
      <c r="C43" s="51"/>
      <c r="D43" s="51" t="s">
        <v>51</v>
      </c>
      <c r="E43" s="51">
        <v>616</v>
      </c>
      <c r="F43" s="52">
        <v>1848</v>
      </c>
      <c r="G43" s="53">
        <v>1E-3</v>
      </c>
      <c r="H43" s="54">
        <v>2.9999999999999997E-4</v>
      </c>
    </row>
    <row r="44" spans="1:8" x14ac:dyDescent="0.2">
      <c r="A44" s="50"/>
      <c r="B44" s="51" t="s">
        <v>19</v>
      </c>
      <c r="C44" s="51"/>
      <c r="D44" s="51"/>
      <c r="E44" s="52">
        <v>581610</v>
      </c>
      <c r="F44" s="52">
        <v>1766024</v>
      </c>
      <c r="G44" s="55">
        <v>1</v>
      </c>
      <c r="H44" s="54">
        <v>0.30499999999999999</v>
      </c>
    </row>
    <row r="45" spans="1:8" x14ac:dyDescent="0.2">
      <c r="A45" s="50"/>
      <c r="B45" s="51" t="s">
        <v>20</v>
      </c>
      <c r="C45" s="51" t="s">
        <v>21</v>
      </c>
      <c r="D45" s="51" t="s">
        <v>17</v>
      </c>
      <c r="E45" s="52">
        <v>1337283</v>
      </c>
      <c r="F45" s="52">
        <v>4026123</v>
      </c>
      <c r="G45" s="51"/>
      <c r="H45" s="54">
        <v>0.69499999999999995</v>
      </c>
    </row>
    <row r="46" spans="1:8" ht="13.5" thickBot="1" x14ac:dyDescent="0.25">
      <c r="A46" s="56"/>
      <c r="B46" s="57" t="s">
        <v>22</v>
      </c>
      <c r="C46" s="57"/>
      <c r="D46" s="57"/>
      <c r="E46" s="58">
        <v>1918893</v>
      </c>
      <c r="F46" s="58">
        <v>5792147</v>
      </c>
      <c r="G46" s="57"/>
      <c r="H46" s="59">
        <v>1</v>
      </c>
    </row>
    <row r="48" spans="1:8" x14ac:dyDescent="0.2">
      <c r="A48" s="60" t="s">
        <v>33</v>
      </c>
    </row>
  </sheetData>
  <mergeCells count="1">
    <mergeCell ref="E5:E7"/>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48"/>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116</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154314</v>
      </c>
      <c r="F8" s="52">
        <v>473625</v>
      </c>
      <c r="G8" s="53">
        <v>0.23200000000000001</v>
      </c>
      <c r="H8" s="54">
        <v>7.9799999999999996E-2</v>
      </c>
    </row>
    <row r="9" spans="1:8" x14ac:dyDescent="0.2">
      <c r="A9" s="50"/>
      <c r="B9" s="51"/>
      <c r="C9" s="51"/>
      <c r="D9" s="51" t="s">
        <v>23</v>
      </c>
      <c r="E9" s="52">
        <v>6004</v>
      </c>
      <c r="F9" s="52">
        <v>19435</v>
      </c>
      <c r="G9" s="53">
        <v>9.4999999999999998E-3</v>
      </c>
      <c r="H9" s="54">
        <v>3.3E-3</v>
      </c>
    </row>
    <row r="10" spans="1:8" x14ac:dyDescent="0.2">
      <c r="A10" s="50"/>
      <c r="B10" s="51"/>
      <c r="C10" s="51"/>
      <c r="D10" s="51" t="s">
        <v>29</v>
      </c>
      <c r="E10" s="51">
        <v>40</v>
      </c>
      <c r="F10" s="51">
        <v>128</v>
      </c>
      <c r="G10" s="53">
        <v>1E-4</v>
      </c>
      <c r="H10" s="54">
        <v>0</v>
      </c>
    </row>
    <row r="11" spans="1:8" x14ac:dyDescent="0.2">
      <c r="A11" s="50"/>
      <c r="B11" s="51"/>
      <c r="C11" s="51"/>
      <c r="D11" s="51" t="s">
        <v>24</v>
      </c>
      <c r="E11" s="52">
        <v>6619</v>
      </c>
      <c r="F11" s="52">
        <v>18433</v>
      </c>
      <c r="G11" s="53">
        <v>8.9999999999999993E-3</v>
      </c>
      <c r="H11" s="54">
        <v>3.0999999999999999E-3</v>
      </c>
    </row>
    <row r="12" spans="1:8" x14ac:dyDescent="0.2">
      <c r="A12" s="50"/>
      <c r="B12" s="51"/>
      <c r="C12" s="51"/>
      <c r="D12" s="51" t="s">
        <v>28</v>
      </c>
      <c r="E12" s="52">
        <v>20218</v>
      </c>
      <c r="F12" s="52">
        <v>62325</v>
      </c>
      <c r="G12" s="53">
        <v>3.0599999999999999E-2</v>
      </c>
      <c r="H12" s="54">
        <v>1.0500000000000001E-2</v>
      </c>
    </row>
    <row r="13" spans="1:8" x14ac:dyDescent="0.2">
      <c r="A13" s="50"/>
      <c r="B13" s="51"/>
      <c r="C13" s="51"/>
      <c r="D13" s="51" t="s">
        <v>45</v>
      </c>
      <c r="E13" s="52">
        <v>1096</v>
      </c>
      <c r="F13" s="52">
        <v>3495</v>
      </c>
      <c r="G13" s="53">
        <v>1.6999999999999999E-3</v>
      </c>
      <c r="H13" s="54">
        <v>5.9999999999999995E-4</v>
      </c>
    </row>
    <row r="14" spans="1:8" x14ac:dyDescent="0.2">
      <c r="A14" s="50"/>
      <c r="B14" s="51"/>
      <c r="C14" s="51"/>
      <c r="D14" s="51" t="s">
        <v>36</v>
      </c>
      <c r="E14" s="51">
        <v>539</v>
      </c>
      <c r="F14" s="52">
        <v>1604</v>
      </c>
      <c r="G14" s="53">
        <v>8.0000000000000004E-4</v>
      </c>
      <c r="H14" s="54">
        <v>2.9999999999999997E-4</v>
      </c>
    </row>
    <row r="15" spans="1:8" x14ac:dyDescent="0.2">
      <c r="A15" s="50"/>
      <c r="B15" s="51"/>
      <c r="C15" s="51"/>
      <c r="D15" s="51" t="s">
        <v>51</v>
      </c>
      <c r="E15" s="52">
        <v>57556</v>
      </c>
      <c r="F15" s="52">
        <v>177762</v>
      </c>
      <c r="G15" s="53">
        <v>8.72E-2</v>
      </c>
      <c r="H15" s="54">
        <v>0.03</v>
      </c>
    </row>
    <row r="16" spans="1:8" x14ac:dyDescent="0.2">
      <c r="A16" s="50"/>
      <c r="B16" s="51"/>
      <c r="C16" s="51" t="s">
        <v>49</v>
      </c>
      <c r="D16" s="51" t="s">
        <v>17</v>
      </c>
      <c r="E16" s="52">
        <v>125864</v>
      </c>
      <c r="F16" s="52">
        <v>382308</v>
      </c>
      <c r="G16" s="53">
        <v>0.188</v>
      </c>
      <c r="H16" s="54">
        <v>6.4399999999999999E-2</v>
      </c>
    </row>
    <row r="17" spans="1:8" x14ac:dyDescent="0.2">
      <c r="A17" s="50"/>
      <c r="B17" s="51"/>
      <c r="C17" s="51"/>
      <c r="D17" s="51" t="s">
        <v>27</v>
      </c>
      <c r="E17" s="52">
        <v>11485</v>
      </c>
      <c r="F17" s="52">
        <v>34559</v>
      </c>
      <c r="G17" s="53">
        <v>1.7000000000000001E-2</v>
      </c>
      <c r="H17" s="54">
        <v>5.7999999999999996E-3</v>
      </c>
    </row>
    <row r="18" spans="1:8" x14ac:dyDescent="0.2">
      <c r="A18" s="50"/>
      <c r="B18" s="51"/>
      <c r="C18" s="51"/>
      <c r="D18" s="51" t="s">
        <v>23</v>
      </c>
      <c r="E18" s="51">
        <v>21</v>
      </c>
      <c r="F18" s="51">
        <v>63</v>
      </c>
      <c r="G18" s="53">
        <v>0</v>
      </c>
      <c r="H18" s="54">
        <v>0</v>
      </c>
    </row>
    <row r="19" spans="1:8" x14ac:dyDescent="0.2">
      <c r="A19" s="50"/>
      <c r="B19" s="51"/>
      <c r="C19" s="51"/>
      <c r="D19" s="51" t="s">
        <v>29</v>
      </c>
      <c r="E19" s="51">
        <v>550</v>
      </c>
      <c r="F19" s="52">
        <v>1771</v>
      </c>
      <c r="G19" s="53">
        <v>8.9999999999999998E-4</v>
      </c>
      <c r="H19" s="54">
        <v>2.9999999999999997E-4</v>
      </c>
    </row>
    <row r="20" spans="1:8" x14ac:dyDescent="0.2">
      <c r="A20" s="50"/>
      <c r="B20" s="51"/>
      <c r="C20" s="51"/>
      <c r="D20" s="51" t="s">
        <v>28</v>
      </c>
      <c r="E20" s="52">
        <v>1238</v>
      </c>
      <c r="F20" s="52">
        <v>3733</v>
      </c>
      <c r="G20" s="53">
        <v>1.8E-3</v>
      </c>
      <c r="H20" s="54">
        <v>5.9999999999999995E-4</v>
      </c>
    </row>
    <row r="21" spans="1:8" x14ac:dyDescent="0.2">
      <c r="A21" s="50"/>
      <c r="B21" s="51"/>
      <c r="C21" s="51"/>
      <c r="D21" s="51" t="s">
        <v>18</v>
      </c>
      <c r="E21" s="52">
        <v>226225</v>
      </c>
      <c r="F21" s="52">
        <v>686314</v>
      </c>
      <c r="G21" s="53">
        <v>0.33700000000000002</v>
      </c>
      <c r="H21" s="54">
        <v>0.11600000000000001</v>
      </c>
    </row>
    <row r="22" spans="1:8" x14ac:dyDescent="0.2">
      <c r="A22" s="50"/>
      <c r="B22" s="51"/>
      <c r="C22" s="51"/>
      <c r="D22" s="51" t="s">
        <v>45</v>
      </c>
      <c r="E22" s="51">
        <v>88</v>
      </c>
      <c r="F22" s="51">
        <v>223</v>
      </c>
      <c r="G22" s="53">
        <v>1E-4</v>
      </c>
      <c r="H22" s="54">
        <v>0</v>
      </c>
    </row>
    <row r="23" spans="1:8" x14ac:dyDescent="0.2">
      <c r="A23" s="50"/>
      <c r="B23" s="51"/>
      <c r="C23" s="51"/>
      <c r="D23" s="51" t="s">
        <v>51</v>
      </c>
      <c r="E23" s="52">
        <v>3845</v>
      </c>
      <c r="F23" s="52">
        <v>11519</v>
      </c>
      <c r="G23" s="53">
        <v>5.7000000000000002E-3</v>
      </c>
      <c r="H23" s="54">
        <v>1.9E-3</v>
      </c>
    </row>
    <row r="24" spans="1:8" x14ac:dyDescent="0.2">
      <c r="A24" s="50"/>
      <c r="B24" s="51"/>
      <c r="C24" s="51" t="s">
        <v>48</v>
      </c>
      <c r="D24" s="51" t="s">
        <v>17</v>
      </c>
      <c r="E24" s="52">
        <v>23867</v>
      </c>
      <c r="F24" s="52">
        <v>70511</v>
      </c>
      <c r="G24" s="53">
        <v>3.4599999999999999E-2</v>
      </c>
      <c r="H24" s="54">
        <v>1.1900000000000001E-2</v>
      </c>
    </row>
    <row r="25" spans="1:8" x14ac:dyDescent="0.2">
      <c r="A25" s="50"/>
      <c r="B25" s="51"/>
      <c r="C25" s="51"/>
      <c r="D25" s="51" t="s">
        <v>27</v>
      </c>
      <c r="E25" s="52">
        <v>7012</v>
      </c>
      <c r="F25" s="52">
        <v>19815</v>
      </c>
      <c r="G25" s="53">
        <v>9.7000000000000003E-3</v>
      </c>
      <c r="H25" s="54">
        <v>3.3E-3</v>
      </c>
    </row>
    <row r="26" spans="1:8" x14ac:dyDescent="0.2">
      <c r="A26" s="50"/>
      <c r="B26" s="51"/>
      <c r="C26" s="51"/>
      <c r="D26" s="51" t="s">
        <v>28</v>
      </c>
      <c r="E26" s="51">
        <v>175</v>
      </c>
      <c r="F26" s="51">
        <v>525</v>
      </c>
      <c r="G26" s="53">
        <v>2.9999999999999997E-4</v>
      </c>
      <c r="H26" s="54">
        <v>1E-4</v>
      </c>
    </row>
    <row r="27" spans="1:8" x14ac:dyDescent="0.2">
      <c r="A27" s="50"/>
      <c r="B27" s="51"/>
      <c r="C27" s="51"/>
      <c r="D27" s="51" t="s">
        <v>18</v>
      </c>
      <c r="E27" s="52">
        <v>7689</v>
      </c>
      <c r="F27" s="52">
        <v>24069</v>
      </c>
      <c r="G27" s="53">
        <v>1.18E-2</v>
      </c>
      <c r="H27" s="54">
        <v>4.1000000000000003E-3</v>
      </c>
    </row>
    <row r="28" spans="1:8" x14ac:dyDescent="0.2">
      <c r="A28" s="50"/>
      <c r="B28" s="51"/>
      <c r="C28" s="51"/>
      <c r="D28" s="51" t="s">
        <v>51</v>
      </c>
      <c r="E28" s="51">
        <v>177</v>
      </c>
      <c r="F28" s="51">
        <v>531</v>
      </c>
      <c r="G28" s="53">
        <v>2.9999999999999997E-4</v>
      </c>
      <c r="H28" s="54">
        <v>1E-4</v>
      </c>
    </row>
    <row r="29" spans="1:8" x14ac:dyDescent="0.2">
      <c r="A29" s="50"/>
      <c r="B29" s="51"/>
      <c r="C29" s="51" t="s">
        <v>31</v>
      </c>
      <c r="D29" s="51" t="s">
        <v>17</v>
      </c>
      <c r="E29" s="52">
        <v>1490</v>
      </c>
      <c r="F29" s="52">
        <v>4528</v>
      </c>
      <c r="G29" s="53">
        <v>2.2000000000000001E-3</v>
      </c>
      <c r="H29" s="54">
        <v>8.0000000000000004E-4</v>
      </c>
    </row>
    <row r="30" spans="1:8" x14ac:dyDescent="0.2">
      <c r="A30" s="50"/>
      <c r="B30" s="51"/>
      <c r="C30" s="51"/>
      <c r="D30" s="51" t="s">
        <v>27</v>
      </c>
      <c r="E30" s="51">
        <v>272</v>
      </c>
      <c r="F30" s="51">
        <v>817</v>
      </c>
      <c r="G30" s="53">
        <v>4.0000000000000002E-4</v>
      </c>
      <c r="H30" s="54">
        <v>1E-4</v>
      </c>
    </row>
    <row r="31" spans="1:8" x14ac:dyDescent="0.2">
      <c r="A31" s="50"/>
      <c r="B31" s="51"/>
      <c r="C31" s="51"/>
      <c r="D31" s="51" t="s">
        <v>28</v>
      </c>
      <c r="E31" s="51">
        <v>210</v>
      </c>
      <c r="F31" s="51">
        <v>628</v>
      </c>
      <c r="G31" s="53">
        <v>2.9999999999999997E-4</v>
      </c>
      <c r="H31" s="54">
        <v>1E-4</v>
      </c>
    </row>
    <row r="32" spans="1:8" x14ac:dyDescent="0.2">
      <c r="A32" s="50"/>
      <c r="B32" s="51"/>
      <c r="C32" s="51"/>
      <c r="D32" s="51" t="s">
        <v>18</v>
      </c>
      <c r="E32" s="51">
        <v>228</v>
      </c>
      <c r="F32" s="51">
        <v>824</v>
      </c>
      <c r="G32" s="53">
        <v>4.0000000000000002E-4</v>
      </c>
      <c r="H32" s="54">
        <v>1E-4</v>
      </c>
    </row>
    <row r="33" spans="1:8" x14ac:dyDescent="0.2">
      <c r="A33" s="50"/>
      <c r="B33" s="51"/>
      <c r="C33" s="51"/>
      <c r="D33" s="51" t="s">
        <v>36</v>
      </c>
      <c r="E33" s="51">
        <v>7</v>
      </c>
      <c r="F33" s="51">
        <v>21</v>
      </c>
      <c r="G33" s="53">
        <v>0</v>
      </c>
      <c r="H33" s="54">
        <v>0</v>
      </c>
    </row>
    <row r="34" spans="1:8" x14ac:dyDescent="0.2">
      <c r="A34" s="50"/>
      <c r="B34" s="51"/>
      <c r="C34" s="51"/>
      <c r="D34" s="51" t="s">
        <v>51</v>
      </c>
      <c r="E34" s="51">
        <v>236</v>
      </c>
      <c r="F34" s="51">
        <v>882</v>
      </c>
      <c r="G34" s="53">
        <v>4.0000000000000002E-4</v>
      </c>
      <c r="H34" s="54">
        <v>1E-4</v>
      </c>
    </row>
    <row r="35" spans="1:8" x14ac:dyDescent="0.2">
      <c r="A35" s="50"/>
      <c r="B35" s="51"/>
      <c r="C35" s="51" t="s">
        <v>25</v>
      </c>
      <c r="D35" s="51" t="s">
        <v>17</v>
      </c>
      <c r="E35" s="52">
        <v>3146</v>
      </c>
      <c r="F35" s="52">
        <v>9338</v>
      </c>
      <c r="G35" s="53">
        <v>4.5999999999999999E-3</v>
      </c>
      <c r="H35" s="54">
        <v>1.6000000000000001E-3</v>
      </c>
    </row>
    <row r="36" spans="1:8" x14ac:dyDescent="0.2">
      <c r="A36" s="50"/>
      <c r="B36" s="51"/>
      <c r="C36" s="51"/>
      <c r="D36" s="51" t="s">
        <v>27</v>
      </c>
      <c r="E36" s="52">
        <v>3273</v>
      </c>
      <c r="F36" s="52">
        <v>9732</v>
      </c>
      <c r="G36" s="53">
        <v>4.7999999999999996E-3</v>
      </c>
      <c r="H36" s="54">
        <v>1.6000000000000001E-3</v>
      </c>
    </row>
    <row r="37" spans="1:8" x14ac:dyDescent="0.2">
      <c r="A37" s="50"/>
      <c r="B37" s="51"/>
      <c r="C37" s="51"/>
      <c r="D37" s="51" t="s">
        <v>29</v>
      </c>
      <c r="E37" s="51">
        <v>15</v>
      </c>
      <c r="F37" s="51">
        <v>45</v>
      </c>
      <c r="G37" s="53">
        <v>0</v>
      </c>
      <c r="H37" s="54">
        <v>0</v>
      </c>
    </row>
    <row r="38" spans="1:8" x14ac:dyDescent="0.2">
      <c r="A38" s="50"/>
      <c r="B38" s="51"/>
      <c r="C38" s="51"/>
      <c r="D38" s="51" t="s">
        <v>28</v>
      </c>
      <c r="E38" s="52">
        <v>1755</v>
      </c>
      <c r="F38" s="52">
        <v>5545</v>
      </c>
      <c r="G38" s="53">
        <v>2.7000000000000001E-3</v>
      </c>
      <c r="H38" s="54">
        <v>8.9999999999999998E-4</v>
      </c>
    </row>
    <row r="39" spans="1:8" x14ac:dyDescent="0.2">
      <c r="A39" s="50"/>
      <c r="B39" s="51"/>
      <c r="C39" s="51"/>
      <c r="D39" s="51" t="s">
        <v>45</v>
      </c>
      <c r="E39" s="51">
        <v>1</v>
      </c>
      <c r="F39" s="51">
        <v>4</v>
      </c>
      <c r="G39" s="53">
        <v>0</v>
      </c>
      <c r="H39" s="54">
        <v>0</v>
      </c>
    </row>
    <row r="40" spans="1:8" x14ac:dyDescent="0.2">
      <c r="A40" s="50"/>
      <c r="B40" s="51"/>
      <c r="C40" s="51"/>
      <c r="D40" s="51" t="s">
        <v>51</v>
      </c>
      <c r="E40" s="52">
        <v>1377</v>
      </c>
      <c r="F40" s="52">
        <v>4132</v>
      </c>
      <c r="G40" s="53">
        <v>2E-3</v>
      </c>
      <c r="H40" s="54">
        <v>6.9999999999999999E-4</v>
      </c>
    </row>
    <row r="41" spans="1:8" x14ac:dyDescent="0.2">
      <c r="A41" s="50"/>
      <c r="B41" s="51"/>
      <c r="C41" s="51" t="s">
        <v>26</v>
      </c>
      <c r="D41" s="51" t="s">
        <v>17</v>
      </c>
      <c r="E41" s="52">
        <v>1828</v>
      </c>
      <c r="F41" s="52">
        <v>5494</v>
      </c>
      <c r="G41" s="53">
        <v>2.7000000000000001E-3</v>
      </c>
      <c r="H41" s="54">
        <v>8.9999999999999998E-4</v>
      </c>
    </row>
    <row r="42" spans="1:8" x14ac:dyDescent="0.2">
      <c r="A42" s="50"/>
      <c r="B42" s="51"/>
      <c r="C42" s="51"/>
      <c r="D42" s="51" t="s">
        <v>18</v>
      </c>
      <c r="E42" s="51">
        <v>695</v>
      </c>
      <c r="F42" s="52">
        <v>2073</v>
      </c>
      <c r="G42" s="53">
        <v>1E-3</v>
      </c>
      <c r="H42" s="54">
        <v>2.9999999999999997E-4</v>
      </c>
    </row>
    <row r="43" spans="1:8" x14ac:dyDescent="0.2">
      <c r="A43" s="50"/>
      <c r="B43" s="51"/>
      <c r="C43" s="51"/>
      <c r="D43" s="51" t="s">
        <v>51</v>
      </c>
      <c r="E43" s="51">
        <v>355</v>
      </c>
      <c r="F43" s="52">
        <v>1065</v>
      </c>
      <c r="G43" s="53">
        <v>5.0000000000000001E-4</v>
      </c>
      <c r="H43" s="54">
        <v>2.0000000000000001E-4</v>
      </c>
    </row>
    <row r="44" spans="1:8" x14ac:dyDescent="0.2">
      <c r="A44" s="50"/>
      <c r="B44" s="51" t="s">
        <v>19</v>
      </c>
      <c r="C44" s="51"/>
      <c r="D44" s="51"/>
      <c r="E44" s="52">
        <v>669510</v>
      </c>
      <c r="F44" s="52">
        <v>2037876</v>
      </c>
      <c r="G44" s="55">
        <v>1</v>
      </c>
      <c r="H44" s="54">
        <v>0.34399999999999997</v>
      </c>
    </row>
    <row r="45" spans="1:8" x14ac:dyDescent="0.2">
      <c r="A45" s="50"/>
      <c r="B45" s="51" t="s">
        <v>20</v>
      </c>
      <c r="C45" s="51" t="s">
        <v>21</v>
      </c>
      <c r="D45" s="51" t="s">
        <v>17</v>
      </c>
      <c r="E45" s="52">
        <v>1293462</v>
      </c>
      <c r="F45" s="52">
        <v>3893979</v>
      </c>
      <c r="G45" s="51"/>
      <c r="H45" s="54">
        <v>0.65600000000000003</v>
      </c>
    </row>
    <row r="46" spans="1:8" ht="13.5" thickBot="1" x14ac:dyDescent="0.25">
      <c r="A46" s="56"/>
      <c r="B46" s="57" t="s">
        <v>22</v>
      </c>
      <c r="C46" s="57"/>
      <c r="D46" s="57"/>
      <c r="E46" s="58">
        <v>1962972</v>
      </c>
      <c r="F46" s="58">
        <v>5931855</v>
      </c>
      <c r="G46" s="57"/>
      <c r="H46" s="59">
        <v>1</v>
      </c>
    </row>
    <row r="48" spans="1:8" x14ac:dyDescent="0.2">
      <c r="A48" s="60" t="s">
        <v>33</v>
      </c>
    </row>
  </sheetData>
  <mergeCells count="1">
    <mergeCell ref="E5: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7"/>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35</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52160</v>
      </c>
      <c r="F8" s="52">
        <v>158513</v>
      </c>
      <c r="G8" s="53">
        <v>0.44600000000000001</v>
      </c>
      <c r="H8" s="54">
        <v>0.10199999999999999</v>
      </c>
    </row>
    <row r="9" spans="1:8" x14ac:dyDescent="0.2">
      <c r="A9" s="50"/>
      <c r="B9" s="51"/>
      <c r="C9" s="51"/>
      <c r="D9" s="51" t="s">
        <v>30</v>
      </c>
      <c r="E9" s="51">
        <v>19</v>
      </c>
      <c r="F9" s="51">
        <v>57</v>
      </c>
      <c r="G9" s="53">
        <v>2.0000000000000001E-4</v>
      </c>
      <c r="H9" s="54">
        <v>0</v>
      </c>
    </row>
    <row r="10" spans="1:8" x14ac:dyDescent="0.2">
      <c r="A10" s="50"/>
      <c r="B10" s="51"/>
      <c r="C10" s="51"/>
      <c r="D10" s="51" t="s">
        <v>23</v>
      </c>
      <c r="E10" s="52">
        <v>13037</v>
      </c>
      <c r="F10" s="52">
        <v>42706</v>
      </c>
      <c r="G10" s="53">
        <v>0.12</v>
      </c>
      <c r="H10" s="54">
        <v>2.75E-2</v>
      </c>
    </row>
    <row r="11" spans="1:8" x14ac:dyDescent="0.2">
      <c r="A11" s="50"/>
      <c r="B11" s="51"/>
      <c r="C11" s="51"/>
      <c r="D11" s="51" t="s">
        <v>29</v>
      </c>
      <c r="E11" s="51">
        <v>14</v>
      </c>
      <c r="F11" s="51">
        <v>45</v>
      </c>
      <c r="G11" s="53">
        <v>1E-4</v>
      </c>
      <c r="H11" s="54">
        <v>0</v>
      </c>
    </row>
    <row r="12" spans="1:8" x14ac:dyDescent="0.2">
      <c r="A12" s="50"/>
      <c r="B12" s="51"/>
      <c r="C12" s="51"/>
      <c r="D12" s="51" t="s">
        <v>24</v>
      </c>
      <c r="E12" s="52">
        <v>10753</v>
      </c>
      <c r="F12" s="52">
        <v>24747</v>
      </c>
      <c r="G12" s="53">
        <v>6.9599999999999995E-2</v>
      </c>
      <c r="H12" s="54">
        <v>1.5900000000000001E-2</v>
      </c>
    </row>
    <row r="13" spans="1:8" x14ac:dyDescent="0.2">
      <c r="A13" s="50"/>
      <c r="B13" s="51"/>
      <c r="C13" s="51"/>
      <c r="D13" s="51" t="s">
        <v>28</v>
      </c>
      <c r="E13" s="52">
        <v>1904</v>
      </c>
      <c r="F13" s="52">
        <v>5741</v>
      </c>
      <c r="G13" s="53">
        <v>1.61E-2</v>
      </c>
      <c r="H13" s="54">
        <v>3.7000000000000002E-3</v>
      </c>
    </row>
    <row r="14" spans="1:8" x14ac:dyDescent="0.2">
      <c r="A14" s="50"/>
      <c r="B14" s="51"/>
      <c r="C14" s="51"/>
      <c r="D14" s="51" t="s">
        <v>18</v>
      </c>
      <c r="E14" s="51">
        <v>794</v>
      </c>
      <c r="F14" s="52">
        <v>2400</v>
      </c>
      <c r="G14" s="53">
        <v>6.7000000000000002E-3</v>
      </c>
      <c r="H14" s="54">
        <v>1.5E-3</v>
      </c>
    </row>
    <row r="15" spans="1:8" x14ac:dyDescent="0.2">
      <c r="A15" s="50"/>
      <c r="B15" s="51"/>
      <c r="C15" s="51"/>
      <c r="D15" s="51" t="s">
        <v>36</v>
      </c>
      <c r="E15" s="51">
        <v>210</v>
      </c>
      <c r="F15" s="51">
        <v>444</v>
      </c>
      <c r="G15" s="53">
        <v>1.1999999999999999E-3</v>
      </c>
      <c r="H15" s="54">
        <v>2.9999999999999997E-4</v>
      </c>
    </row>
    <row r="16" spans="1:8" x14ac:dyDescent="0.2">
      <c r="A16" s="50"/>
      <c r="B16" s="51"/>
      <c r="C16" s="51" t="s">
        <v>16</v>
      </c>
      <c r="D16" s="51" t="s">
        <v>17</v>
      </c>
      <c r="E16" s="52">
        <v>8928</v>
      </c>
      <c r="F16" s="52">
        <v>24310</v>
      </c>
      <c r="G16" s="53">
        <v>6.8400000000000002E-2</v>
      </c>
      <c r="H16" s="54">
        <v>1.5699999999999999E-2</v>
      </c>
    </row>
    <row r="17" spans="1:8" x14ac:dyDescent="0.2">
      <c r="A17" s="50"/>
      <c r="B17" s="51"/>
      <c r="C17" s="51"/>
      <c r="D17" s="51" t="s">
        <v>27</v>
      </c>
      <c r="E17" s="51">
        <v>406</v>
      </c>
      <c r="F17" s="51">
        <v>867</v>
      </c>
      <c r="G17" s="53">
        <v>2.3999999999999998E-3</v>
      </c>
      <c r="H17" s="54">
        <v>5.9999999999999995E-4</v>
      </c>
    </row>
    <row r="18" spans="1:8" x14ac:dyDescent="0.2">
      <c r="A18" s="50"/>
      <c r="B18" s="51"/>
      <c r="C18" s="51"/>
      <c r="D18" s="51" t="s">
        <v>23</v>
      </c>
      <c r="E18" s="51">
        <v>20</v>
      </c>
      <c r="F18" s="51">
        <v>20</v>
      </c>
      <c r="G18" s="53">
        <v>1E-4</v>
      </c>
      <c r="H18" s="54">
        <v>0</v>
      </c>
    </row>
    <row r="19" spans="1:8" x14ac:dyDescent="0.2">
      <c r="A19" s="50"/>
      <c r="B19" s="51"/>
      <c r="C19" s="51"/>
      <c r="D19" s="51" t="s">
        <v>29</v>
      </c>
      <c r="E19" s="51">
        <v>265</v>
      </c>
      <c r="F19" s="51">
        <v>818</v>
      </c>
      <c r="G19" s="53">
        <v>2.3E-3</v>
      </c>
      <c r="H19" s="54">
        <v>5.0000000000000001E-4</v>
      </c>
    </row>
    <row r="20" spans="1:8" x14ac:dyDescent="0.2">
      <c r="A20" s="50"/>
      <c r="B20" s="51"/>
      <c r="C20" s="51"/>
      <c r="D20" s="51" t="s">
        <v>24</v>
      </c>
      <c r="E20" s="51">
        <v>185</v>
      </c>
      <c r="F20" s="51">
        <v>555</v>
      </c>
      <c r="G20" s="53">
        <v>1.6000000000000001E-3</v>
      </c>
      <c r="H20" s="54">
        <v>4.0000000000000002E-4</v>
      </c>
    </row>
    <row r="21" spans="1:8" x14ac:dyDescent="0.2">
      <c r="A21" s="50"/>
      <c r="B21" s="51"/>
      <c r="C21" s="51"/>
      <c r="D21" s="51" t="s">
        <v>18</v>
      </c>
      <c r="E21" s="52">
        <v>11557</v>
      </c>
      <c r="F21" s="52">
        <v>34674</v>
      </c>
      <c r="G21" s="53">
        <v>9.7500000000000003E-2</v>
      </c>
      <c r="H21" s="54">
        <v>2.23E-2</v>
      </c>
    </row>
    <row r="22" spans="1:8" x14ac:dyDescent="0.2">
      <c r="A22" s="50"/>
      <c r="B22" s="51"/>
      <c r="C22" s="51" t="s">
        <v>31</v>
      </c>
      <c r="D22" s="51" t="s">
        <v>17</v>
      </c>
      <c r="E22" s="52">
        <v>1790</v>
      </c>
      <c r="F22" s="52">
        <v>5156</v>
      </c>
      <c r="G22" s="53">
        <v>1.4500000000000001E-2</v>
      </c>
      <c r="H22" s="54">
        <v>3.3E-3</v>
      </c>
    </row>
    <row r="23" spans="1:8" x14ac:dyDescent="0.2">
      <c r="A23" s="50"/>
      <c r="B23" s="51"/>
      <c r="C23" s="51"/>
      <c r="D23" s="51" t="s">
        <v>18</v>
      </c>
      <c r="E23" s="51">
        <v>678</v>
      </c>
      <c r="F23" s="52">
        <v>2207</v>
      </c>
      <c r="G23" s="53">
        <v>6.1999999999999998E-3</v>
      </c>
      <c r="H23" s="54">
        <v>1.4E-3</v>
      </c>
    </row>
    <row r="24" spans="1:8" x14ac:dyDescent="0.2">
      <c r="A24" s="50"/>
      <c r="B24" s="51"/>
      <c r="C24" s="51" t="s">
        <v>25</v>
      </c>
      <c r="D24" s="51" t="s">
        <v>17</v>
      </c>
      <c r="E24" s="51">
        <v>350</v>
      </c>
      <c r="F24" s="52">
        <v>1026</v>
      </c>
      <c r="G24" s="53">
        <v>2.8999999999999998E-3</v>
      </c>
      <c r="H24" s="54">
        <v>6.9999999999999999E-4</v>
      </c>
    </row>
    <row r="25" spans="1:8" x14ac:dyDescent="0.2">
      <c r="A25" s="50"/>
      <c r="B25" s="51"/>
      <c r="C25" s="51"/>
      <c r="D25" s="51" t="s">
        <v>27</v>
      </c>
      <c r="E25" s="51">
        <v>219</v>
      </c>
      <c r="F25" s="51">
        <v>657</v>
      </c>
      <c r="G25" s="53">
        <v>1.8E-3</v>
      </c>
      <c r="H25" s="54">
        <v>4.0000000000000002E-4</v>
      </c>
    </row>
    <row r="26" spans="1:8" x14ac:dyDescent="0.2">
      <c r="A26" s="50"/>
      <c r="B26" s="51"/>
      <c r="C26" s="51"/>
      <c r="D26" s="51" t="s">
        <v>29</v>
      </c>
      <c r="E26" s="51">
        <v>60</v>
      </c>
      <c r="F26" s="51">
        <v>182</v>
      </c>
      <c r="G26" s="53">
        <v>5.0000000000000001E-4</v>
      </c>
      <c r="H26" s="54">
        <v>1E-4</v>
      </c>
    </row>
    <row r="27" spans="1:8" x14ac:dyDescent="0.2">
      <c r="A27" s="50"/>
      <c r="B27" s="51"/>
      <c r="C27" s="51"/>
      <c r="D27" s="51" t="s">
        <v>28</v>
      </c>
      <c r="E27" s="51">
        <v>21</v>
      </c>
      <c r="F27" s="51">
        <v>63</v>
      </c>
      <c r="G27" s="53">
        <v>2.0000000000000001E-4</v>
      </c>
      <c r="H27" s="54">
        <v>0</v>
      </c>
    </row>
    <row r="28" spans="1:8" x14ac:dyDescent="0.2">
      <c r="A28" s="50"/>
      <c r="B28" s="51"/>
      <c r="C28" s="51"/>
      <c r="D28" s="51" t="s">
        <v>18</v>
      </c>
      <c r="E28" s="51">
        <v>704</v>
      </c>
      <c r="F28" s="52">
        <v>1835</v>
      </c>
      <c r="G28" s="53">
        <v>5.1999999999999998E-3</v>
      </c>
      <c r="H28" s="54">
        <v>1.1999999999999999E-3</v>
      </c>
    </row>
    <row r="29" spans="1:8" x14ac:dyDescent="0.2">
      <c r="A29" s="50"/>
      <c r="B29" s="51"/>
      <c r="C29" s="51" t="s">
        <v>26</v>
      </c>
      <c r="D29" s="51" t="s">
        <v>17</v>
      </c>
      <c r="E29" s="52">
        <v>6845</v>
      </c>
      <c r="F29" s="52">
        <v>20573</v>
      </c>
      <c r="G29" s="53">
        <v>5.7799999999999997E-2</v>
      </c>
      <c r="H29" s="54">
        <v>1.32E-2</v>
      </c>
    </row>
    <row r="30" spans="1:8" x14ac:dyDescent="0.2">
      <c r="A30" s="50"/>
      <c r="B30" s="51"/>
      <c r="C30" s="51"/>
      <c r="D30" s="51" t="s">
        <v>27</v>
      </c>
      <c r="E30" s="51">
        <v>19</v>
      </c>
      <c r="F30" s="51">
        <v>71</v>
      </c>
      <c r="G30" s="53">
        <v>2.0000000000000001E-4</v>
      </c>
      <c r="H30" s="54">
        <v>0</v>
      </c>
    </row>
    <row r="31" spans="1:8" x14ac:dyDescent="0.2">
      <c r="A31" s="50"/>
      <c r="B31" s="51"/>
      <c r="C31" s="51"/>
      <c r="D31" s="51" t="s">
        <v>29</v>
      </c>
      <c r="E31" s="51">
        <v>1</v>
      </c>
      <c r="F31" s="51">
        <v>3</v>
      </c>
      <c r="G31" s="53">
        <v>0</v>
      </c>
      <c r="H31" s="54">
        <v>0</v>
      </c>
    </row>
    <row r="32" spans="1:8" x14ac:dyDescent="0.2">
      <c r="A32" s="50"/>
      <c r="B32" s="51"/>
      <c r="C32" s="51"/>
      <c r="D32" s="51" t="s">
        <v>18</v>
      </c>
      <c r="E32" s="52">
        <v>9280</v>
      </c>
      <c r="F32" s="52">
        <v>27971</v>
      </c>
      <c r="G32" s="53">
        <v>7.8600000000000003E-2</v>
      </c>
      <c r="H32" s="54">
        <v>1.7999999999999999E-2</v>
      </c>
    </row>
    <row r="33" spans="1:8" x14ac:dyDescent="0.2">
      <c r="A33" s="50"/>
      <c r="B33" s="51" t="s">
        <v>19</v>
      </c>
      <c r="C33" s="51"/>
      <c r="D33" s="51"/>
      <c r="E33" s="52">
        <v>120219</v>
      </c>
      <c r="F33" s="52">
        <v>355641</v>
      </c>
      <c r="G33" s="55">
        <v>1</v>
      </c>
      <c r="H33" s="54">
        <v>0.22900000000000001</v>
      </c>
    </row>
    <row r="34" spans="1:8" x14ac:dyDescent="0.2">
      <c r="A34" s="50"/>
      <c r="B34" s="51" t="s">
        <v>20</v>
      </c>
      <c r="C34" s="51" t="s">
        <v>21</v>
      </c>
      <c r="D34" s="51" t="s">
        <v>17</v>
      </c>
      <c r="E34" s="52">
        <v>401268</v>
      </c>
      <c r="F34" s="52">
        <v>1197676</v>
      </c>
      <c r="G34" s="51"/>
      <c r="H34" s="54">
        <v>0.77100000000000002</v>
      </c>
    </row>
    <row r="35" spans="1:8" ht="13.5" thickBot="1" x14ac:dyDescent="0.25">
      <c r="A35" s="56"/>
      <c r="B35" s="57" t="s">
        <v>22</v>
      </c>
      <c r="C35" s="57"/>
      <c r="D35" s="57"/>
      <c r="E35" s="58">
        <v>521487</v>
      </c>
      <c r="F35" s="58">
        <v>1553317</v>
      </c>
      <c r="G35" s="57"/>
      <c r="H35" s="59">
        <v>1</v>
      </c>
    </row>
    <row r="37" spans="1:8" x14ac:dyDescent="0.2">
      <c r="A37" s="60" t="s">
        <v>33</v>
      </c>
    </row>
  </sheetData>
  <mergeCells count="1">
    <mergeCell ref="E5:E7"/>
  </mergeCells>
  <pageMargins left="0.75" right="0.75" top="1" bottom="1" header="0.5" footer="0.5"/>
  <legacy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44"/>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3"/>
      <c r="C1" s="3"/>
      <c r="D1" s="3"/>
      <c r="E1" s="3"/>
      <c r="F1" s="3"/>
      <c r="G1" s="3"/>
      <c r="H1" s="3"/>
    </row>
    <row r="2" spans="1:8" x14ac:dyDescent="0.2">
      <c r="A2" s="3" t="s">
        <v>1</v>
      </c>
      <c r="B2" s="3"/>
      <c r="C2" s="3"/>
      <c r="D2" s="3"/>
      <c r="E2" s="3"/>
      <c r="F2" s="3"/>
      <c r="G2" s="3"/>
      <c r="H2" s="3"/>
    </row>
    <row r="3" spans="1:8" x14ac:dyDescent="0.2">
      <c r="A3" s="3" t="s">
        <v>118</v>
      </c>
      <c r="B3" s="3"/>
      <c r="C3" s="3"/>
      <c r="D3" s="3"/>
      <c r="E3" s="3"/>
      <c r="F3" s="3"/>
      <c r="G3" s="3"/>
      <c r="H3" s="3"/>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47824</v>
      </c>
      <c r="F8" s="52">
        <v>148750</v>
      </c>
      <c r="G8" s="53">
        <v>0.128</v>
      </c>
      <c r="H8" s="54">
        <v>6.0199999999999997E-2</v>
      </c>
    </row>
    <row r="9" spans="1:8" x14ac:dyDescent="0.2">
      <c r="A9" s="50"/>
      <c r="B9" s="51"/>
      <c r="C9" s="51"/>
      <c r="D9" s="51" t="s">
        <v>37</v>
      </c>
      <c r="E9" s="51">
        <v>27</v>
      </c>
      <c r="F9" s="51">
        <v>93</v>
      </c>
      <c r="G9" s="53">
        <v>1E-4</v>
      </c>
      <c r="H9" s="54">
        <v>0</v>
      </c>
    </row>
    <row r="10" spans="1:8" x14ac:dyDescent="0.2">
      <c r="A10" s="50"/>
      <c r="B10" s="51"/>
      <c r="C10" s="51"/>
      <c r="D10" s="51" t="s">
        <v>30</v>
      </c>
      <c r="E10" s="51">
        <v>35</v>
      </c>
      <c r="F10" s="51">
        <v>105</v>
      </c>
      <c r="G10" s="53">
        <v>1E-4</v>
      </c>
      <c r="H10" s="54">
        <v>0</v>
      </c>
    </row>
    <row r="11" spans="1:8" x14ac:dyDescent="0.2">
      <c r="A11" s="50"/>
      <c r="B11" s="51"/>
      <c r="C11" s="51"/>
      <c r="D11" s="51" t="s">
        <v>23</v>
      </c>
      <c r="E11" s="52">
        <v>6254</v>
      </c>
      <c r="F11" s="52">
        <v>20450</v>
      </c>
      <c r="G11" s="53">
        <v>1.77E-2</v>
      </c>
      <c r="H11" s="54">
        <v>8.3000000000000001E-3</v>
      </c>
    </row>
    <row r="12" spans="1:8" x14ac:dyDescent="0.2">
      <c r="A12" s="50"/>
      <c r="B12" s="51"/>
      <c r="C12" s="51"/>
      <c r="D12" s="51" t="s">
        <v>29</v>
      </c>
      <c r="E12" s="51">
        <v>28</v>
      </c>
      <c r="F12" s="51">
        <v>100</v>
      </c>
      <c r="G12" s="53">
        <v>1E-4</v>
      </c>
      <c r="H12" s="54">
        <v>0</v>
      </c>
    </row>
    <row r="13" spans="1:8" x14ac:dyDescent="0.2">
      <c r="A13" s="50"/>
      <c r="B13" s="51"/>
      <c r="C13" s="51"/>
      <c r="D13" s="51" t="s">
        <v>24</v>
      </c>
      <c r="E13" s="52">
        <v>4964</v>
      </c>
      <c r="F13" s="52">
        <v>13274</v>
      </c>
      <c r="G13" s="53">
        <v>1.15E-2</v>
      </c>
      <c r="H13" s="54">
        <v>5.4000000000000003E-3</v>
      </c>
    </row>
    <row r="14" spans="1:8" x14ac:dyDescent="0.2">
      <c r="A14" s="50"/>
      <c r="B14" s="51"/>
      <c r="C14" s="51"/>
      <c r="D14" s="51" t="s">
        <v>28</v>
      </c>
      <c r="E14" s="52">
        <v>3611</v>
      </c>
      <c r="F14" s="52">
        <v>10935</v>
      </c>
      <c r="G14" s="53">
        <v>9.4000000000000004E-3</v>
      </c>
      <c r="H14" s="54">
        <v>4.4000000000000003E-3</v>
      </c>
    </row>
    <row r="15" spans="1:8" x14ac:dyDescent="0.2">
      <c r="A15" s="50"/>
      <c r="B15" s="51"/>
      <c r="C15" s="51"/>
      <c r="D15" s="51" t="s">
        <v>45</v>
      </c>
      <c r="E15" s="51">
        <v>292</v>
      </c>
      <c r="F15" s="51">
        <v>764</v>
      </c>
      <c r="G15" s="53">
        <v>6.9999999999999999E-4</v>
      </c>
      <c r="H15" s="54">
        <v>2.9999999999999997E-4</v>
      </c>
    </row>
    <row r="16" spans="1:8" x14ac:dyDescent="0.2">
      <c r="A16" s="50"/>
      <c r="B16" s="51"/>
      <c r="C16" s="51"/>
      <c r="D16" s="51" t="s">
        <v>36</v>
      </c>
      <c r="E16" s="51">
        <v>256</v>
      </c>
      <c r="F16" s="51">
        <v>681</v>
      </c>
      <c r="G16" s="53">
        <v>5.9999999999999995E-4</v>
      </c>
      <c r="H16" s="54">
        <v>2.9999999999999997E-4</v>
      </c>
    </row>
    <row r="17" spans="1:8" x14ac:dyDescent="0.2">
      <c r="A17" s="50"/>
      <c r="B17" s="51"/>
      <c r="C17" s="51"/>
      <c r="D17" s="51" t="s">
        <v>51</v>
      </c>
      <c r="E17" s="52">
        <v>4965</v>
      </c>
      <c r="F17" s="52">
        <v>14858</v>
      </c>
      <c r="G17" s="53">
        <v>1.2800000000000001E-2</v>
      </c>
      <c r="H17" s="54">
        <v>6.0000000000000001E-3</v>
      </c>
    </row>
    <row r="18" spans="1:8" x14ac:dyDescent="0.2">
      <c r="A18" s="50"/>
      <c r="B18" s="51"/>
      <c r="C18" s="51" t="s">
        <v>49</v>
      </c>
      <c r="D18" s="51" t="s">
        <v>17</v>
      </c>
      <c r="E18" s="52">
        <v>105635</v>
      </c>
      <c r="F18" s="52">
        <v>320180</v>
      </c>
      <c r="G18" s="53">
        <v>0.27600000000000002</v>
      </c>
      <c r="H18" s="54">
        <v>0.13</v>
      </c>
    </row>
    <row r="19" spans="1:8" x14ac:dyDescent="0.2">
      <c r="A19" s="50"/>
      <c r="B19" s="51"/>
      <c r="C19" s="51"/>
      <c r="D19" s="51" t="s">
        <v>27</v>
      </c>
      <c r="E19" s="52">
        <v>6522</v>
      </c>
      <c r="F19" s="52">
        <v>19930</v>
      </c>
      <c r="G19" s="53">
        <v>1.72E-2</v>
      </c>
      <c r="H19" s="54">
        <v>8.0999999999999996E-3</v>
      </c>
    </row>
    <row r="20" spans="1:8" x14ac:dyDescent="0.2">
      <c r="A20" s="50"/>
      <c r="B20" s="51"/>
      <c r="C20" s="51"/>
      <c r="D20" s="51" t="s">
        <v>29</v>
      </c>
      <c r="E20" s="51">
        <v>487</v>
      </c>
      <c r="F20" s="52">
        <v>1592</v>
      </c>
      <c r="G20" s="53">
        <v>1.4E-3</v>
      </c>
      <c r="H20" s="54">
        <v>5.9999999999999995E-4</v>
      </c>
    </row>
    <row r="21" spans="1:8" x14ac:dyDescent="0.2">
      <c r="A21" s="50"/>
      <c r="B21" s="51"/>
      <c r="C21" s="51"/>
      <c r="D21" s="51" t="s">
        <v>28</v>
      </c>
      <c r="E21" s="51">
        <v>17</v>
      </c>
      <c r="F21" s="51">
        <v>51</v>
      </c>
      <c r="G21" s="53">
        <v>0</v>
      </c>
      <c r="H21" s="54">
        <v>0</v>
      </c>
    </row>
    <row r="22" spans="1:8" x14ac:dyDescent="0.2">
      <c r="A22" s="50"/>
      <c r="B22" s="51"/>
      <c r="C22" s="51"/>
      <c r="D22" s="51" t="s">
        <v>18</v>
      </c>
      <c r="E22" s="52">
        <v>179248</v>
      </c>
      <c r="F22" s="52">
        <v>548153</v>
      </c>
      <c r="G22" s="53">
        <v>0.47299999999999998</v>
      </c>
      <c r="H22" s="54">
        <v>0.222</v>
      </c>
    </row>
    <row r="23" spans="1:8" x14ac:dyDescent="0.2">
      <c r="A23" s="50"/>
      <c r="B23" s="51"/>
      <c r="C23" s="51"/>
      <c r="D23" s="51" t="s">
        <v>45</v>
      </c>
      <c r="E23" s="51">
        <v>26</v>
      </c>
      <c r="F23" s="51">
        <v>78</v>
      </c>
      <c r="G23" s="53">
        <v>1E-4</v>
      </c>
      <c r="H23" s="54">
        <v>0</v>
      </c>
    </row>
    <row r="24" spans="1:8" x14ac:dyDescent="0.2">
      <c r="A24" s="50"/>
      <c r="B24" s="51"/>
      <c r="C24" s="51"/>
      <c r="D24" s="51" t="s">
        <v>51</v>
      </c>
      <c r="E24" s="51">
        <v>65</v>
      </c>
      <c r="F24" s="51">
        <v>195</v>
      </c>
      <c r="G24" s="53">
        <v>2.0000000000000001E-4</v>
      </c>
      <c r="H24" s="54">
        <v>1E-4</v>
      </c>
    </row>
    <row r="25" spans="1:8" x14ac:dyDescent="0.2">
      <c r="A25" s="50"/>
      <c r="B25" s="51"/>
      <c r="C25" s="51" t="s">
        <v>48</v>
      </c>
      <c r="D25" s="51" t="s">
        <v>17</v>
      </c>
      <c r="E25" s="52">
        <v>9781</v>
      </c>
      <c r="F25" s="52">
        <v>28387</v>
      </c>
      <c r="G25" s="53">
        <v>2.4500000000000001E-2</v>
      </c>
      <c r="H25" s="54">
        <v>1.15E-2</v>
      </c>
    </row>
    <row r="26" spans="1:8" x14ac:dyDescent="0.2">
      <c r="A26" s="50"/>
      <c r="B26" s="51"/>
      <c r="C26" s="51"/>
      <c r="D26" s="51" t="s">
        <v>27</v>
      </c>
      <c r="E26" s="52">
        <v>2375</v>
      </c>
      <c r="F26" s="52">
        <v>7169</v>
      </c>
      <c r="G26" s="53">
        <v>6.1999999999999998E-3</v>
      </c>
      <c r="H26" s="54">
        <v>2.8999999999999998E-3</v>
      </c>
    </row>
    <row r="27" spans="1:8" x14ac:dyDescent="0.2">
      <c r="A27" s="50"/>
      <c r="B27" s="51"/>
      <c r="C27" s="51"/>
      <c r="D27" s="51" t="s">
        <v>18</v>
      </c>
      <c r="E27" s="52">
        <v>3708</v>
      </c>
      <c r="F27" s="52">
        <v>11889</v>
      </c>
      <c r="G27" s="53">
        <v>1.03E-2</v>
      </c>
      <c r="H27" s="54">
        <v>4.7999999999999996E-3</v>
      </c>
    </row>
    <row r="28" spans="1:8" x14ac:dyDescent="0.2">
      <c r="A28" s="50"/>
      <c r="B28" s="51"/>
      <c r="C28" s="51" t="s">
        <v>31</v>
      </c>
      <c r="D28" s="51" t="s">
        <v>17</v>
      </c>
      <c r="E28" s="51">
        <v>223</v>
      </c>
      <c r="F28" s="51">
        <v>622</v>
      </c>
      <c r="G28" s="53">
        <v>5.0000000000000001E-4</v>
      </c>
      <c r="H28" s="54">
        <v>2.9999999999999997E-4</v>
      </c>
    </row>
    <row r="29" spans="1:8" x14ac:dyDescent="0.2">
      <c r="A29" s="50"/>
      <c r="B29" s="51"/>
      <c r="C29" s="51"/>
      <c r="D29" s="51" t="s">
        <v>27</v>
      </c>
      <c r="E29" s="51">
        <v>82</v>
      </c>
      <c r="F29" s="51">
        <v>262</v>
      </c>
      <c r="G29" s="53">
        <v>2.0000000000000001E-4</v>
      </c>
      <c r="H29" s="54">
        <v>1E-4</v>
      </c>
    </row>
    <row r="30" spans="1:8" x14ac:dyDescent="0.2">
      <c r="A30" s="50"/>
      <c r="B30" s="51"/>
      <c r="C30" s="51"/>
      <c r="D30" s="51" t="s">
        <v>28</v>
      </c>
      <c r="E30" s="51">
        <v>81</v>
      </c>
      <c r="F30" s="51">
        <v>302</v>
      </c>
      <c r="G30" s="53">
        <v>2.9999999999999997E-4</v>
      </c>
      <c r="H30" s="54">
        <v>1E-4</v>
      </c>
    </row>
    <row r="31" spans="1:8" x14ac:dyDescent="0.2">
      <c r="A31" s="50"/>
      <c r="B31" s="51"/>
      <c r="C31" s="51"/>
      <c r="D31" s="51" t="s">
        <v>18</v>
      </c>
      <c r="E31" s="51">
        <v>84</v>
      </c>
      <c r="F31" s="51">
        <v>306</v>
      </c>
      <c r="G31" s="53">
        <v>2.9999999999999997E-4</v>
      </c>
      <c r="H31" s="54">
        <v>1E-4</v>
      </c>
    </row>
    <row r="32" spans="1:8" x14ac:dyDescent="0.2">
      <c r="A32" s="50"/>
      <c r="B32" s="51"/>
      <c r="C32" s="51"/>
      <c r="D32" s="51" t="s">
        <v>36</v>
      </c>
      <c r="E32" s="51">
        <v>14</v>
      </c>
      <c r="F32" s="51">
        <v>35</v>
      </c>
      <c r="G32" s="53">
        <v>0</v>
      </c>
      <c r="H32" s="54">
        <v>0</v>
      </c>
    </row>
    <row r="33" spans="1:8" x14ac:dyDescent="0.2">
      <c r="A33" s="50"/>
      <c r="B33" s="51"/>
      <c r="C33" s="51" t="s">
        <v>25</v>
      </c>
      <c r="D33" s="51" t="s">
        <v>17</v>
      </c>
      <c r="E33" s="51">
        <v>690</v>
      </c>
      <c r="F33" s="52">
        <v>2012</v>
      </c>
      <c r="G33" s="53">
        <v>1.6999999999999999E-3</v>
      </c>
      <c r="H33" s="54">
        <v>8.0000000000000004E-4</v>
      </c>
    </row>
    <row r="34" spans="1:8" x14ac:dyDescent="0.2">
      <c r="A34" s="50"/>
      <c r="B34" s="51"/>
      <c r="C34" s="51"/>
      <c r="D34" s="51" t="s">
        <v>27</v>
      </c>
      <c r="E34" s="51">
        <v>908</v>
      </c>
      <c r="F34" s="52">
        <v>2797</v>
      </c>
      <c r="G34" s="53">
        <v>2.3999999999999998E-3</v>
      </c>
      <c r="H34" s="54">
        <v>1.1000000000000001E-3</v>
      </c>
    </row>
    <row r="35" spans="1:8" x14ac:dyDescent="0.2">
      <c r="A35" s="50"/>
      <c r="B35" s="51"/>
      <c r="C35" s="51"/>
      <c r="D35" s="51" t="s">
        <v>28</v>
      </c>
      <c r="E35" s="51">
        <v>322</v>
      </c>
      <c r="F35" s="52">
        <v>1009</v>
      </c>
      <c r="G35" s="53">
        <v>8.9999999999999998E-4</v>
      </c>
      <c r="H35" s="54">
        <v>4.0000000000000002E-4</v>
      </c>
    </row>
    <row r="36" spans="1:8" x14ac:dyDescent="0.2">
      <c r="A36" s="50"/>
      <c r="B36" s="51"/>
      <c r="C36" s="51"/>
      <c r="D36" s="51" t="s">
        <v>51</v>
      </c>
      <c r="E36" s="51">
        <v>13</v>
      </c>
      <c r="F36" s="51">
        <v>39</v>
      </c>
      <c r="G36" s="53">
        <v>0</v>
      </c>
      <c r="H36" s="54">
        <v>0</v>
      </c>
    </row>
    <row r="37" spans="1:8" x14ac:dyDescent="0.2">
      <c r="A37" s="50"/>
      <c r="B37" s="51"/>
      <c r="C37" s="51" t="s">
        <v>26</v>
      </c>
      <c r="D37" s="51" t="s">
        <v>17</v>
      </c>
      <c r="E37" s="51">
        <v>948</v>
      </c>
      <c r="F37" s="52">
        <v>2844</v>
      </c>
      <c r="G37" s="53">
        <v>2.5000000000000001E-3</v>
      </c>
      <c r="H37" s="54">
        <v>1.1999999999999999E-3</v>
      </c>
    </row>
    <row r="38" spans="1:8" x14ac:dyDescent="0.2">
      <c r="A38" s="50"/>
      <c r="B38" s="51"/>
      <c r="C38" s="51"/>
      <c r="D38" s="51" t="s">
        <v>27</v>
      </c>
      <c r="E38" s="51">
        <v>17</v>
      </c>
      <c r="F38" s="51">
        <v>85</v>
      </c>
      <c r="G38" s="53">
        <v>1E-4</v>
      </c>
      <c r="H38" s="54">
        <v>0</v>
      </c>
    </row>
    <row r="39" spans="1:8" x14ac:dyDescent="0.2">
      <c r="A39" s="50"/>
      <c r="B39" s="51"/>
      <c r="C39" s="51"/>
      <c r="D39" s="51" t="s">
        <v>18</v>
      </c>
      <c r="E39" s="51">
        <v>59</v>
      </c>
      <c r="F39" s="51">
        <v>177</v>
      </c>
      <c r="G39" s="53">
        <v>2.0000000000000001E-4</v>
      </c>
      <c r="H39" s="54">
        <v>1E-4</v>
      </c>
    </row>
    <row r="40" spans="1:8" x14ac:dyDescent="0.2">
      <c r="A40" s="50"/>
      <c r="B40" s="51" t="s">
        <v>19</v>
      </c>
      <c r="C40" s="51"/>
      <c r="D40" s="51"/>
      <c r="E40" s="52">
        <v>379561</v>
      </c>
      <c r="F40" s="52">
        <v>1158124</v>
      </c>
      <c r="G40" s="55">
        <v>1</v>
      </c>
      <c r="H40" s="54">
        <v>0.46899999999999997</v>
      </c>
    </row>
    <row r="41" spans="1:8" x14ac:dyDescent="0.2">
      <c r="A41" s="50"/>
      <c r="B41" s="51" t="s">
        <v>20</v>
      </c>
      <c r="C41" s="51" t="s">
        <v>21</v>
      </c>
      <c r="D41" s="51" t="s">
        <v>17</v>
      </c>
      <c r="E41" s="52">
        <v>436432</v>
      </c>
      <c r="F41" s="52">
        <v>1312654</v>
      </c>
      <c r="G41" s="51"/>
      <c r="H41" s="54">
        <v>0.53100000000000003</v>
      </c>
    </row>
    <row r="42" spans="1:8" ht="13.5" thickBot="1" x14ac:dyDescent="0.25">
      <c r="A42" s="56"/>
      <c r="B42" s="57" t="s">
        <v>22</v>
      </c>
      <c r="C42" s="57"/>
      <c r="D42" s="57"/>
      <c r="E42" s="58">
        <v>815993</v>
      </c>
      <c r="F42" s="58">
        <v>2470778</v>
      </c>
      <c r="G42" s="57"/>
      <c r="H42" s="59">
        <v>1</v>
      </c>
    </row>
    <row r="44" spans="1:8" x14ac:dyDescent="0.2">
      <c r="A44" s="60" t="s">
        <v>33</v>
      </c>
    </row>
  </sheetData>
  <mergeCells count="1">
    <mergeCell ref="E5:E7"/>
  </mergeCells>
  <pageMargins left="0.75" right="0.75" top="1" bottom="1" header="0.5" footer="0.5"/>
  <pageSetup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46"/>
  <sheetViews>
    <sheetView workbookViewId="0">
      <selection sqref="A1:IV65536"/>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119</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163090</v>
      </c>
      <c r="F8" s="52">
        <v>500109</v>
      </c>
      <c r="G8" s="53">
        <v>0.27900000000000003</v>
      </c>
      <c r="H8" s="54">
        <v>8.8400000000000006E-2</v>
      </c>
    </row>
    <row r="9" spans="1:8" x14ac:dyDescent="0.2">
      <c r="A9" s="50"/>
      <c r="B9" s="51"/>
      <c r="C9" s="51"/>
      <c r="D9" s="51" t="s">
        <v>23</v>
      </c>
      <c r="E9" s="52">
        <v>4475</v>
      </c>
      <c r="F9" s="52">
        <v>14063</v>
      </c>
      <c r="G9" s="53">
        <v>7.9000000000000008E-3</v>
      </c>
      <c r="H9" s="54">
        <v>2.5000000000000001E-3</v>
      </c>
    </row>
    <row r="10" spans="1:8" x14ac:dyDescent="0.2">
      <c r="A10" s="50"/>
      <c r="B10" s="51"/>
      <c r="C10" s="51"/>
      <c r="D10" s="51" t="s">
        <v>29</v>
      </c>
      <c r="E10" s="51">
        <v>19</v>
      </c>
      <c r="F10" s="51">
        <v>64</v>
      </c>
      <c r="G10" s="53">
        <v>0</v>
      </c>
      <c r="H10" s="54">
        <v>0</v>
      </c>
    </row>
    <row r="11" spans="1:8" x14ac:dyDescent="0.2">
      <c r="A11" s="50"/>
      <c r="B11" s="51"/>
      <c r="C11" s="51"/>
      <c r="D11" s="51" t="s">
        <v>24</v>
      </c>
      <c r="E11" s="52">
        <v>2064</v>
      </c>
      <c r="F11" s="52">
        <v>6229</v>
      </c>
      <c r="G11" s="53">
        <v>3.5000000000000001E-3</v>
      </c>
      <c r="H11" s="54">
        <v>1.1000000000000001E-3</v>
      </c>
    </row>
    <row r="12" spans="1:8" x14ac:dyDescent="0.2">
      <c r="A12" s="50"/>
      <c r="B12" s="51"/>
      <c r="C12" s="51"/>
      <c r="D12" s="51" t="s">
        <v>28</v>
      </c>
      <c r="E12" s="52">
        <v>14745</v>
      </c>
      <c r="F12" s="52">
        <v>45477</v>
      </c>
      <c r="G12" s="53">
        <v>2.5399999999999999E-2</v>
      </c>
      <c r="H12" s="54">
        <v>8.0000000000000002E-3</v>
      </c>
    </row>
    <row r="13" spans="1:8" x14ac:dyDescent="0.2">
      <c r="A13" s="50"/>
      <c r="B13" s="51"/>
      <c r="C13" s="51"/>
      <c r="D13" s="51" t="s">
        <v>45</v>
      </c>
      <c r="E13" s="52">
        <v>1408</v>
      </c>
      <c r="F13" s="52">
        <v>4351</v>
      </c>
      <c r="G13" s="53">
        <v>2.3999999999999998E-3</v>
      </c>
      <c r="H13" s="54">
        <v>8.0000000000000004E-4</v>
      </c>
    </row>
    <row r="14" spans="1:8" x14ac:dyDescent="0.2">
      <c r="A14" s="50"/>
      <c r="B14" s="51"/>
      <c r="C14" s="51"/>
      <c r="D14" s="51" t="s">
        <v>36</v>
      </c>
      <c r="E14" s="51">
        <v>605</v>
      </c>
      <c r="F14" s="52">
        <v>1850</v>
      </c>
      <c r="G14" s="53">
        <v>1E-3</v>
      </c>
      <c r="H14" s="54">
        <v>2.9999999999999997E-4</v>
      </c>
    </row>
    <row r="15" spans="1:8" x14ac:dyDescent="0.2">
      <c r="A15" s="50"/>
      <c r="B15" s="51"/>
      <c r="C15" s="51"/>
      <c r="D15" s="51" t="s">
        <v>51</v>
      </c>
      <c r="E15" s="52">
        <v>63286</v>
      </c>
      <c r="F15" s="52">
        <v>194777</v>
      </c>
      <c r="G15" s="53">
        <v>0.109</v>
      </c>
      <c r="H15" s="54">
        <v>3.44E-2</v>
      </c>
    </row>
    <row r="16" spans="1:8" x14ac:dyDescent="0.2">
      <c r="A16" s="50"/>
      <c r="B16" s="51"/>
      <c r="C16" s="51" t="s">
        <v>49</v>
      </c>
      <c r="D16" s="51" t="s">
        <v>17</v>
      </c>
      <c r="E16" s="52">
        <v>100185</v>
      </c>
      <c r="F16" s="52">
        <v>304755</v>
      </c>
      <c r="G16" s="53">
        <v>0.17</v>
      </c>
      <c r="H16" s="54">
        <v>5.3900000000000003E-2</v>
      </c>
    </row>
    <row r="17" spans="1:8" x14ac:dyDescent="0.2">
      <c r="A17" s="50"/>
      <c r="B17" s="51"/>
      <c r="C17" s="51"/>
      <c r="D17" s="51" t="s">
        <v>27</v>
      </c>
      <c r="E17" s="52">
        <v>6401</v>
      </c>
      <c r="F17" s="52">
        <v>19255</v>
      </c>
      <c r="G17" s="53">
        <v>1.0800000000000001E-2</v>
      </c>
      <c r="H17" s="54">
        <v>3.3999999999999998E-3</v>
      </c>
    </row>
    <row r="18" spans="1:8" x14ac:dyDescent="0.2">
      <c r="A18" s="50"/>
      <c r="B18" s="51"/>
      <c r="C18" s="51"/>
      <c r="D18" s="51" t="s">
        <v>29</v>
      </c>
      <c r="E18" s="51">
        <v>458</v>
      </c>
      <c r="F18" s="52">
        <v>1474</v>
      </c>
      <c r="G18" s="53">
        <v>8.0000000000000004E-4</v>
      </c>
      <c r="H18" s="54">
        <v>2.9999999999999997E-4</v>
      </c>
    </row>
    <row r="19" spans="1:8" x14ac:dyDescent="0.2">
      <c r="A19" s="50"/>
      <c r="B19" s="51"/>
      <c r="C19" s="51"/>
      <c r="D19" s="51" t="s">
        <v>28</v>
      </c>
      <c r="E19" s="52">
        <v>1210</v>
      </c>
      <c r="F19" s="52">
        <v>3607</v>
      </c>
      <c r="G19" s="53">
        <v>2E-3</v>
      </c>
      <c r="H19" s="54">
        <v>5.9999999999999995E-4</v>
      </c>
    </row>
    <row r="20" spans="1:8" x14ac:dyDescent="0.2">
      <c r="A20" s="50"/>
      <c r="B20" s="51"/>
      <c r="C20" s="51"/>
      <c r="D20" s="51" t="s">
        <v>18</v>
      </c>
      <c r="E20" s="52">
        <v>175447</v>
      </c>
      <c r="F20" s="52">
        <v>528254</v>
      </c>
      <c r="G20" s="53">
        <v>0.29499999999999998</v>
      </c>
      <c r="H20" s="54">
        <v>9.3399999999999997E-2</v>
      </c>
    </row>
    <row r="21" spans="1:8" x14ac:dyDescent="0.2">
      <c r="A21" s="50"/>
      <c r="B21" s="51"/>
      <c r="C21" s="51"/>
      <c r="D21" s="51" t="s">
        <v>45</v>
      </c>
      <c r="E21" s="51">
        <v>77</v>
      </c>
      <c r="F21" s="51">
        <v>149</v>
      </c>
      <c r="G21" s="53">
        <v>1E-4</v>
      </c>
      <c r="H21" s="54">
        <v>0</v>
      </c>
    </row>
    <row r="22" spans="1:8" x14ac:dyDescent="0.2">
      <c r="A22" s="50"/>
      <c r="B22" s="51"/>
      <c r="C22" s="51"/>
      <c r="D22" s="51" t="s">
        <v>51</v>
      </c>
      <c r="E22" s="52">
        <v>3694</v>
      </c>
      <c r="F22" s="52">
        <v>11009</v>
      </c>
      <c r="G22" s="53">
        <v>6.1999999999999998E-3</v>
      </c>
      <c r="H22" s="54">
        <v>1.9E-3</v>
      </c>
    </row>
    <row r="23" spans="1:8" x14ac:dyDescent="0.2">
      <c r="A23" s="50"/>
      <c r="B23" s="51"/>
      <c r="C23" s="51" t="s">
        <v>48</v>
      </c>
      <c r="D23" s="51" t="s">
        <v>17</v>
      </c>
      <c r="E23" s="52">
        <v>21448</v>
      </c>
      <c r="F23" s="52">
        <v>63689</v>
      </c>
      <c r="G23" s="53">
        <v>3.56E-2</v>
      </c>
      <c r="H23" s="54">
        <v>1.1299999999999999E-2</v>
      </c>
    </row>
    <row r="24" spans="1:8" x14ac:dyDescent="0.2">
      <c r="A24" s="50"/>
      <c r="B24" s="51"/>
      <c r="C24" s="51"/>
      <c r="D24" s="51" t="s">
        <v>27</v>
      </c>
      <c r="E24" s="52">
        <v>6674</v>
      </c>
      <c r="F24" s="52">
        <v>19168</v>
      </c>
      <c r="G24" s="53">
        <v>1.0699999999999999E-2</v>
      </c>
      <c r="H24" s="54">
        <v>3.3999999999999998E-3</v>
      </c>
    </row>
    <row r="25" spans="1:8" x14ac:dyDescent="0.2">
      <c r="A25" s="50"/>
      <c r="B25" s="51"/>
      <c r="C25" s="51"/>
      <c r="D25" s="51" t="s">
        <v>28</v>
      </c>
      <c r="E25" s="51">
        <v>348</v>
      </c>
      <c r="F25" s="52">
        <v>1044</v>
      </c>
      <c r="G25" s="53">
        <v>5.9999999999999995E-4</v>
      </c>
      <c r="H25" s="54">
        <v>2.0000000000000001E-4</v>
      </c>
    </row>
    <row r="26" spans="1:8" x14ac:dyDescent="0.2">
      <c r="A26" s="50"/>
      <c r="B26" s="51"/>
      <c r="C26" s="51"/>
      <c r="D26" s="51" t="s">
        <v>18</v>
      </c>
      <c r="E26" s="52">
        <v>5781</v>
      </c>
      <c r="F26" s="52">
        <v>18558</v>
      </c>
      <c r="G26" s="53">
        <v>1.04E-2</v>
      </c>
      <c r="H26" s="54">
        <v>3.3E-3</v>
      </c>
    </row>
    <row r="27" spans="1:8" x14ac:dyDescent="0.2">
      <c r="A27" s="50"/>
      <c r="B27" s="51"/>
      <c r="C27" s="51"/>
      <c r="D27" s="51" t="s">
        <v>51</v>
      </c>
      <c r="E27" s="51">
        <v>732</v>
      </c>
      <c r="F27" s="52">
        <v>2215</v>
      </c>
      <c r="G27" s="53">
        <v>1.1999999999999999E-3</v>
      </c>
      <c r="H27" s="54">
        <v>4.0000000000000002E-4</v>
      </c>
    </row>
    <row r="28" spans="1:8" x14ac:dyDescent="0.2">
      <c r="A28" s="50"/>
      <c r="B28" s="51"/>
      <c r="C28" s="51" t="s">
        <v>31</v>
      </c>
      <c r="D28" s="51" t="s">
        <v>17</v>
      </c>
      <c r="E28" s="52">
        <v>1942</v>
      </c>
      <c r="F28" s="52">
        <v>5674</v>
      </c>
      <c r="G28" s="53">
        <v>3.2000000000000002E-3</v>
      </c>
      <c r="H28" s="54">
        <v>1E-3</v>
      </c>
    </row>
    <row r="29" spans="1:8" x14ac:dyDescent="0.2">
      <c r="A29" s="50"/>
      <c r="B29" s="51"/>
      <c r="C29" s="51"/>
      <c r="D29" s="51" t="s">
        <v>27</v>
      </c>
      <c r="E29" s="51">
        <v>509</v>
      </c>
      <c r="F29" s="52">
        <v>1651</v>
      </c>
      <c r="G29" s="53">
        <v>8.9999999999999998E-4</v>
      </c>
      <c r="H29" s="54">
        <v>2.9999999999999997E-4</v>
      </c>
    </row>
    <row r="30" spans="1:8" x14ac:dyDescent="0.2">
      <c r="A30" s="50"/>
      <c r="B30" s="51"/>
      <c r="C30" s="51"/>
      <c r="D30" s="51" t="s">
        <v>28</v>
      </c>
      <c r="E30" s="51">
        <v>329</v>
      </c>
      <c r="F30" s="51">
        <v>961</v>
      </c>
      <c r="G30" s="53">
        <v>5.0000000000000001E-4</v>
      </c>
      <c r="H30" s="54">
        <v>2.0000000000000001E-4</v>
      </c>
    </row>
    <row r="31" spans="1:8" x14ac:dyDescent="0.2">
      <c r="A31" s="50"/>
      <c r="B31" s="51"/>
      <c r="C31" s="51"/>
      <c r="D31" s="51" t="s">
        <v>18</v>
      </c>
      <c r="E31" s="51">
        <v>188</v>
      </c>
      <c r="F31" s="51">
        <v>643</v>
      </c>
      <c r="G31" s="53">
        <v>4.0000000000000002E-4</v>
      </c>
      <c r="H31" s="54">
        <v>1E-4</v>
      </c>
    </row>
    <row r="32" spans="1:8" x14ac:dyDescent="0.2">
      <c r="A32" s="50"/>
      <c r="B32" s="51"/>
      <c r="C32" s="51" t="s">
        <v>25</v>
      </c>
      <c r="D32" s="51" t="s">
        <v>17</v>
      </c>
      <c r="E32" s="52">
        <v>3699</v>
      </c>
      <c r="F32" s="52">
        <v>10963</v>
      </c>
      <c r="G32" s="53">
        <v>6.1000000000000004E-3</v>
      </c>
      <c r="H32" s="54">
        <v>1.9E-3</v>
      </c>
    </row>
    <row r="33" spans="1:8" x14ac:dyDescent="0.2">
      <c r="A33" s="50"/>
      <c r="B33" s="51"/>
      <c r="C33" s="51"/>
      <c r="D33" s="51" t="s">
        <v>27</v>
      </c>
      <c r="E33" s="52">
        <v>4164</v>
      </c>
      <c r="F33" s="52">
        <v>12384</v>
      </c>
      <c r="G33" s="53">
        <v>6.8999999999999999E-3</v>
      </c>
      <c r="H33" s="54">
        <v>2.2000000000000001E-3</v>
      </c>
    </row>
    <row r="34" spans="1:8" x14ac:dyDescent="0.2">
      <c r="A34" s="50"/>
      <c r="B34" s="51"/>
      <c r="C34" s="51"/>
      <c r="D34" s="51" t="s">
        <v>29</v>
      </c>
      <c r="E34" s="51">
        <v>19</v>
      </c>
      <c r="F34" s="51">
        <v>66</v>
      </c>
      <c r="G34" s="53">
        <v>0</v>
      </c>
      <c r="H34" s="54">
        <v>0</v>
      </c>
    </row>
    <row r="35" spans="1:8" x14ac:dyDescent="0.2">
      <c r="A35" s="50"/>
      <c r="B35" s="51"/>
      <c r="C35" s="51"/>
      <c r="D35" s="51" t="s">
        <v>28</v>
      </c>
      <c r="E35" s="52">
        <v>1637</v>
      </c>
      <c r="F35" s="52">
        <v>4997</v>
      </c>
      <c r="G35" s="53">
        <v>2.8E-3</v>
      </c>
      <c r="H35" s="54">
        <v>8.9999999999999998E-4</v>
      </c>
    </row>
    <row r="36" spans="1:8" x14ac:dyDescent="0.2">
      <c r="A36" s="50"/>
      <c r="B36" s="51"/>
      <c r="C36" s="51"/>
      <c r="D36" s="51" t="s">
        <v>45</v>
      </c>
      <c r="E36" s="51">
        <v>44</v>
      </c>
      <c r="F36" s="51">
        <v>137</v>
      </c>
      <c r="G36" s="53">
        <v>1E-4</v>
      </c>
      <c r="H36" s="54">
        <v>0</v>
      </c>
    </row>
    <row r="37" spans="1:8" x14ac:dyDescent="0.2">
      <c r="A37" s="50"/>
      <c r="B37" s="51"/>
      <c r="C37" s="51"/>
      <c r="D37" s="51" t="s">
        <v>51</v>
      </c>
      <c r="E37" s="52">
        <v>1296</v>
      </c>
      <c r="F37" s="52">
        <v>3922</v>
      </c>
      <c r="G37" s="53">
        <v>2.2000000000000001E-3</v>
      </c>
      <c r="H37" s="54">
        <v>6.9999999999999999E-4</v>
      </c>
    </row>
    <row r="38" spans="1:8" x14ac:dyDescent="0.2">
      <c r="A38" s="50"/>
      <c r="B38" s="51"/>
      <c r="C38" s="51" t="s">
        <v>26</v>
      </c>
      <c r="D38" s="51" t="s">
        <v>17</v>
      </c>
      <c r="E38" s="52">
        <v>1791</v>
      </c>
      <c r="F38" s="52">
        <v>5381</v>
      </c>
      <c r="G38" s="53">
        <v>3.0000000000000001E-3</v>
      </c>
      <c r="H38" s="54">
        <v>1E-3</v>
      </c>
    </row>
    <row r="39" spans="1:8" x14ac:dyDescent="0.2">
      <c r="A39" s="50"/>
      <c r="B39" s="51"/>
      <c r="C39" s="51"/>
      <c r="D39" s="51" t="s">
        <v>23</v>
      </c>
      <c r="E39" s="51">
        <v>28</v>
      </c>
      <c r="F39" s="51">
        <v>84</v>
      </c>
      <c r="G39" s="53">
        <v>0</v>
      </c>
      <c r="H39" s="54">
        <v>0</v>
      </c>
    </row>
    <row r="40" spans="1:8" x14ac:dyDescent="0.2">
      <c r="A40" s="50"/>
      <c r="B40" s="51"/>
      <c r="C40" s="51"/>
      <c r="D40" s="51" t="s">
        <v>18</v>
      </c>
      <c r="E40" s="51">
        <v>900</v>
      </c>
      <c r="F40" s="52">
        <v>2700</v>
      </c>
      <c r="G40" s="53">
        <v>1.5E-3</v>
      </c>
      <c r="H40" s="54">
        <v>5.0000000000000001E-4</v>
      </c>
    </row>
    <row r="41" spans="1:8" x14ac:dyDescent="0.2">
      <c r="A41" s="50"/>
      <c r="B41" s="51"/>
      <c r="C41" s="51"/>
      <c r="D41" s="51" t="s">
        <v>51</v>
      </c>
      <c r="E41" s="51">
        <v>48</v>
      </c>
      <c r="F41" s="51">
        <v>144</v>
      </c>
      <c r="G41" s="53">
        <v>1E-4</v>
      </c>
      <c r="H41" s="54">
        <v>0</v>
      </c>
    </row>
    <row r="42" spans="1:8" x14ac:dyDescent="0.2">
      <c r="A42" s="50"/>
      <c r="B42" s="51" t="s">
        <v>19</v>
      </c>
      <c r="C42" s="51"/>
      <c r="D42" s="51"/>
      <c r="E42" s="52">
        <v>588741</v>
      </c>
      <c r="F42" s="52">
        <v>1789804</v>
      </c>
      <c r="G42" s="55">
        <v>1</v>
      </c>
      <c r="H42" s="54">
        <v>0.316</v>
      </c>
    </row>
    <row r="43" spans="1:8" x14ac:dyDescent="0.2">
      <c r="A43" s="50"/>
      <c r="B43" s="51" t="s">
        <v>20</v>
      </c>
      <c r="C43" s="51" t="s">
        <v>21</v>
      </c>
      <c r="D43" s="51" t="s">
        <v>17</v>
      </c>
      <c r="E43" s="52">
        <v>1281397</v>
      </c>
      <c r="F43" s="52">
        <v>3866136</v>
      </c>
      <c r="G43" s="51"/>
      <c r="H43" s="54">
        <v>0.68400000000000005</v>
      </c>
    </row>
    <row r="44" spans="1:8" ht="13.5" thickBot="1" x14ac:dyDescent="0.25">
      <c r="A44" s="56"/>
      <c r="B44" s="57" t="s">
        <v>22</v>
      </c>
      <c r="C44" s="57"/>
      <c r="D44" s="57"/>
      <c r="E44" s="58">
        <v>1870138</v>
      </c>
      <c r="F44" s="58">
        <v>5655940</v>
      </c>
      <c r="G44" s="57"/>
      <c r="H44" s="59">
        <v>1</v>
      </c>
    </row>
    <row r="46" spans="1:8" x14ac:dyDescent="0.2">
      <c r="A46" s="60" t="s">
        <v>33</v>
      </c>
    </row>
  </sheetData>
  <mergeCells count="1">
    <mergeCell ref="E5:E7"/>
  </mergeCells>
  <pageMargins left="0.75" right="0.75" top="1" bottom="1" header="0.5" footer="0.5"/>
  <pageSetup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47"/>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0.8554687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120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149334</v>
      </c>
      <c r="F8" s="52">
        <v>458822</v>
      </c>
      <c r="G8" s="53">
        <v>0.222</v>
      </c>
      <c r="H8" s="54">
        <v>7.8700000000000006E-2</v>
      </c>
    </row>
    <row r="9" spans="1:8" x14ac:dyDescent="0.2">
      <c r="A9" s="50"/>
      <c r="B9" s="51"/>
      <c r="C9" s="51"/>
      <c r="D9" s="51" t="s">
        <v>23</v>
      </c>
      <c r="E9" s="52">
        <v>5881</v>
      </c>
      <c r="F9" s="52">
        <v>19457</v>
      </c>
      <c r="G9" s="53">
        <v>9.4000000000000004E-3</v>
      </c>
      <c r="H9" s="54">
        <v>3.3E-3</v>
      </c>
    </row>
    <row r="10" spans="1:8" x14ac:dyDescent="0.2">
      <c r="A10" s="50"/>
      <c r="B10" s="51"/>
      <c r="C10" s="51"/>
      <c r="D10" s="51" t="s">
        <v>29</v>
      </c>
      <c r="E10" s="51">
        <v>16</v>
      </c>
      <c r="F10" s="51">
        <v>53</v>
      </c>
      <c r="G10" s="53">
        <v>0</v>
      </c>
      <c r="H10" s="54">
        <v>0</v>
      </c>
    </row>
    <row r="11" spans="1:8" x14ac:dyDescent="0.2">
      <c r="A11" s="50"/>
      <c r="B11" s="51"/>
      <c r="C11" s="51"/>
      <c r="D11" s="51" t="s">
        <v>24</v>
      </c>
      <c r="E11" s="52">
        <v>2926</v>
      </c>
      <c r="F11" s="52">
        <v>8071</v>
      </c>
      <c r="G11" s="53">
        <v>3.8999999999999998E-3</v>
      </c>
      <c r="H11" s="54">
        <v>1.4E-3</v>
      </c>
    </row>
    <row r="12" spans="1:8" x14ac:dyDescent="0.2">
      <c r="A12" s="50"/>
      <c r="B12" s="51"/>
      <c r="C12" s="51"/>
      <c r="D12" s="51" t="s">
        <v>28</v>
      </c>
      <c r="E12" s="52">
        <v>16644</v>
      </c>
      <c r="F12" s="52">
        <v>51965</v>
      </c>
      <c r="G12" s="53">
        <v>2.52E-2</v>
      </c>
      <c r="H12" s="54">
        <v>8.8999999999999999E-3</v>
      </c>
    </row>
    <row r="13" spans="1:8" x14ac:dyDescent="0.2">
      <c r="A13" s="50"/>
      <c r="B13" s="51"/>
      <c r="C13" s="51"/>
      <c r="D13" s="51" t="s">
        <v>121</v>
      </c>
      <c r="E13" s="52">
        <v>1266</v>
      </c>
      <c r="F13" s="52">
        <v>4004</v>
      </c>
      <c r="G13" s="53">
        <v>1.9E-3</v>
      </c>
      <c r="H13" s="54">
        <v>6.9999999999999999E-4</v>
      </c>
    </row>
    <row r="14" spans="1:8" x14ac:dyDescent="0.2">
      <c r="A14" s="50"/>
      <c r="B14" s="51"/>
      <c r="C14" s="51"/>
      <c r="D14" s="51" t="s">
        <v>36</v>
      </c>
      <c r="E14" s="51">
        <v>93</v>
      </c>
      <c r="F14" s="51">
        <v>296</v>
      </c>
      <c r="G14" s="53">
        <v>1E-4</v>
      </c>
      <c r="H14" s="54">
        <v>1E-4</v>
      </c>
    </row>
    <row r="15" spans="1:8" x14ac:dyDescent="0.2">
      <c r="A15" s="50"/>
      <c r="B15" s="51"/>
      <c r="C15" s="51"/>
      <c r="D15" s="51" t="s">
        <v>51</v>
      </c>
      <c r="E15" s="52">
        <v>64403</v>
      </c>
      <c r="F15" s="52">
        <v>198717</v>
      </c>
      <c r="G15" s="53">
        <v>9.6199999999999994E-2</v>
      </c>
      <c r="H15" s="54">
        <v>3.4099999999999998E-2</v>
      </c>
    </row>
    <row r="16" spans="1:8" x14ac:dyDescent="0.2">
      <c r="A16" s="50"/>
      <c r="B16" s="51"/>
      <c r="C16" s="51" t="s">
        <v>49</v>
      </c>
      <c r="D16" s="51" t="s">
        <v>17</v>
      </c>
      <c r="E16" s="52">
        <v>124735</v>
      </c>
      <c r="F16" s="52">
        <v>378486</v>
      </c>
      <c r="G16" s="53">
        <v>0.183</v>
      </c>
      <c r="H16" s="54">
        <v>6.5000000000000002E-2</v>
      </c>
    </row>
    <row r="17" spans="1:8" x14ac:dyDescent="0.2">
      <c r="A17" s="50"/>
      <c r="B17" s="51"/>
      <c r="C17" s="51"/>
      <c r="D17" s="51" t="s">
        <v>27</v>
      </c>
      <c r="E17" s="52">
        <v>11425</v>
      </c>
      <c r="F17" s="52">
        <v>34138</v>
      </c>
      <c r="G17" s="53">
        <v>1.6500000000000001E-2</v>
      </c>
      <c r="H17" s="54">
        <v>5.8999999999999999E-3</v>
      </c>
    </row>
    <row r="18" spans="1:8" x14ac:dyDescent="0.2">
      <c r="A18" s="50"/>
      <c r="B18" s="51"/>
      <c r="C18" s="51"/>
      <c r="D18" s="51" t="s">
        <v>29</v>
      </c>
      <c r="E18" s="51">
        <v>452</v>
      </c>
      <c r="F18" s="52">
        <v>1439</v>
      </c>
      <c r="G18" s="53">
        <v>6.9999999999999999E-4</v>
      </c>
      <c r="H18" s="54">
        <v>2.0000000000000001E-4</v>
      </c>
    </row>
    <row r="19" spans="1:8" x14ac:dyDescent="0.2">
      <c r="A19" s="50"/>
      <c r="B19" s="51"/>
      <c r="C19" s="51"/>
      <c r="D19" s="51" t="s">
        <v>28</v>
      </c>
      <c r="E19" s="52">
        <v>1031</v>
      </c>
      <c r="F19" s="52">
        <v>3110</v>
      </c>
      <c r="G19" s="53">
        <v>1.5E-3</v>
      </c>
      <c r="H19" s="54">
        <v>5.0000000000000001E-4</v>
      </c>
    </row>
    <row r="20" spans="1:8" x14ac:dyDescent="0.2">
      <c r="A20" s="50"/>
      <c r="B20" s="51"/>
      <c r="C20" s="51"/>
      <c r="D20" s="51" t="s">
        <v>18</v>
      </c>
      <c r="E20" s="52">
        <v>237305</v>
      </c>
      <c r="F20" s="52">
        <v>719701</v>
      </c>
      <c r="G20" s="53">
        <v>0.34899999999999998</v>
      </c>
      <c r="H20" s="54">
        <v>0.124</v>
      </c>
    </row>
    <row r="21" spans="1:8" x14ac:dyDescent="0.2">
      <c r="A21" s="50"/>
      <c r="B21" s="51"/>
      <c r="C21" s="51"/>
      <c r="D21" s="51" t="s">
        <v>121</v>
      </c>
      <c r="E21" s="51">
        <v>72</v>
      </c>
      <c r="F21" s="51">
        <v>168</v>
      </c>
      <c r="G21" s="53">
        <v>1E-4</v>
      </c>
      <c r="H21" s="54">
        <v>0</v>
      </c>
    </row>
    <row r="22" spans="1:8" x14ac:dyDescent="0.2">
      <c r="A22" s="50"/>
      <c r="B22" s="51"/>
      <c r="C22" s="51"/>
      <c r="D22" s="51" t="s">
        <v>51</v>
      </c>
      <c r="E22" s="52">
        <v>3930</v>
      </c>
      <c r="F22" s="52">
        <v>12138</v>
      </c>
      <c r="G22" s="53">
        <v>5.8999999999999999E-3</v>
      </c>
      <c r="H22" s="54">
        <v>2.0999999999999999E-3</v>
      </c>
    </row>
    <row r="23" spans="1:8" x14ac:dyDescent="0.2">
      <c r="A23" s="50"/>
      <c r="B23" s="51"/>
      <c r="C23" s="51" t="s">
        <v>48</v>
      </c>
      <c r="D23" s="51" t="s">
        <v>17</v>
      </c>
      <c r="E23" s="52">
        <v>29373</v>
      </c>
      <c r="F23" s="52">
        <v>88415</v>
      </c>
      <c r="G23" s="53">
        <v>4.2799999999999998E-2</v>
      </c>
      <c r="H23" s="54">
        <v>1.52E-2</v>
      </c>
    </row>
    <row r="24" spans="1:8" x14ac:dyDescent="0.2">
      <c r="A24" s="50"/>
      <c r="B24" s="51"/>
      <c r="C24" s="51"/>
      <c r="D24" s="51" t="s">
        <v>27</v>
      </c>
      <c r="E24" s="52">
        <v>6484</v>
      </c>
      <c r="F24" s="52">
        <v>19480</v>
      </c>
      <c r="G24" s="53">
        <v>9.4000000000000004E-3</v>
      </c>
      <c r="H24" s="54">
        <v>3.3E-3</v>
      </c>
    </row>
    <row r="25" spans="1:8" x14ac:dyDescent="0.2">
      <c r="A25" s="50"/>
      <c r="B25" s="51"/>
      <c r="C25" s="51"/>
      <c r="D25" s="51" t="s">
        <v>28</v>
      </c>
      <c r="E25" s="51">
        <v>281</v>
      </c>
      <c r="F25" s="51">
        <v>855</v>
      </c>
      <c r="G25" s="53">
        <v>4.0000000000000002E-4</v>
      </c>
      <c r="H25" s="54">
        <v>1E-4</v>
      </c>
    </row>
    <row r="26" spans="1:8" x14ac:dyDescent="0.2">
      <c r="A26" s="50"/>
      <c r="B26" s="51"/>
      <c r="C26" s="51"/>
      <c r="D26" s="51" t="s">
        <v>18</v>
      </c>
      <c r="E26" s="52">
        <v>7606</v>
      </c>
      <c r="F26" s="52">
        <v>23501</v>
      </c>
      <c r="G26" s="53">
        <v>1.14E-2</v>
      </c>
      <c r="H26" s="54">
        <v>4.0000000000000001E-3</v>
      </c>
    </row>
    <row r="27" spans="1:8" x14ac:dyDescent="0.2">
      <c r="A27" s="50"/>
      <c r="B27" s="51"/>
      <c r="C27" s="51"/>
      <c r="D27" s="51" t="s">
        <v>51</v>
      </c>
      <c r="E27" s="51">
        <v>266</v>
      </c>
      <c r="F27" s="51">
        <v>816</v>
      </c>
      <c r="G27" s="53">
        <v>4.0000000000000002E-4</v>
      </c>
      <c r="H27" s="54">
        <v>1E-4</v>
      </c>
    </row>
    <row r="28" spans="1:8" x14ac:dyDescent="0.2">
      <c r="A28" s="50"/>
      <c r="B28" s="51"/>
      <c r="C28" s="51" t="s">
        <v>31</v>
      </c>
      <c r="D28" s="51" t="s">
        <v>17</v>
      </c>
      <c r="E28" s="52">
        <v>1877</v>
      </c>
      <c r="F28" s="52">
        <v>5632</v>
      </c>
      <c r="G28" s="53">
        <v>2.7000000000000001E-3</v>
      </c>
      <c r="H28" s="54">
        <v>1E-3</v>
      </c>
    </row>
    <row r="29" spans="1:8" x14ac:dyDescent="0.2">
      <c r="A29" s="50"/>
      <c r="B29" s="51"/>
      <c r="C29" s="51"/>
      <c r="D29" s="51" t="s">
        <v>27</v>
      </c>
      <c r="E29" s="51">
        <v>416</v>
      </c>
      <c r="F29" s="52">
        <v>1449</v>
      </c>
      <c r="G29" s="53">
        <v>6.9999999999999999E-4</v>
      </c>
      <c r="H29" s="54">
        <v>2.0000000000000001E-4</v>
      </c>
    </row>
    <row r="30" spans="1:8" x14ac:dyDescent="0.2">
      <c r="A30" s="50"/>
      <c r="B30" s="51"/>
      <c r="C30" s="51"/>
      <c r="D30" s="51" t="s">
        <v>28</v>
      </c>
      <c r="E30" s="51">
        <v>152</v>
      </c>
      <c r="F30" s="51">
        <v>456</v>
      </c>
      <c r="G30" s="53">
        <v>2.0000000000000001E-4</v>
      </c>
      <c r="H30" s="54">
        <v>1E-4</v>
      </c>
    </row>
    <row r="31" spans="1:8" x14ac:dyDescent="0.2">
      <c r="A31" s="50"/>
      <c r="B31" s="51"/>
      <c r="C31" s="51"/>
      <c r="D31" s="51" t="s">
        <v>18</v>
      </c>
      <c r="E31" s="51">
        <v>247</v>
      </c>
      <c r="F31" s="51">
        <v>794</v>
      </c>
      <c r="G31" s="53">
        <v>4.0000000000000002E-4</v>
      </c>
      <c r="H31" s="54">
        <v>1E-4</v>
      </c>
    </row>
    <row r="32" spans="1:8" x14ac:dyDescent="0.2">
      <c r="A32" s="50"/>
      <c r="B32" s="51"/>
      <c r="C32" s="51" t="s">
        <v>25</v>
      </c>
      <c r="D32" s="51" t="s">
        <v>17</v>
      </c>
      <c r="E32" s="52">
        <v>3558</v>
      </c>
      <c r="F32" s="52">
        <v>10657</v>
      </c>
      <c r="G32" s="53">
        <v>5.1999999999999998E-3</v>
      </c>
      <c r="H32" s="54">
        <v>1.8E-3</v>
      </c>
    </row>
    <row r="33" spans="1:8" x14ac:dyDescent="0.2">
      <c r="A33" s="50"/>
      <c r="B33" s="51"/>
      <c r="C33" s="51"/>
      <c r="D33" s="51" t="s">
        <v>27</v>
      </c>
      <c r="E33" s="52">
        <v>3749</v>
      </c>
      <c r="F33" s="52">
        <v>11313</v>
      </c>
      <c r="G33" s="53">
        <v>5.4999999999999997E-3</v>
      </c>
      <c r="H33" s="54">
        <v>1.9E-3</v>
      </c>
    </row>
    <row r="34" spans="1:8" x14ac:dyDescent="0.2">
      <c r="A34" s="50"/>
      <c r="B34" s="51"/>
      <c r="C34" s="51"/>
      <c r="D34" s="51" t="s">
        <v>29</v>
      </c>
      <c r="E34" s="51">
        <v>16</v>
      </c>
      <c r="F34" s="51">
        <v>48</v>
      </c>
      <c r="G34" s="53">
        <v>0</v>
      </c>
      <c r="H34" s="54">
        <v>0</v>
      </c>
    </row>
    <row r="35" spans="1:8" x14ac:dyDescent="0.2">
      <c r="A35" s="50"/>
      <c r="B35" s="51"/>
      <c r="C35" s="51"/>
      <c r="D35" s="51" t="s">
        <v>28</v>
      </c>
      <c r="E35" s="52">
        <v>1350</v>
      </c>
      <c r="F35" s="52">
        <v>4117</v>
      </c>
      <c r="G35" s="53">
        <v>2E-3</v>
      </c>
      <c r="H35" s="54">
        <v>6.9999999999999999E-4</v>
      </c>
    </row>
    <row r="36" spans="1:8" x14ac:dyDescent="0.2">
      <c r="A36" s="50"/>
      <c r="B36" s="51"/>
      <c r="C36" s="51"/>
      <c r="D36" s="51" t="s">
        <v>121</v>
      </c>
      <c r="E36" s="51">
        <v>17</v>
      </c>
      <c r="F36" s="51">
        <v>58</v>
      </c>
      <c r="G36" s="53">
        <v>0</v>
      </c>
      <c r="H36" s="54">
        <v>0</v>
      </c>
    </row>
    <row r="37" spans="1:8" x14ac:dyDescent="0.2">
      <c r="A37" s="50"/>
      <c r="B37" s="51"/>
      <c r="C37" s="51"/>
      <c r="D37" s="51" t="s">
        <v>51</v>
      </c>
      <c r="E37" s="51">
        <v>969</v>
      </c>
      <c r="F37" s="52">
        <v>2959</v>
      </c>
      <c r="G37" s="53">
        <v>1.4E-3</v>
      </c>
      <c r="H37" s="54">
        <v>5.0000000000000001E-4</v>
      </c>
    </row>
    <row r="38" spans="1:8" x14ac:dyDescent="0.2">
      <c r="A38" s="50"/>
      <c r="B38" s="51"/>
      <c r="C38" s="51" t="s">
        <v>26</v>
      </c>
      <c r="D38" s="51" t="s">
        <v>17</v>
      </c>
      <c r="E38" s="51">
        <v>457</v>
      </c>
      <c r="F38" s="52">
        <v>1378</v>
      </c>
      <c r="G38" s="53">
        <v>6.9999999999999999E-4</v>
      </c>
      <c r="H38" s="54">
        <v>2.0000000000000001E-4</v>
      </c>
    </row>
    <row r="39" spans="1:8" x14ac:dyDescent="0.2">
      <c r="A39" s="50"/>
      <c r="B39" s="51"/>
      <c r="C39" s="51"/>
      <c r="D39" s="51" t="s">
        <v>27</v>
      </c>
      <c r="E39" s="51">
        <v>1</v>
      </c>
      <c r="F39" s="51">
        <v>3</v>
      </c>
      <c r="G39" s="53">
        <v>0</v>
      </c>
      <c r="H39" s="54">
        <v>0</v>
      </c>
    </row>
    <row r="40" spans="1:8" x14ac:dyDescent="0.2">
      <c r="A40" s="50"/>
      <c r="B40" s="51"/>
      <c r="C40" s="51"/>
      <c r="D40" s="51" t="s">
        <v>23</v>
      </c>
      <c r="E40" s="51">
        <v>1</v>
      </c>
      <c r="F40" s="51">
        <v>3</v>
      </c>
      <c r="G40" s="53">
        <v>0</v>
      </c>
      <c r="H40" s="54">
        <v>0</v>
      </c>
    </row>
    <row r="41" spans="1:8" x14ac:dyDescent="0.2">
      <c r="A41" s="50"/>
      <c r="B41" s="51"/>
      <c r="C41" s="51"/>
      <c r="D41" s="51" t="s">
        <v>18</v>
      </c>
      <c r="E41" s="51">
        <v>712</v>
      </c>
      <c r="F41" s="52">
        <v>2136</v>
      </c>
      <c r="G41" s="53">
        <v>1E-3</v>
      </c>
      <c r="H41" s="54">
        <v>4.0000000000000002E-4</v>
      </c>
    </row>
    <row r="42" spans="1:8" x14ac:dyDescent="0.2">
      <c r="A42" s="50"/>
      <c r="B42" s="51"/>
      <c r="C42" s="51"/>
      <c r="D42" s="51" t="s">
        <v>51</v>
      </c>
      <c r="E42" s="51">
        <v>27</v>
      </c>
      <c r="F42" s="51">
        <v>81</v>
      </c>
      <c r="G42" s="53">
        <v>0</v>
      </c>
      <c r="H42" s="54">
        <v>0</v>
      </c>
    </row>
    <row r="43" spans="1:8" x14ac:dyDescent="0.2">
      <c r="A43" s="50"/>
      <c r="B43" s="51" t="s">
        <v>19</v>
      </c>
      <c r="C43" s="51"/>
      <c r="D43" s="51"/>
      <c r="E43" s="52">
        <v>677072</v>
      </c>
      <c r="F43" s="52">
        <v>2064716</v>
      </c>
      <c r="G43" s="55">
        <v>1</v>
      </c>
      <c r="H43" s="54">
        <v>0.35399999999999998</v>
      </c>
    </row>
    <row r="44" spans="1:8" x14ac:dyDescent="0.2">
      <c r="A44" s="50"/>
      <c r="B44" s="51" t="s">
        <v>20</v>
      </c>
      <c r="C44" s="51" t="s">
        <v>21</v>
      </c>
      <c r="D44" s="51" t="s">
        <v>17</v>
      </c>
      <c r="E44" s="52">
        <v>1244533</v>
      </c>
      <c r="F44" s="52">
        <v>3762343</v>
      </c>
      <c r="G44" s="51"/>
      <c r="H44" s="54">
        <v>0.64600000000000002</v>
      </c>
    </row>
    <row r="45" spans="1:8" ht="13.5" thickBot="1" x14ac:dyDescent="0.25">
      <c r="A45" s="56"/>
      <c r="B45" s="57" t="s">
        <v>22</v>
      </c>
      <c r="C45" s="57"/>
      <c r="D45" s="57"/>
      <c r="E45" s="58">
        <v>1921605</v>
      </c>
      <c r="F45" s="58">
        <v>5827058</v>
      </c>
      <c r="G45" s="57"/>
      <c r="H45" s="59">
        <v>1</v>
      </c>
    </row>
    <row r="47" spans="1:8" x14ac:dyDescent="0.2">
      <c r="A47" s="60" t="s">
        <v>33</v>
      </c>
    </row>
  </sheetData>
  <mergeCells count="1">
    <mergeCell ref="E5:E7"/>
  </mergeCells>
  <pageMargins left="0.75" right="0.75" top="1" bottom="1" header="0.5" footer="0.5"/>
  <legacy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44"/>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126</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52</v>
      </c>
      <c r="F8" s="51">
        <v>157</v>
      </c>
      <c r="G8" s="53">
        <v>1E-4</v>
      </c>
      <c r="H8" s="54">
        <v>1E-4</v>
      </c>
    </row>
    <row r="9" spans="1:8" x14ac:dyDescent="0.2">
      <c r="A9" s="50"/>
      <c r="B9" s="51"/>
      <c r="C9" s="51" t="s">
        <v>21</v>
      </c>
      <c r="D9" s="51" t="s">
        <v>27</v>
      </c>
      <c r="E9" s="52">
        <v>45601</v>
      </c>
      <c r="F9" s="52">
        <v>142050</v>
      </c>
      <c r="G9" s="53">
        <v>0.12</v>
      </c>
      <c r="H9" s="54">
        <v>5.8400000000000001E-2</v>
      </c>
    </row>
    <row r="10" spans="1:8" x14ac:dyDescent="0.2">
      <c r="A10" s="50"/>
      <c r="B10" s="51"/>
      <c r="C10" s="51"/>
      <c r="D10" s="51" t="s">
        <v>30</v>
      </c>
      <c r="E10" s="51">
        <v>9</v>
      </c>
      <c r="F10" s="51">
        <v>27</v>
      </c>
      <c r="G10" s="53">
        <v>0</v>
      </c>
      <c r="H10" s="54">
        <v>0</v>
      </c>
    </row>
    <row r="11" spans="1:8" x14ac:dyDescent="0.2">
      <c r="A11" s="50"/>
      <c r="B11" s="51"/>
      <c r="C11" s="51"/>
      <c r="D11" s="51" t="s">
        <v>23</v>
      </c>
      <c r="E11" s="52">
        <v>8086</v>
      </c>
      <c r="F11" s="52">
        <v>26177</v>
      </c>
      <c r="G11" s="53">
        <v>2.2100000000000002E-2</v>
      </c>
      <c r="H11" s="54">
        <v>1.0800000000000001E-2</v>
      </c>
    </row>
    <row r="12" spans="1:8" x14ac:dyDescent="0.2">
      <c r="A12" s="50"/>
      <c r="B12" s="51"/>
      <c r="C12" s="51"/>
      <c r="D12" s="51" t="s">
        <v>29</v>
      </c>
      <c r="E12" s="51">
        <v>2</v>
      </c>
      <c r="F12" s="51">
        <v>6</v>
      </c>
      <c r="G12" s="53">
        <v>0</v>
      </c>
      <c r="H12" s="54">
        <v>0</v>
      </c>
    </row>
    <row r="13" spans="1:8" x14ac:dyDescent="0.2">
      <c r="A13" s="50"/>
      <c r="B13" s="51"/>
      <c r="C13" s="51"/>
      <c r="D13" s="51" t="s">
        <v>24</v>
      </c>
      <c r="E13" s="52">
        <v>6262</v>
      </c>
      <c r="F13" s="52">
        <v>17868</v>
      </c>
      <c r="G13" s="53">
        <v>1.5100000000000001E-2</v>
      </c>
      <c r="H13" s="54">
        <v>7.3000000000000001E-3</v>
      </c>
    </row>
    <row r="14" spans="1:8" x14ac:dyDescent="0.2">
      <c r="A14" s="50"/>
      <c r="B14" s="51"/>
      <c r="C14" s="51"/>
      <c r="D14" s="51" t="s">
        <v>28</v>
      </c>
      <c r="E14" s="52">
        <v>3358</v>
      </c>
      <c r="F14" s="52">
        <v>10145</v>
      </c>
      <c r="G14" s="53">
        <v>8.6E-3</v>
      </c>
      <c r="H14" s="54">
        <v>4.1999999999999997E-3</v>
      </c>
    </row>
    <row r="15" spans="1:8" x14ac:dyDescent="0.2">
      <c r="A15" s="50"/>
      <c r="B15" s="51"/>
      <c r="C15" s="51"/>
      <c r="D15" s="51" t="s">
        <v>121</v>
      </c>
      <c r="E15" s="51">
        <v>253</v>
      </c>
      <c r="F15" s="51">
        <v>639</v>
      </c>
      <c r="G15" s="53">
        <v>5.0000000000000001E-4</v>
      </c>
      <c r="H15" s="54">
        <v>2.9999999999999997E-4</v>
      </c>
    </row>
    <row r="16" spans="1:8" x14ac:dyDescent="0.2">
      <c r="A16" s="50"/>
      <c r="B16" s="51"/>
      <c r="C16" s="51"/>
      <c r="D16" s="51" t="s">
        <v>36</v>
      </c>
      <c r="E16" s="51">
        <v>124</v>
      </c>
      <c r="F16" s="51">
        <v>380</v>
      </c>
      <c r="G16" s="53">
        <v>2.9999999999999997E-4</v>
      </c>
      <c r="H16" s="54">
        <v>2.0000000000000001E-4</v>
      </c>
    </row>
    <row r="17" spans="1:8" x14ac:dyDescent="0.2">
      <c r="A17" s="50"/>
      <c r="B17" s="51"/>
      <c r="C17" s="51"/>
      <c r="D17" s="51" t="s">
        <v>51</v>
      </c>
      <c r="E17" s="52">
        <v>7678</v>
      </c>
      <c r="F17" s="52">
        <v>23396</v>
      </c>
      <c r="G17" s="53">
        <v>1.9800000000000002E-2</v>
      </c>
      <c r="H17" s="54">
        <v>9.5999999999999992E-3</v>
      </c>
    </row>
    <row r="18" spans="1:8" x14ac:dyDescent="0.2">
      <c r="A18" s="50"/>
      <c r="B18" s="51"/>
      <c r="C18" s="51" t="s">
        <v>49</v>
      </c>
      <c r="D18" s="51" t="s">
        <v>17</v>
      </c>
      <c r="E18" s="52">
        <v>110415</v>
      </c>
      <c r="F18" s="52">
        <v>334468</v>
      </c>
      <c r="G18" s="53">
        <v>0.28299999999999997</v>
      </c>
      <c r="H18" s="54">
        <v>0.13700000000000001</v>
      </c>
    </row>
    <row r="19" spans="1:8" x14ac:dyDescent="0.2">
      <c r="A19" s="50"/>
      <c r="B19" s="51"/>
      <c r="C19" s="51"/>
      <c r="D19" s="51" t="s">
        <v>27</v>
      </c>
      <c r="E19" s="52">
        <v>6219</v>
      </c>
      <c r="F19" s="52">
        <v>18987</v>
      </c>
      <c r="G19" s="53">
        <v>1.6E-2</v>
      </c>
      <c r="H19" s="54">
        <v>7.7999999999999996E-3</v>
      </c>
    </row>
    <row r="20" spans="1:8" x14ac:dyDescent="0.2">
      <c r="A20" s="50"/>
      <c r="B20" s="51"/>
      <c r="C20" s="51"/>
      <c r="D20" s="51" t="s">
        <v>29</v>
      </c>
      <c r="E20" s="51">
        <v>442</v>
      </c>
      <c r="F20" s="52">
        <v>1428</v>
      </c>
      <c r="G20" s="53">
        <v>1.1999999999999999E-3</v>
      </c>
      <c r="H20" s="54">
        <v>5.9999999999999995E-4</v>
      </c>
    </row>
    <row r="21" spans="1:8" x14ac:dyDescent="0.2">
      <c r="A21" s="50"/>
      <c r="B21" s="51"/>
      <c r="C21" s="51"/>
      <c r="D21" s="51" t="s">
        <v>28</v>
      </c>
      <c r="E21" s="51">
        <v>25</v>
      </c>
      <c r="F21" s="51">
        <v>76</v>
      </c>
      <c r="G21" s="53">
        <v>1E-4</v>
      </c>
      <c r="H21" s="54">
        <v>0</v>
      </c>
    </row>
    <row r="22" spans="1:8" x14ac:dyDescent="0.2">
      <c r="A22" s="50"/>
      <c r="B22" s="51"/>
      <c r="C22" s="51"/>
      <c r="D22" s="51" t="s">
        <v>18</v>
      </c>
      <c r="E22" s="52">
        <v>179686</v>
      </c>
      <c r="F22" s="52">
        <v>548673</v>
      </c>
      <c r="G22" s="53">
        <v>0.46400000000000002</v>
      </c>
      <c r="H22" s="54">
        <v>0.22500000000000001</v>
      </c>
    </row>
    <row r="23" spans="1:8" x14ac:dyDescent="0.2">
      <c r="A23" s="50"/>
      <c r="B23" s="51"/>
      <c r="C23" s="51"/>
      <c r="D23" s="51" t="s">
        <v>51</v>
      </c>
      <c r="E23" s="51">
        <v>73</v>
      </c>
      <c r="F23" s="51">
        <v>219</v>
      </c>
      <c r="G23" s="53">
        <v>2.0000000000000001E-4</v>
      </c>
      <c r="H23" s="54">
        <v>1E-4</v>
      </c>
    </row>
    <row r="24" spans="1:8" x14ac:dyDescent="0.2">
      <c r="A24" s="50"/>
      <c r="B24" s="51"/>
      <c r="C24" s="51" t="s">
        <v>48</v>
      </c>
      <c r="D24" s="51" t="s">
        <v>17</v>
      </c>
      <c r="E24" s="52">
        <v>10991</v>
      </c>
      <c r="F24" s="52">
        <v>32145</v>
      </c>
      <c r="G24" s="53">
        <v>2.7199999999999998E-2</v>
      </c>
      <c r="H24" s="54">
        <v>1.32E-2</v>
      </c>
    </row>
    <row r="25" spans="1:8" x14ac:dyDescent="0.2">
      <c r="A25" s="50"/>
      <c r="B25" s="51"/>
      <c r="C25" s="51"/>
      <c r="D25" s="51" t="s">
        <v>27</v>
      </c>
      <c r="E25" s="52">
        <v>2521</v>
      </c>
      <c r="F25" s="52">
        <v>7993</v>
      </c>
      <c r="G25" s="53">
        <v>6.7999999999999996E-3</v>
      </c>
      <c r="H25" s="54">
        <v>3.3E-3</v>
      </c>
    </row>
    <row r="26" spans="1:8" x14ac:dyDescent="0.2">
      <c r="A26" s="50"/>
      <c r="B26" s="51"/>
      <c r="C26" s="51"/>
      <c r="D26" s="51" t="s">
        <v>18</v>
      </c>
      <c r="E26" s="52">
        <v>3734</v>
      </c>
      <c r="F26" s="52">
        <v>11214</v>
      </c>
      <c r="G26" s="53">
        <v>9.4999999999999998E-3</v>
      </c>
      <c r="H26" s="54">
        <v>4.5999999999999999E-3</v>
      </c>
    </row>
    <row r="27" spans="1:8" x14ac:dyDescent="0.2">
      <c r="A27" s="50"/>
      <c r="B27" s="51"/>
      <c r="C27" s="51"/>
      <c r="D27" s="51" t="s">
        <v>51</v>
      </c>
      <c r="E27" s="51">
        <v>86</v>
      </c>
      <c r="F27" s="51">
        <v>252</v>
      </c>
      <c r="G27" s="53">
        <v>2.0000000000000001E-4</v>
      </c>
      <c r="H27" s="54">
        <v>1E-4</v>
      </c>
    </row>
    <row r="28" spans="1:8" x14ac:dyDescent="0.2">
      <c r="A28" s="50"/>
      <c r="B28" s="51"/>
      <c r="C28" s="51" t="s">
        <v>31</v>
      </c>
      <c r="D28" s="51" t="s">
        <v>17</v>
      </c>
      <c r="E28" s="51">
        <v>214</v>
      </c>
      <c r="F28" s="51">
        <v>691</v>
      </c>
      <c r="G28" s="53">
        <v>5.9999999999999995E-4</v>
      </c>
      <c r="H28" s="54">
        <v>2.9999999999999997E-4</v>
      </c>
    </row>
    <row r="29" spans="1:8" x14ac:dyDescent="0.2">
      <c r="A29" s="50"/>
      <c r="B29" s="51"/>
      <c r="C29" s="51"/>
      <c r="D29" s="51" t="s">
        <v>27</v>
      </c>
      <c r="E29" s="51">
        <v>95</v>
      </c>
      <c r="F29" s="51">
        <v>284</v>
      </c>
      <c r="G29" s="53">
        <v>2.0000000000000001E-4</v>
      </c>
      <c r="H29" s="54">
        <v>1E-4</v>
      </c>
    </row>
    <row r="30" spans="1:8" x14ac:dyDescent="0.2">
      <c r="A30" s="50"/>
      <c r="B30" s="51"/>
      <c r="C30" s="51"/>
      <c r="D30" s="51" t="s">
        <v>24</v>
      </c>
      <c r="E30" s="51">
        <v>91</v>
      </c>
      <c r="F30" s="51">
        <v>292</v>
      </c>
      <c r="G30" s="53">
        <v>2.0000000000000001E-4</v>
      </c>
      <c r="H30" s="54">
        <v>1E-4</v>
      </c>
    </row>
    <row r="31" spans="1:8" x14ac:dyDescent="0.2">
      <c r="A31" s="50"/>
      <c r="B31" s="51"/>
      <c r="C31" s="51"/>
      <c r="D31" s="51" t="s">
        <v>28</v>
      </c>
      <c r="E31" s="51">
        <v>23</v>
      </c>
      <c r="F31" s="51">
        <v>69</v>
      </c>
      <c r="G31" s="53">
        <v>1E-4</v>
      </c>
      <c r="H31" s="54">
        <v>0</v>
      </c>
    </row>
    <row r="32" spans="1:8" x14ac:dyDescent="0.2">
      <c r="A32" s="50"/>
      <c r="B32" s="51"/>
      <c r="C32" s="51"/>
      <c r="D32" s="51" t="s">
        <v>18</v>
      </c>
      <c r="E32" s="51">
        <v>93</v>
      </c>
      <c r="F32" s="51">
        <v>337</v>
      </c>
      <c r="G32" s="53">
        <v>2.9999999999999997E-4</v>
      </c>
      <c r="H32" s="54">
        <v>1E-4</v>
      </c>
    </row>
    <row r="33" spans="1:8" x14ac:dyDescent="0.2">
      <c r="A33" s="50"/>
      <c r="B33" s="51"/>
      <c r="C33" s="51" t="s">
        <v>25</v>
      </c>
      <c r="D33" s="51" t="s">
        <v>17</v>
      </c>
      <c r="E33" s="51">
        <v>640</v>
      </c>
      <c r="F33" s="52">
        <v>1927</v>
      </c>
      <c r="G33" s="53">
        <v>1.6000000000000001E-3</v>
      </c>
      <c r="H33" s="54">
        <v>8.0000000000000004E-4</v>
      </c>
    </row>
    <row r="34" spans="1:8" x14ac:dyDescent="0.2">
      <c r="A34" s="50"/>
      <c r="B34" s="51"/>
      <c r="C34" s="51"/>
      <c r="D34" s="51" t="s">
        <v>27</v>
      </c>
      <c r="E34" s="51">
        <v>697</v>
      </c>
      <c r="F34" s="52">
        <v>2172</v>
      </c>
      <c r="G34" s="53">
        <v>1.8E-3</v>
      </c>
      <c r="H34" s="54">
        <v>8.9999999999999998E-4</v>
      </c>
    </row>
    <row r="35" spans="1:8" x14ac:dyDescent="0.2">
      <c r="A35" s="50"/>
      <c r="B35" s="51"/>
      <c r="C35" s="51"/>
      <c r="D35" s="51" t="s">
        <v>28</v>
      </c>
      <c r="E35" s="51">
        <v>323</v>
      </c>
      <c r="F35" s="51">
        <v>983</v>
      </c>
      <c r="G35" s="53">
        <v>8.0000000000000004E-4</v>
      </c>
      <c r="H35" s="54">
        <v>4.0000000000000002E-4</v>
      </c>
    </row>
    <row r="36" spans="1:8" x14ac:dyDescent="0.2">
      <c r="A36" s="50"/>
      <c r="B36" s="51"/>
      <c r="C36" s="51"/>
      <c r="D36" s="51" t="s">
        <v>121</v>
      </c>
      <c r="E36" s="51">
        <v>15</v>
      </c>
      <c r="F36" s="51">
        <v>45</v>
      </c>
      <c r="G36" s="53">
        <v>0</v>
      </c>
      <c r="H36" s="54">
        <v>0</v>
      </c>
    </row>
    <row r="37" spans="1:8" x14ac:dyDescent="0.2">
      <c r="A37" s="50"/>
      <c r="B37" s="51"/>
      <c r="C37" s="51" t="s">
        <v>26</v>
      </c>
      <c r="D37" s="51" t="s">
        <v>17</v>
      </c>
      <c r="E37" s="51">
        <v>2</v>
      </c>
      <c r="F37" s="51">
        <v>6</v>
      </c>
      <c r="G37" s="53">
        <v>0</v>
      </c>
      <c r="H37" s="54">
        <v>0</v>
      </c>
    </row>
    <row r="38" spans="1:8" x14ac:dyDescent="0.2">
      <c r="A38" s="50"/>
      <c r="B38" s="51"/>
      <c r="C38" s="51"/>
      <c r="D38" s="51" t="s">
        <v>27</v>
      </c>
      <c r="E38" s="51">
        <v>34</v>
      </c>
      <c r="F38" s="51">
        <v>126</v>
      </c>
      <c r="G38" s="53">
        <v>1E-4</v>
      </c>
      <c r="H38" s="54">
        <v>1E-4</v>
      </c>
    </row>
    <row r="39" spans="1:8" x14ac:dyDescent="0.2">
      <c r="A39" s="50"/>
      <c r="B39" s="51"/>
      <c r="C39" s="51"/>
      <c r="D39" s="51" t="s">
        <v>18</v>
      </c>
      <c r="E39" s="51">
        <v>38</v>
      </c>
      <c r="F39" s="51">
        <v>114</v>
      </c>
      <c r="G39" s="53">
        <v>1E-4</v>
      </c>
      <c r="H39" s="54">
        <v>0</v>
      </c>
    </row>
    <row r="40" spans="1:8" x14ac:dyDescent="0.2">
      <c r="A40" s="50"/>
      <c r="B40" s="51" t="s">
        <v>19</v>
      </c>
      <c r="C40" s="51"/>
      <c r="D40" s="51"/>
      <c r="E40" s="52">
        <v>387882</v>
      </c>
      <c r="F40" s="52">
        <v>1183346</v>
      </c>
      <c r="G40" s="55">
        <v>1</v>
      </c>
      <c r="H40" s="54">
        <v>0.48599999999999999</v>
      </c>
    </row>
    <row r="41" spans="1:8" x14ac:dyDescent="0.2">
      <c r="A41" s="50"/>
      <c r="B41" s="51" t="s">
        <v>20</v>
      </c>
      <c r="C41" s="51" t="s">
        <v>21</v>
      </c>
      <c r="D41" s="51" t="s">
        <v>17</v>
      </c>
      <c r="E41" s="52">
        <v>412906</v>
      </c>
      <c r="F41" s="52">
        <v>1250271</v>
      </c>
      <c r="G41" s="51"/>
      <c r="H41" s="54">
        <v>0.51400000000000001</v>
      </c>
    </row>
    <row r="42" spans="1:8" ht="13.5" thickBot="1" x14ac:dyDescent="0.25">
      <c r="A42" s="56"/>
      <c r="B42" s="57" t="s">
        <v>22</v>
      </c>
      <c r="C42" s="57"/>
      <c r="D42" s="57"/>
      <c r="E42" s="58">
        <v>800788</v>
      </c>
      <c r="F42" s="58">
        <v>2433617</v>
      </c>
      <c r="G42" s="57"/>
      <c r="H42" s="59">
        <v>1</v>
      </c>
    </row>
    <row r="44" spans="1:8" x14ac:dyDescent="0.2">
      <c r="A44" s="60" t="s">
        <v>33</v>
      </c>
    </row>
  </sheetData>
  <mergeCells count="1">
    <mergeCell ref="E5:E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46"/>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128</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17</v>
      </c>
      <c r="F8" s="51">
        <v>51</v>
      </c>
      <c r="G8" s="53">
        <v>0</v>
      </c>
      <c r="H8" s="54">
        <v>0</v>
      </c>
    </row>
    <row r="9" spans="1:8" x14ac:dyDescent="0.2">
      <c r="A9" s="50"/>
      <c r="B9" s="51"/>
      <c r="C9" s="51" t="s">
        <v>21</v>
      </c>
      <c r="D9" s="51" t="s">
        <v>27</v>
      </c>
      <c r="E9" s="52">
        <v>159421</v>
      </c>
      <c r="F9" s="52">
        <v>489176</v>
      </c>
      <c r="G9" s="53">
        <v>0.27200000000000002</v>
      </c>
      <c r="H9" s="54">
        <v>8.8599999999999998E-2</v>
      </c>
    </row>
    <row r="10" spans="1:8" x14ac:dyDescent="0.2">
      <c r="A10" s="50"/>
      <c r="B10" s="51"/>
      <c r="C10" s="51"/>
      <c r="D10" s="51" t="s">
        <v>23</v>
      </c>
      <c r="E10" s="52">
        <v>5209</v>
      </c>
      <c r="F10" s="52">
        <v>16239</v>
      </c>
      <c r="G10" s="53">
        <v>8.9999999999999993E-3</v>
      </c>
      <c r="H10" s="54">
        <v>2.8999999999999998E-3</v>
      </c>
    </row>
    <row r="11" spans="1:8" x14ac:dyDescent="0.2">
      <c r="A11" s="50"/>
      <c r="B11" s="51"/>
      <c r="C11" s="51"/>
      <c r="D11" s="51" t="s">
        <v>29</v>
      </c>
      <c r="E11" s="51">
        <v>14</v>
      </c>
      <c r="F11" s="51">
        <v>55</v>
      </c>
      <c r="G11" s="53">
        <v>0</v>
      </c>
      <c r="H11" s="54">
        <v>0</v>
      </c>
    </row>
    <row r="12" spans="1:8" x14ac:dyDescent="0.2">
      <c r="A12" s="50"/>
      <c r="B12" s="51"/>
      <c r="C12" s="51"/>
      <c r="D12" s="51" t="s">
        <v>24</v>
      </c>
      <c r="E12" s="52">
        <v>2130</v>
      </c>
      <c r="F12" s="52">
        <v>5965</v>
      </c>
      <c r="G12" s="53">
        <v>3.3E-3</v>
      </c>
      <c r="H12" s="54">
        <v>1.1000000000000001E-3</v>
      </c>
    </row>
    <row r="13" spans="1:8" x14ac:dyDescent="0.2">
      <c r="A13" s="50"/>
      <c r="B13" s="51"/>
      <c r="C13" s="51"/>
      <c r="D13" s="51" t="s">
        <v>28</v>
      </c>
      <c r="E13" s="52">
        <v>18105</v>
      </c>
      <c r="F13" s="52">
        <v>55102</v>
      </c>
      <c r="G13" s="53">
        <v>3.0599999999999999E-2</v>
      </c>
      <c r="H13" s="54">
        <v>0.01</v>
      </c>
    </row>
    <row r="14" spans="1:8" x14ac:dyDescent="0.2">
      <c r="A14" s="50"/>
      <c r="B14" s="51"/>
      <c r="C14" s="51"/>
      <c r="D14" s="51" t="s">
        <v>121</v>
      </c>
      <c r="E14" s="52">
        <v>1431</v>
      </c>
      <c r="F14" s="52">
        <v>4420</v>
      </c>
      <c r="G14" s="53">
        <v>2.5000000000000001E-3</v>
      </c>
      <c r="H14" s="54">
        <v>8.0000000000000004E-4</v>
      </c>
    </row>
    <row r="15" spans="1:8" x14ac:dyDescent="0.2">
      <c r="A15" s="50"/>
      <c r="B15" s="51"/>
      <c r="C15" s="51"/>
      <c r="D15" s="51" t="s">
        <v>36</v>
      </c>
      <c r="E15" s="51">
        <v>526</v>
      </c>
      <c r="F15" s="52">
        <v>1629</v>
      </c>
      <c r="G15" s="53">
        <v>8.9999999999999998E-4</v>
      </c>
      <c r="H15" s="54">
        <v>2.9999999999999997E-4</v>
      </c>
    </row>
    <row r="16" spans="1:8" x14ac:dyDescent="0.2">
      <c r="A16" s="50"/>
      <c r="B16" s="51"/>
      <c r="C16" s="51"/>
      <c r="D16" s="51" t="s">
        <v>51</v>
      </c>
      <c r="E16" s="52">
        <v>62658</v>
      </c>
      <c r="F16" s="52">
        <v>190629</v>
      </c>
      <c r="G16" s="53">
        <v>0.106</v>
      </c>
      <c r="H16" s="54">
        <v>3.4500000000000003E-2</v>
      </c>
    </row>
    <row r="17" spans="1:8" x14ac:dyDescent="0.2">
      <c r="A17" s="50"/>
      <c r="B17" s="51"/>
      <c r="C17" s="51" t="s">
        <v>49</v>
      </c>
      <c r="D17" s="51" t="s">
        <v>17</v>
      </c>
      <c r="E17" s="52">
        <v>102022</v>
      </c>
      <c r="F17" s="52">
        <v>306135</v>
      </c>
      <c r="G17" s="53">
        <v>0.17</v>
      </c>
      <c r="H17" s="54">
        <v>5.5500000000000001E-2</v>
      </c>
    </row>
    <row r="18" spans="1:8" x14ac:dyDescent="0.2">
      <c r="A18" s="50"/>
      <c r="B18" s="51"/>
      <c r="C18" s="51"/>
      <c r="D18" s="51" t="s">
        <v>27</v>
      </c>
      <c r="E18" s="52">
        <v>6161</v>
      </c>
      <c r="F18" s="52">
        <v>18427</v>
      </c>
      <c r="G18" s="53">
        <v>1.0200000000000001E-2</v>
      </c>
      <c r="H18" s="54">
        <v>3.3E-3</v>
      </c>
    </row>
    <row r="19" spans="1:8" x14ac:dyDescent="0.2">
      <c r="A19" s="50"/>
      <c r="B19" s="51"/>
      <c r="C19" s="51"/>
      <c r="D19" s="51" t="s">
        <v>29</v>
      </c>
      <c r="E19" s="51">
        <v>391</v>
      </c>
      <c r="F19" s="52">
        <v>1281</v>
      </c>
      <c r="G19" s="53">
        <v>6.9999999999999999E-4</v>
      </c>
      <c r="H19" s="54">
        <v>2.0000000000000001E-4</v>
      </c>
    </row>
    <row r="20" spans="1:8" x14ac:dyDescent="0.2">
      <c r="A20" s="50"/>
      <c r="B20" s="51"/>
      <c r="C20" s="51"/>
      <c r="D20" s="51" t="s">
        <v>28</v>
      </c>
      <c r="E20" s="52">
        <v>1499</v>
      </c>
      <c r="F20" s="52">
        <v>4518</v>
      </c>
      <c r="G20" s="53">
        <v>2.5000000000000001E-3</v>
      </c>
      <c r="H20" s="54">
        <v>8.0000000000000004E-4</v>
      </c>
    </row>
    <row r="21" spans="1:8" x14ac:dyDescent="0.2">
      <c r="A21" s="50"/>
      <c r="B21" s="51"/>
      <c r="C21" s="51"/>
      <c r="D21" s="51" t="s">
        <v>18</v>
      </c>
      <c r="E21" s="52">
        <v>175553</v>
      </c>
      <c r="F21" s="52">
        <v>532558</v>
      </c>
      <c r="G21" s="53">
        <v>0.29599999999999999</v>
      </c>
      <c r="H21" s="54">
        <v>9.6500000000000002E-2</v>
      </c>
    </row>
    <row r="22" spans="1:8" x14ac:dyDescent="0.2">
      <c r="A22" s="50"/>
      <c r="B22" s="51"/>
      <c r="C22" s="51"/>
      <c r="D22" s="51" t="s">
        <v>121</v>
      </c>
      <c r="E22" s="51">
        <v>89</v>
      </c>
      <c r="F22" s="51">
        <v>220</v>
      </c>
      <c r="G22" s="53">
        <v>1E-4</v>
      </c>
      <c r="H22" s="54">
        <v>0</v>
      </c>
    </row>
    <row r="23" spans="1:8" x14ac:dyDescent="0.2">
      <c r="A23" s="50"/>
      <c r="B23" s="51"/>
      <c r="C23" s="51"/>
      <c r="D23" s="51" t="s">
        <v>51</v>
      </c>
      <c r="E23" s="52">
        <v>2808</v>
      </c>
      <c r="F23" s="52">
        <v>8749</v>
      </c>
      <c r="G23" s="53">
        <v>4.8999999999999998E-3</v>
      </c>
      <c r="H23" s="54">
        <v>1.6000000000000001E-3</v>
      </c>
    </row>
    <row r="24" spans="1:8" x14ac:dyDescent="0.2">
      <c r="A24" s="50"/>
      <c r="B24" s="51"/>
      <c r="C24" s="51" t="s">
        <v>48</v>
      </c>
      <c r="D24" s="51" t="s">
        <v>17</v>
      </c>
      <c r="E24" s="52">
        <v>25672</v>
      </c>
      <c r="F24" s="52">
        <v>78108</v>
      </c>
      <c r="G24" s="53">
        <v>4.3400000000000001E-2</v>
      </c>
      <c r="H24" s="54">
        <v>1.41E-2</v>
      </c>
    </row>
    <row r="25" spans="1:8" x14ac:dyDescent="0.2">
      <c r="A25" s="50"/>
      <c r="B25" s="51"/>
      <c r="C25" s="51"/>
      <c r="D25" s="51" t="s">
        <v>27</v>
      </c>
      <c r="E25" s="52">
        <v>6493</v>
      </c>
      <c r="F25" s="52">
        <v>19518</v>
      </c>
      <c r="G25" s="53">
        <v>1.09E-2</v>
      </c>
      <c r="H25" s="54">
        <v>3.5000000000000001E-3</v>
      </c>
    </row>
    <row r="26" spans="1:8" x14ac:dyDescent="0.2">
      <c r="A26" s="50"/>
      <c r="B26" s="51"/>
      <c r="C26" s="51"/>
      <c r="D26" s="51" t="s">
        <v>28</v>
      </c>
      <c r="E26" s="51">
        <v>400</v>
      </c>
      <c r="F26" s="52">
        <v>1224</v>
      </c>
      <c r="G26" s="53">
        <v>6.9999999999999999E-4</v>
      </c>
      <c r="H26" s="54">
        <v>2.0000000000000001E-4</v>
      </c>
    </row>
    <row r="27" spans="1:8" x14ac:dyDescent="0.2">
      <c r="A27" s="50"/>
      <c r="B27" s="51"/>
      <c r="C27" s="51"/>
      <c r="D27" s="51" t="s">
        <v>18</v>
      </c>
      <c r="E27" s="52">
        <v>5714</v>
      </c>
      <c r="F27" s="52">
        <v>17586</v>
      </c>
      <c r="G27" s="53">
        <v>9.7999999999999997E-3</v>
      </c>
      <c r="H27" s="54">
        <v>3.2000000000000002E-3</v>
      </c>
    </row>
    <row r="28" spans="1:8" x14ac:dyDescent="0.2">
      <c r="A28" s="50"/>
      <c r="B28" s="51"/>
      <c r="C28" s="51"/>
      <c r="D28" s="51" t="s">
        <v>51</v>
      </c>
      <c r="E28" s="51">
        <v>825</v>
      </c>
      <c r="F28" s="52">
        <v>2496</v>
      </c>
      <c r="G28" s="53">
        <v>1.4E-3</v>
      </c>
      <c r="H28" s="54">
        <v>5.0000000000000001E-4</v>
      </c>
    </row>
    <row r="29" spans="1:8" x14ac:dyDescent="0.2">
      <c r="A29" s="50"/>
      <c r="B29" s="51"/>
      <c r="C29" s="51" t="s">
        <v>31</v>
      </c>
      <c r="D29" s="51" t="s">
        <v>17</v>
      </c>
      <c r="E29" s="52">
        <v>2367</v>
      </c>
      <c r="F29" s="52">
        <v>7188</v>
      </c>
      <c r="G29" s="53">
        <v>4.0000000000000001E-3</v>
      </c>
      <c r="H29" s="54">
        <v>1.2999999999999999E-3</v>
      </c>
    </row>
    <row r="30" spans="1:8" x14ac:dyDescent="0.2">
      <c r="A30" s="50"/>
      <c r="B30" s="51"/>
      <c r="C30" s="51"/>
      <c r="D30" s="51" t="s">
        <v>27</v>
      </c>
      <c r="E30" s="51">
        <v>674</v>
      </c>
      <c r="F30" s="52">
        <v>2114</v>
      </c>
      <c r="G30" s="53">
        <v>1.1999999999999999E-3</v>
      </c>
      <c r="H30" s="54">
        <v>4.0000000000000002E-4</v>
      </c>
    </row>
    <row r="31" spans="1:8" x14ac:dyDescent="0.2">
      <c r="A31" s="50"/>
      <c r="B31" s="51"/>
      <c r="C31" s="51"/>
      <c r="D31" s="51" t="s">
        <v>24</v>
      </c>
      <c r="E31" s="51">
        <v>59</v>
      </c>
      <c r="F31" s="51">
        <v>191</v>
      </c>
      <c r="G31" s="53">
        <v>1E-4</v>
      </c>
      <c r="H31" s="54">
        <v>0</v>
      </c>
    </row>
    <row r="32" spans="1:8" x14ac:dyDescent="0.2">
      <c r="A32" s="50"/>
      <c r="B32" s="51"/>
      <c r="C32" s="51"/>
      <c r="D32" s="51" t="s">
        <v>28</v>
      </c>
      <c r="E32" s="51">
        <v>95</v>
      </c>
      <c r="F32" s="51">
        <v>266</v>
      </c>
      <c r="G32" s="53">
        <v>1E-4</v>
      </c>
      <c r="H32" s="54">
        <v>0</v>
      </c>
    </row>
    <row r="33" spans="1:8" x14ac:dyDescent="0.2">
      <c r="A33" s="50"/>
      <c r="B33" s="51"/>
      <c r="C33" s="51"/>
      <c r="D33" s="51" t="s">
        <v>18</v>
      </c>
      <c r="E33" s="51">
        <v>258</v>
      </c>
      <c r="F33" s="51">
        <v>843</v>
      </c>
      <c r="G33" s="53">
        <v>5.0000000000000001E-4</v>
      </c>
      <c r="H33" s="54">
        <v>2.0000000000000001E-4</v>
      </c>
    </row>
    <row r="34" spans="1:8" x14ac:dyDescent="0.2">
      <c r="A34" s="50"/>
      <c r="B34" s="51"/>
      <c r="C34" s="51" t="s">
        <v>25</v>
      </c>
      <c r="D34" s="51" t="s">
        <v>17</v>
      </c>
      <c r="E34" s="52">
        <v>3616</v>
      </c>
      <c r="F34" s="52">
        <v>10497</v>
      </c>
      <c r="G34" s="53">
        <v>5.7999999999999996E-3</v>
      </c>
      <c r="H34" s="54">
        <v>1.9E-3</v>
      </c>
    </row>
    <row r="35" spans="1:8" x14ac:dyDescent="0.2">
      <c r="A35" s="50"/>
      <c r="B35" s="51"/>
      <c r="C35" s="51"/>
      <c r="D35" s="51" t="s">
        <v>27</v>
      </c>
      <c r="E35" s="52">
        <v>3422</v>
      </c>
      <c r="F35" s="52">
        <v>9966</v>
      </c>
      <c r="G35" s="53">
        <v>5.4999999999999997E-3</v>
      </c>
      <c r="H35" s="54">
        <v>1.8E-3</v>
      </c>
    </row>
    <row r="36" spans="1:8" x14ac:dyDescent="0.2">
      <c r="A36" s="50"/>
      <c r="B36" s="51"/>
      <c r="C36" s="51"/>
      <c r="D36" s="51" t="s">
        <v>29</v>
      </c>
      <c r="E36" s="51">
        <v>10</v>
      </c>
      <c r="F36" s="51">
        <v>30</v>
      </c>
      <c r="G36" s="53">
        <v>0</v>
      </c>
      <c r="H36" s="54">
        <v>0</v>
      </c>
    </row>
    <row r="37" spans="1:8" x14ac:dyDescent="0.2">
      <c r="A37" s="50"/>
      <c r="B37" s="51"/>
      <c r="C37" s="51"/>
      <c r="D37" s="51" t="s">
        <v>28</v>
      </c>
      <c r="E37" s="52">
        <v>1927</v>
      </c>
      <c r="F37" s="52">
        <v>5838</v>
      </c>
      <c r="G37" s="53">
        <v>3.2000000000000002E-3</v>
      </c>
      <c r="H37" s="54">
        <v>1.1000000000000001E-3</v>
      </c>
    </row>
    <row r="38" spans="1:8" x14ac:dyDescent="0.2">
      <c r="A38" s="50"/>
      <c r="B38" s="51"/>
      <c r="C38" s="51"/>
      <c r="D38" s="51" t="s">
        <v>121</v>
      </c>
      <c r="E38" s="51">
        <v>21</v>
      </c>
      <c r="F38" s="51">
        <v>63</v>
      </c>
      <c r="G38" s="53">
        <v>0</v>
      </c>
      <c r="H38" s="54">
        <v>0</v>
      </c>
    </row>
    <row r="39" spans="1:8" x14ac:dyDescent="0.2">
      <c r="A39" s="50"/>
      <c r="B39" s="51"/>
      <c r="C39" s="51"/>
      <c r="D39" s="51" t="s">
        <v>51</v>
      </c>
      <c r="E39" s="52">
        <v>1051</v>
      </c>
      <c r="F39" s="52">
        <v>3176</v>
      </c>
      <c r="G39" s="53">
        <v>1.8E-3</v>
      </c>
      <c r="H39" s="54">
        <v>5.9999999999999995E-4</v>
      </c>
    </row>
    <row r="40" spans="1:8" x14ac:dyDescent="0.2">
      <c r="A40" s="50"/>
      <c r="B40" s="51"/>
      <c r="C40" s="51" t="s">
        <v>26</v>
      </c>
      <c r="D40" s="51" t="s">
        <v>17</v>
      </c>
      <c r="E40" s="51">
        <v>593</v>
      </c>
      <c r="F40" s="52">
        <v>1808</v>
      </c>
      <c r="G40" s="53">
        <v>1E-3</v>
      </c>
      <c r="H40" s="54">
        <v>2.9999999999999997E-4</v>
      </c>
    </row>
    <row r="41" spans="1:8" x14ac:dyDescent="0.2">
      <c r="A41" s="50"/>
      <c r="B41" s="51"/>
      <c r="C41" s="51"/>
      <c r="D41" s="51" t="s">
        <v>18</v>
      </c>
      <c r="E41" s="51">
        <v>726</v>
      </c>
      <c r="F41" s="52">
        <v>2178</v>
      </c>
      <c r="G41" s="53">
        <v>1.1999999999999999E-3</v>
      </c>
      <c r="H41" s="54">
        <v>4.0000000000000002E-4</v>
      </c>
    </row>
    <row r="42" spans="1:8" x14ac:dyDescent="0.2">
      <c r="A42" s="50"/>
      <c r="B42" s="51" t="s">
        <v>19</v>
      </c>
      <c r="C42" s="51"/>
      <c r="D42" s="51"/>
      <c r="E42" s="52">
        <v>591957</v>
      </c>
      <c r="F42" s="52">
        <v>1798244</v>
      </c>
      <c r="G42" s="55">
        <v>1</v>
      </c>
      <c r="H42" s="54">
        <v>0.32600000000000001</v>
      </c>
    </row>
    <row r="43" spans="1:8" x14ac:dyDescent="0.2">
      <c r="A43" s="50"/>
      <c r="B43" s="51" t="s">
        <v>20</v>
      </c>
      <c r="C43" s="51" t="s">
        <v>21</v>
      </c>
      <c r="D43" s="51" t="s">
        <v>17</v>
      </c>
      <c r="E43" s="52">
        <v>1244514</v>
      </c>
      <c r="F43" s="52">
        <v>3722117</v>
      </c>
      <c r="G43" s="51"/>
      <c r="H43" s="54">
        <v>0.67400000000000004</v>
      </c>
    </row>
    <row r="44" spans="1:8" ht="13.5" thickBot="1" x14ac:dyDescent="0.25">
      <c r="A44" s="56"/>
      <c r="B44" s="57" t="s">
        <v>22</v>
      </c>
      <c r="C44" s="57"/>
      <c r="D44" s="57"/>
      <c r="E44" s="58">
        <v>1836471</v>
      </c>
      <c r="F44" s="58">
        <v>5520360</v>
      </c>
      <c r="G44" s="57"/>
      <c r="H44" s="59">
        <v>1</v>
      </c>
    </row>
    <row r="46" spans="1:8" x14ac:dyDescent="0.2">
      <c r="A46" s="60" t="s">
        <v>33</v>
      </c>
    </row>
  </sheetData>
  <mergeCells count="1">
    <mergeCell ref="E5:E7"/>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49"/>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129</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90</v>
      </c>
      <c r="F8" s="51">
        <v>274</v>
      </c>
      <c r="G8" s="53">
        <v>1E-4</v>
      </c>
      <c r="H8" s="54">
        <v>0</v>
      </c>
    </row>
    <row r="9" spans="1:8" x14ac:dyDescent="0.2">
      <c r="A9" s="50"/>
      <c r="B9" s="51"/>
      <c r="C9" s="51" t="s">
        <v>21</v>
      </c>
      <c r="D9" s="51" t="s">
        <v>27</v>
      </c>
      <c r="E9" s="52">
        <v>145740</v>
      </c>
      <c r="F9" s="52">
        <v>449858</v>
      </c>
      <c r="G9" s="53">
        <v>0.214</v>
      </c>
      <c r="H9" s="54">
        <v>7.8E-2</v>
      </c>
    </row>
    <row r="10" spans="1:8" x14ac:dyDescent="0.2">
      <c r="A10" s="50"/>
      <c r="B10" s="51"/>
      <c r="C10" s="51"/>
      <c r="D10" s="51" t="s">
        <v>23</v>
      </c>
      <c r="E10" s="52">
        <v>7282</v>
      </c>
      <c r="F10" s="52">
        <v>23419</v>
      </c>
      <c r="G10" s="53">
        <v>1.12E-2</v>
      </c>
      <c r="H10" s="54">
        <v>4.1000000000000003E-3</v>
      </c>
    </row>
    <row r="11" spans="1:8" x14ac:dyDescent="0.2">
      <c r="A11" s="50"/>
      <c r="B11" s="51"/>
      <c r="C11" s="51"/>
      <c r="D11" s="51" t="s">
        <v>24</v>
      </c>
      <c r="E11" s="52">
        <v>4634</v>
      </c>
      <c r="F11" s="52">
        <v>12686</v>
      </c>
      <c r="G11" s="53">
        <v>6.0000000000000001E-3</v>
      </c>
      <c r="H11" s="54">
        <v>2.2000000000000001E-3</v>
      </c>
    </row>
    <row r="12" spans="1:8" x14ac:dyDescent="0.2">
      <c r="A12" s="50"/>
      <c r="B12" s="51"/>
      <c r="C12" s="51"/>
      <c r="D12" s="51" t="s">
        <v>28</v>
      </c>
      <c r="E12" s="52">
        <v>17308</v>
      </c>
      <c r="F12" s="52">
        <v>52830</v>
      </c>
      <c r="G12" s="53">
        <v>2.52E-2</v>
      </c>
      <c r="H12" s="54">
        <v>9.1999999999999998E-3</v>
      </c>
    </row>
    <row r="13" spans="1:8" x14ac:dyDescent="0.2">
      <c r="A13" s="50"/>
      <c r="B13" s="51"/>
      <c r="C13" s="51"/>
      <c r="D13" s="51" t="s">
        <v>121</v>
      </c>
      <c r="E13" s="52">
        <v>1342</v>
      </c>
      <c r="F13" s="52">
        <v>4275</v>
      </c>
      <c r="G13" s="53">
        <v>2E-3</v>
      </c>
      <c r="H13" s="54">
        <v>6.9999999999999999E-4</v>
      </c>
    </row>
    <row r="14" spans="1:8" x14ac:dyDescent="0.2">
      <c r="A14" s="50"/>
      <c r="B14" s="51"/>
      <c r="C14" s="51"/>
      <c r="D14" s="51" t="s">
        <v>36</v>
      </c>
      <c r="E14" s="51">
        <v>486</v>
      </c>
      <c r="F14" s="52">
        <v>1443</v>
      </c>
      <c r="G14" s="53">
        <v>6.9999999999999999E-4</v>
      </c>
      <c r="H14" s="54">
        <v>2.9999999999999997E-4</v>
      </c>
    </row>
    <row r="15" spans="1:8" x14ac:dyDescent="0.2">
      <c r="A15" s="50"/>
      <c r="B15" s="51"/>
      <c r="C15" s="51"/>
      <c r="D15" s="51" t="s">
        <v>51</v>
      </c>
      <c r="E15" s="52">
        <v>67255</v>
      </c>
      <c r="F15" s="52">
        <v>205741</v>
      </c>
      <c r="G15" s="53">
        <v>9.8000000000000004E-2</v>
      </c>
      <c r="H15" s="54">
        <v>3.5700000000000003E-2</v>
      </c>
    </row>
    <row r="16" spans="1:8" x14ac:dyDescent="0.2">
      <c r="A16" s="50"/>
      <c r="B16" s="51"/>
      <c r="C16" s="51" t="s">
        <v>49</v>
      </c>
      <c r="D16" s="51" t="s">
        <v>17</v>
      </c>
      <c r="E16" s="52">
        <v>131825</v>
      </c>
      <c r="F16" s="52">
        <v>394321</v>
      </c>
      <c r="G16" s="53">
        <v>0.188</v>
      </c>
      <c r="H16" s="54">
        <v>6.83E-2</v>
      </c>
    </row>
    <row r="17" spans="1:8" x14ac:dyDescent="0.2">
      <c r="A17" s="50"/>
      <c r="B17" s="51"/>
      <c r="C17" s="51"/>
      <c r="D17" s="51" t="s">
        <v>27</v>
      </c>
      <c r="E17" s="52">
        <v>11999</v>
      </c>
      <c r="F17" s="52">
        <v>36038</v>
      </c>
      <c r="G17" s="53">
        <v>1.72E-2</v>
      </c>
      <c r="H17" s="54">
        <v>6.1999999999999998E-3</v>
      </c>
    </row>
    <row r="18" spans="1:8" x14ac:dyDescent="0.2">
      <c r="A18" s="50"/>
      <c r="B18" s="51"/>
      <c r="C18" s="51"/>
      <c r="D18" s="51" t="s">
        <v>29</v>
      </c>
      <c r="E18" s="51">
        <v>481</v>
      </c>
      <c r="F18" s="52">
        <v>1578</v>
      </c>
      <c r="G18" s="53">
        <v>8.0000000000000004E-4</v>
      </c>
      <c r="H18" s="54">
        <v>2.9999999999999997E-4</v>
      </c>
    </row>
    <row r="19" spans="1:8" x14ac:dyDescent="0.2">
      <c r="A19" s="50"/>
      <c r="B19" s="51"/>
      <c r="C19" s="51"/>
      <c r="D19" s="51" t="s">
        <v>24</v>
      </c>
      <c r="E19" s="51">
        <v>25</v>
      </c>
      <c r="F19" s="51">
        <v>75</v>
      </c>
      <c r="G19" s="53">
        <v>0</v>
      </c>
      <c r="H19" s="54">
        <v>0</v>
      </c>
    </row>
    <row r="20" spans="1:8" x14ac:dyDescent="0.2">
      <c r="A20" s="50"/>
      <c r="B20" s="51"/>
      <c r="C20" s="51"/>
      <c r="D20" s="51" t="s">
        <v>28</v>
      </c>
      <c r="E20" s="52">
        <v>1431</v>
      </c>
      <c r="F20" s="52">
        <v>4291</v>
      </c>
      <c r="G20" s="53">
        <v>2E-3</v>
      </c>
      <c r="H20" s="54">
        <v>6.9999999999999999E-4</v>
      </c>
    </row>
    <row r="21" spans="1:8" x14ac:dyDescent="0.2">
      <c r="A21" s="50"/>
      <c r="B21" s="51"/>
      <c r="C21" s="51"/>
      <c r="D21" s="51" t="s">
        <v>18</v>
      </c>
      <c r="E21" s="52">
        <v>236222</v>
      </c>
      <c r="F21" s="52">
        <v>713421</v>
      </c>
      <c r="G21" s="53">
        <v>0.34</v>
      </c>
      <c r="H21" s="54">
        <v>0.124</v>
      </c>
    </row>
    <row r="22" spans="1:8" x14ac:dyDescent="0.2">
      <c r="A22" s="50"/>
      <c r="B22" s="51"/>
      <c r="C22" s="51"/>
      <c r="D22" s="51" t="s">
        <v>121</v>
      </c>
      <c r="E22" s="51">
        <v>63</v>
      </c>
      <c r="F22" s="51">
        <v>153</v>
      </c>
      <c r="G22" s="53">
        <v>1E-4</v>
      </c>
      <c r="H22" s="54">
        <v>0</v>
      </c>
    </row>
    <row r="23" spans="1:8" x14ac:dyDescent="0.2">
      <c r="A23" s="50"/>
      <c r="B23" s="51"/>
      <c r="C23" s="51"/>
      <c r="D23" s="51" t="s">
        <v>51</v>
      </c>
      <c r="E23" s="52">
        <v>4507</v>
      </c>
      <c r="F23" s="52">
        <v>13530</v>
      </c>
      <c r="G23" s="53">
        <v>6.4000000000000003E-3</v>
      </c>
      <c r="H23" s="54">
        <v>2.3E-3</v>
      </c>
    </row>
    <row r="24" spans="1:8" x14ac:dyDescent="0.2">
      <c r="A24" s="50"/>
      <c r="B24" s="51"/>
      <c r="C24" s="51" t="s">
        <v>48</v>
      </c>
      <c r="D24" s="51" t="s">
        <v>17</v>
      </c>
      <c r="E24" s="52">
        <v>30192</v>
      </c>
      <c r="F24" s="52">
        <v>91368</v>
      </c>
      <c r="G24" s="53">
        <v>4.3499999999999997E-2</v>
      </c>
      <c r="H24" s="54">
        <v>1.5800000000000002E-2</v>
      </c>
    </row>
    <row r="25" spans="1:8" x14ac:dyDescent="0.2">
      <c r="A25" s="50"/>
      <c r="B25" s="51"/>
      <c r="C25" s="51"/>
      <c r="D25" s="51" t="s">
        <v>27</v>
      </c>
      <c r="E25" s="52">
        <v>7509</v>
      </c>
      <c r="F25" s="52">
        <v>22745</v>
      </c>
      <c r="G25" s="53">
        <v>1.0800000000000001E-2</v>
      </c>
      <c r="H25" s="54">
        <v>3.8999999999999998E-3</v>
      </c>
    </row>
    <row r="26" spans="1:8" x14ac:dyDescent="0.2">
      <c r="A26" s="50"/>
      <c r="B26" s="51"/>
      <c r="C26" s="51"/>
      <c r="D26" s="51" t="s">
        <v>28</v>
      </c>
      <c r="E26" s="51">
        <v>329</v>
      </c>
      <c r="F26" s="51">
        <v>997</v>
      </c>
      <c r="G26" s="53">
        <v>5.0000000000000001E-4</v>
      </c>
      <c r="H26" s="54">
        <v>2.0000000000000001E-4</v>
      </c>
    </row>
    <row r="27" spans="1:8" x14ac:dyDescent="0.2">
      <c r="A27" s="50"/>
      <c r="B27" s="51"/>
      <c r="C27" s="51"/>
      <c r="D27" s="51" t="s">
        <v>18</v>
      </c>
      <c r="E27" s="52">
        <v>8771</v>
      </c>
      <c r="F27" s="52">
        <v>26441</v>
      </c>
      <c r="G27" s="53">
        <v>1.26E-2</v>
      </c>
      <c r="H27" s="54">
        <v>4.5999999999999999E-3</v>
      </c>
    </row>
    <row r="28" spans="1:8" x14ac:dyDescent="0.2">
      <c r="A28" s="50"/>
      <c r="B28" s="51"/>
      <c r="C28" s="51"/>
      <c r="D28" s="51" t="s">
        <v>51</v>
      </c>
      <c r="E28" s="51">
        <v>858</v>
      </c>
      <c r="F28" s="52">
        <v>2539</v>
      </c>
      <c r="G28" s="53">
        <v>1.1999999999999999E-3</v>
      </c>
      <c r="H28" s="54">
        <v>4.0000000000000002E-4</v>
      </c>
    </row>
    <row r="29" spans="1:8" x14ac:dyDescent="0.2">
      <c r="A29" s="50"/>
      <c r="B29" s="51"/>
      <c r="C29" s="51" t="s">
        <v>31</v>
      </c>
      <c r="D29" s="51" t="s">
        <v>17</v>
      </c>
      <c r="E29" s="52">
        <v>2523</v>
      </c>
      <c r="F29" s="52">
        <v>7452</v>
      </c>
      <c r="G29" s="53">
        <v>3.5000000000000001E-3</v>
      </c>
      <c r="H29" s="54">
        <v>1.2999999999999999E-3</v>
      </c>
    </row>
    <row r="30" spans="1:8" x14ac:dyDescent="0.2">
      <c r="A30" s="50"/>
      <c r="B30" s="51"/>
      <c r="C30" s="51"/>
      <c r="D30" s="51" t="s">
        <v>27</v>
      </c>
      <c r="E30" s="51">
        <v>539</v>
      </c>
      <c r="F30" s="52">
        <v>1648</v>
      </c>
      <c r="G30" s="53">
        <v>8.0000000000000004E-4</v>
      </c>
      <c r="H30" s="54">
        <v>2.9999999999999997E-4</v>
      </c>
    </row>
    <row r="31" spans="1:8" x14ac:dyDescent="0.2">
      <c r="A31" s="50"/>
      <c r="B31" s="51"/>
      <c r="C31" s="51"/>
      <c r="D31" s="51" t="s">
        <v>24</v>
      </c>
      <c r="E31" s="51">
        <v>19</v>
      </c>
      <c r="F31" s="51">
        <v>76</v>
      </c>
      <c r="G31" s="53">
        <v>0</v>
      </c>
      <c r="H31" s="54">
        <v>0</v>
      </c>
    </row>
    <row r="32" spans="1:8" x14ac:dyDescent="0.2">
      <c r="A32" s="50"/>
      <c r="B32" s="51"/>
      <c r="C32" s="51"/>
      <c r="D32" s="51" t="s">
        <v>28</v>
      </c>
      <c r="E32" s="51">
        <v>22</v>
      </c>
      <c r="F32" s="51">
        <v>66</v>
      </c>
      <c r="G32" s="53">
        <v>0</v>
      </c>
      <c r="H32" s="54">
        <v>0</v>
      </c>
    </row>
    <row r="33" spans="1:8" x14ac:dyDescent="0.2">
      <c r="A33" s="50"/>
      <c r="B33" s="51"/>
      <c r="C33" s="51"/>
      <c r="D33" s="51" t="s">
        <v>18</v>
      </c>
      <c r="E33" s="51">
        <v>177</v>
      </c>
      <c r="F33" s="51">
        <v>534</v>
      </c>
      <c r="G33" s="53">
        <v>2.9999999999999997E-4</v>
      </c>
      <c r="H33" s="54">
        <v>1E-4</v>
      </c>
    </row>
    <row r="34" spans="1:8" x14ac:dyDescent="0.2">
      <c r="A34" s="50"/>
      <c r="B34" s="51"/>
      <c r="C34" s="51"/>
      <c r="D34" s="51" t="s">
        <v>36</v>
      </c>
      <c r="E34" s="51">
        <v>23</v>
      </c>
      <c r="F34" s="51">
        <v>85</v>
      </c>
      <c r="G34" s="53">
        <v>0</v>
      </c>
      <c r="H34" s="54">
        <v>0</v>
      </c>
    </row>
    <row r="35" spans="1:8" x14ac:dyDescent="0.2">
      <c r="A35" s="50"/>
      <c r="B35" s="51"/>
      <c r="C35" s="51"/>
      <c r="D35" s="51" t="s">
        <v>51</v>
      </c>
      <c r="E35" s="51">
        <v>33</v>
      </c>
      <c r="F35" s="51">
        <v>132</v>
      </c>
      <c r="G35" s="53">
        <v>1E-4</v>
      </c>
      <c r="H35" s="54">
        <v>0</v>
      </c>
    </row>
    <row r="36" spans="1:8" x14ac:dyDescent="0.2">
      <c r="A36" s="50"/>
      <c r="B36" s="51"/>
      <c r="C36" s="51" t="s">
        <v>25</v>
      </c>
      <c r="D36" s="51" t="s">
        <v>17</v>
      </c>
      <c r="E36" s="52">
        <v>3542</v>
      </c>
      <c r="F36" s="52">
        <v>10655</v>
      </c>
      <c r="G36" s="53">
        <v>5.1000000000000004E-3</v>
      </c>
      <c r="H36" s="54">
        <v>1.8E-3</v>
      </c>
    </row>
    <row r="37" spans="1:8" x14ac:dyDescent="0.2">
      <c r="A37" s="50"/>
      <c r="B37" s="51"/>
      <c r="C37" s="51"/>
      <c r="D37" s="51" t="s">
        <v>27</v>
      </c>
      <c r="E37" s="52">
        <v>3241</v>
      </c>
      <c r="F37" s="52">
        <v>9703</v>
      </c>
      <c r="G37" s="53">
        <v>4.5999999999999999E-3</v>
      </c>
      <c r="H37" s="54">
        <v>1.6999999999999999E-3</v>
      </c>
    </row>
    <row r="38" spans="1:8" x14ac:dyDescent="0.2">
      <c r="A38" s="50"/>
      <c r="B38" s="51"/>
      <c r="C38" s="51"/>
      <c r="D38" s="51" t="s">
        <v>23</v>
      </c>
      <c r="E38" s="51">
        <v>20</v>
      </c>
      <c r="F38" s="51">
        <v>60</v>
      </c>
      <c r="G38" s="53">
        <v>0</v>
      </c>
      <c r="H38" s="54">
        <v>0</v>
      </c>
    </row>
    <row r="39" spans="1:8" x14ac:dyDescent="0.2">
      <c r="A39" s="50"/>
      <c r="B39" s="51"/>
      <c r="C39" s="51"/>
      <c r="D39" s="51" t="s">
        <v>29</v>
      </c>
      <c r="E39" s="51">
        <v>14</v>
      </c>
      <c r="F39" s="51">
        <v>42</v>
      </c>
      <c r="G39" s="53">
        <v>0</v>
      </c>
      <c r="H39" s="54">
        <v>0</v>
      </c>
    </row>
    <row r="40" spans="1:8" x14ac:dyDescent="0.2">
      <c r="A40" s="50"/>
      <c r="B40" s="51"/>
      <c r="C40" s="51"/>
      <c r="D40" s="51" t="s">
        <v>28</v>
      </c>
      <c r="E40" s="52">
        <v>1334</v>
      </c>
      <c r="F40" s="52">
        <v>4090</v>
      </c>
      <c r="G40" s="53">
        <v>1.9E-3</v>
      </c>
      <c r="H40" s="54">
        <v>6.9999999999999999E-4</v>
      </c>
    </row>
    <row r="41" spans="1:8" x14ac:dyDescent="0.2">
      <c r="A41" s="50"/>
      <c r="B41" s="51"/>
      <c r="C41" s="51"/>
      <c r="D41" s="51" t="s">
        <v>121</v>
      </c>
      <c r="E41" s="51">
        <v>17</v>
      </c>
      <c r="F41" s="51">
        <v>51</v>
      </c>
      <c r="G41" s="53">
        <v>0</v>
      </c>
      <c r="H41" s="54">
        <v>0</v>
      </c>
    </row>
    <row r="42" spans="1:8" x14ac:dyDescent="0.2">
      <c r="A42" s="50"/>
      <c r="B42" s="51"/>
      <c r="C42" s="51"/>
      <c r="D42" s="51" t="s">
        <v>51</v>
      </c>
      <c r="E42" s="52">
        <v>1075</v>
      </c>
      <c r="F42" s="52">
        <v>3236</v>
      </c>
      <c r="G42" s="53">
        <v>1.5E-3</v>
      </c>
      <c r="H42" s="54">
        <v>5.9999999999999995E-4</v>
      </c>
    </row>
    <row r="43" spans="1:8" x14ac:dyDescent="0.2">
      <c r="A43" s="50"/>
      <c r="B43" s="51"/>
      <c r="C43" s="51" t="s">
        <v>26</v>
      </c>
      <c r="D43" s="51" t="s">
        <v>17</v>
      </c>
      <c r="E43" s="51">
        <v>565</v>
      </c>
      <c r="F43" s="52">
        <v>1729</v>
      </c>
      <c r="G43" s="53">
        <v>8.0000000000000004E-4</v>
      </c>
      <c r="H43" s="54">
        <v>2.9999999999999997E-4</v>
      </c>
    </row>
    <row r="44" spans="1:8" x14ac:dyDescent="0.2">
      <c r="A44" s="50"/>
      <c r="B44" s="51"/>
      <c r="C44" s="51"/>
      <c r="D44" s="51" t="s">
        <v>18</v>
      </c>
      <c r="E44" s="51">
        <v>671</v>
      </c>
      <c r="F44" s="52">
        <v>2013</v>
      </c>
      <c r="G44" s="53">
        <v>1E-3</v>
      </c>
      <c r="H44" s="54">
        <v>2.9999999999999997E-4</v>
      </c>
    </row>
    <row r="45" spans="1:8" x14ac:dyDescent="0.2">
      <c r="A45" s="50"/>
      <c r="B45" s="51" t="s">
        <v>19</v>
      </c>
      <c r="C45" s="51"/>
      <c r="D45" s="51"/>
      <c r="E45" s="52">
        <v>692164</v>
      </c>
      <c r="F45" s="52">
        <v>2099595</v>
      </c>
      <c r="G45" s="55">
        <v>1</v>
      </c>
      <c r="H45" s="54">
        <v>0.36399999999999999</v>
      </c>
    </row>
    <row r="46" spans="1:8" x14ac:dyDescent="0.2">
      <c r="A46" s="50"/>
      <c r="B46" s="51" t="s">
        <v>20</v>
      </c>
      <c r="C46" s="51" t="s">
        <v>21</v>
      </c>
      <c r="D46" s="51" t="s">
        <v>17</v>
      </c>
      <c r="E46" s="52">
        <v>1225822</v>
      </c>
      <c r="F46" s="52">
        <v>3671513</v>
      </c>
      <c r="G46" s="51"/>
      <c r="H46" s="54">
        <v>0.63600000000000001</v>
      </c>
    </row>
    <row r="47" spans="1:8" ht="13.5" thickBot="1" x14ac:dyDescent="0.25">
      <c r="A47" s="56"/>
      <c r="B47" s="57" t="s">
        <v>22</v>
      </c>
      <c r="C47" s="57"/>
      <c r="D47" s="57"/>
      <c r="E47" s="58">
        <v>1917986</v>
      </c>
      <c r="F47" s="58">
        <v>5771108</v>
      </c>
      <c r="G47" s="57"/>
      <c r="H47" s="59">
        <v>1</v>
      </c>
    </row>
    <row r="49" spans="1:1" x14ac:dyDescent="0.2">
      <c r="A49" s="60" t="s">
        <v>33</v>
      </c>
    </row>
  </sheetData>
  <mergeCells count="1">
    <mergeCell ref="E5:E7"/>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49"/>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130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227</v>
      </c>
      <c r="F8" s="51">
        <v>709</v>
      </c>
      <c r="G8" s="53">
        <v>5.9999999999999995E-4</v>
      </c>
      <c r="H8" s="54">
        <v>2.9999999999999997E-4</v>
      </c>
    </row>
    <row r="9" spans="1:8" x14ac:dyDescent="0.2">
      <c r="A9" s="50"/>
      <c r="B9" s="51"/>
      <c r="C9" s="51" t="s">
        <v>21</v>
      </c>
      <c r="D9" s="51" t="s">
        <v>27</v>
      </c>
      <c r="E9" s="52">
        <v>42547</v>
      </c>
      <c r="F9" s="52">
        <v>132021</v>
      </c>
      <c r="G9" s="53">
        <v>0.109</v>
      </c>
      <c r="H9" s="54">
        <v>5.45E-2</v>
      </c>
    </row>
    <row r="10" spans="1:8" x14ac:dyDescent="0.2">
      <c r="A10" s="50"/>
      <c r="B10" s="51"/>
      <c r="C10" s="51"/>
      <c r="D10" s="51" t="s">
        <v>30</v>
      </c>
      <c r="E10" s="51">
        <v>7</v>
      </c>
      <c r="F10" s="51">
        <v>22</v>
      </c>
      <c r="G10" s="53">
        <v>0</v>
      </c>
      <c r="H10" s="54">
        <v>0</v>
      </c>
    </row>
    <row r="11" spans="1:8" x14ac:dyDescent="0.2">
      <c r="A11" s="50"/>
      <c r="B11" s="51"/>
      <c r="C11" s="51"/>
      <c r="D11" s="51" t="s">
        <v>23</v>
      </c>
      <c r="E11" s="52">
        <v>7525</v>
      </c>
      <c r="F11" s="52">
        <v>23795</v>
      </c>
      <c r="G11" s="53">
        <v>1.9599999999999999E-2</v>
      </c>
      <c r="H11" s="54">
        <v>9.7999999999999997E-3</v>
      </c>
    </row>
    <row r="12" spans="1:8" x14ac:dyDescent="0.2">
      <c r="A12" s="50"/>
      <c r="B12" s="51"/>
      <c r="C12" s="51"/>
      <c r="D12" s="51" t="s">
        <v>29</v>
      </c>
      <c r="E12" s="51">
        <v>4</v>
      </c>
      <c r="F12" s="51">
        <v>13</v>
      </c>
      <c r="G12" s="53">
        <v>0</v>
      </c>
      <c r="H12" s="54">
        <v>0</v>
      </c>
    </row>
    <row r="13" spans="1:8" x14ac:dyDescent="0.2">
      <c r="A13" s="50"/>
      <c r="B13" s="51"/>
      <c r="C13" s="51"/>
      <c r="D13" s="51" t="s">
        <v>24</v>
      </c>
      <c r="E13" s="52">
        <v>4296</v>
      </c>
      <c r="F13" s="52">
        <v>11471</v>
      </c>
      <c r="G13" s="53">
        <v>9.4000000000000004E-3</v>
      </c>
      <c r="H13" s="54">
        <v>4.7000000000000002E-3</v>
      </c>
    </row>
    <row r="14" spans="1:8" x14ac:dyDescent="0.2">
      <c r="A14" s="50"/>
      <c r="B14" s="51"/>
      <c r="C14" s="51"/>
      <c r="D14" s="51" t="s">
        <v>28</v>
      </c>
      <c r="E14" s="52">
        <v>2330</v>
      </c>
      <c r="F14" s="52">
        <v>7076</v>
      </c>
      <c r="G14" s="53">
        <v>5.7999999999999996E-3</v>
      </c>
      <c r="H14" s="54">
        <v>2.8999999999999998E-3</v>
      </c>
    </row>
    <row r="15" spans="1:8" x14ac:dyDescent="0.2">
      <c r="A15" s="50"/>
      <c r="B15" s="51"/>
      <c r="C15" s="51"/>
      <c r="D15" s="51" t="s">
        <v>18</v>
      </c>
      <c r="E15" s="51">
        <v>175</v>
      </c>
      <c r="F15" s="51">
        <v>498</v>
      </c>
      <c r="G15" s="53">
        <v>4.0000000000000002E-4</v>
      </c>
      <c r="H15" s="54">
        <v>2.0000000000000001E-4</v>
      </c>
    </row>
    <row r="16" spans="1:8" x14ac:dyDescent="0.2">
      <c r="A16" s="50"/>
      <c r="B16" s="51"/>
      <c r="C16" s="51"/>
      <c r="D16" s="51" t="s">
        <v>121</v>
      </c>
      <c r="E16" s="51">
        <v>212</v>
      </c>
      <c r="F16" s="51">
        <v>547</v>
      </c>
      <c r="G16" s="53">
        <v>4.0000000000000002E-4</v>
      </c>
      <c r="H16" s="54">
        <v>2.0000000000000001E-4</v>
      </c>
    </row>
    <row r="17" spans="1:8" x14ac:dyDescent="0.2">
      <c r="A17" s="50"/>
      <c r="B17" s="51"/>
      <c r="C17" s="51"/>
      <c r="D17" s="51" t="s">
        <v>36</v>
      </c>
      <c r="E17" s="51">
        <v>109</v>
      </c>
      <c r="F17" s="51">
        <v>351</v>
      </c>
      <c r="G17" s="53">
        <v>2.9999999999999997E-4</v>
      </c>
      <c r="H17" s="54">
        <v>1E-4</v>
      </c>
    </row>
    <row r="18" spans="1:8" x14ac:dyDescent="0.2">
      <c r="A18" s="50"/>
      <c r="B18" s="51"/>
      <c r="C18" s="51"/>
      <c r="D18" s="51" t="s">
        <v>51</v>
      </c>
      <c r="E18" s="52">
        <v>6765</v>
      </c>
      <c r="F18" s="52">
        <v>20378</v>
      </c>
      <c r="G18" s="53">
        <v>1.6799999999999999E-2</v>
      </c>
      <c r="H18" s="54">
        <v>8.3999999999999995E-3</v>
      </c>
    </row>
    <row r="19" spans="1:8" x14ac:dyDescent="0.2">
      <c r="A19" s="50"/>
      <c r="B19" s="51"/>
      <c r="C19" s="51" t="s">
        <v>49</v>
      </c>
      <c r="D19" s="51" t="s">
        <v>17</v>
      </c>
      <c r="E19" s="52">
        <v>118763</v>
      </c>
      <c r="F19" s="52">
        <v>358172</v>
      </c>
      <c r="G19" s="53">
        <v>0.29499999999999998</v>
      </c>
      <c r="H19" s="54">
        <v>0.14799999999999999</v>
      </c>
    </row>
    <row r="20" spans="1:8" x14ac:dyDescent="0.2">
      <c r="A20" s="50"/>
      <c r="B20" s="51"/>
      <c r="C20" s="51"/>
      <c r="D20" s="51" t="s">
        <v>27</v>
      </c>
      <c r="E20" s="52">
        <v>6951</v>
      </c>
      <c r="F20" s="52">
        <v>21253</v>
      </c>
      <c r="G20" s="53">
        <v>1.7500000000000002E-2</v>
      </c>
      <c r="H20" s="54">
        <v>8.8000000000000005E-3</v>
      </c>
    </row>
    <row r="21" spans="1:8" x14ac:dyDescent="0.2">
      <c r="A21" s="50"/>
      <c r="B21" s="51"/>
      <c r="C21" s="51"/>
      <c r="D21" s="51" t="s">
        <v>29</v>
      </c>
      <c r="E21" s="51">
        <v>429</v>
      </c>
      <c r="F21" s="52">
        <v>1390</v>
      </c>
      <c r="G21" s="53">
        <v>1.1000000000000001E-3</v>
      </c>
      <c r="H21" s="54">
        <v>5.9999999999999995E-4</v>
      </c>
    </row>
    <row r="22" spans="1:8" x14ac:dyDescent="0.2">
      <c r="A22" s="50"/>
      <c r="B22" s="51"/>
      <c r="C22" s="51"/>
      <c r="D22" s="51" t="s">
        <v>28</v>
      </c>
      <c r="E22" s="51">
        <v>67</v>
      </c>
      <c r="F22" s="51">
        <v>185</v>
      </c>
      <c r="G22" s="53">
        <v>2.0000000000000001E-4</v>
      </c>
      <c r="H22" s="54">
        <v>1E-4</v>
      </c>
    </row>
    <row r="23" spans="1:8" x14ac:dyDescent="0.2">
      <c r="A23" s="50"/>
      <c r="B23" s="51"/>
      <c r="C23" s="51"/>
      <c r="D23" s="51" t="s">
        <v>18</v>
      </c>
      <c r="E23" s="52">
        <v>188595</v>
      </c>
      <c r="F23" s="52">
        <v>571756</v>
      </c>
      <c r="G23" s="53">
        <v>0.47</v>
      </c>
      <c r="H23" s="54">
        <v>0.23599999999999999</v>
      </c>
    </row>
    <row r="24" spans="1:8" x14ac:dyDescent="0.2">
      <c r="A24" s="50"/>
      <c r="B24" s="51"/>
      <c r="C24" s="51"/>
      <c r="D24" s="51" t="s">
        <v>121</v>
      </c>
      <c r="E24" s="51">
        <v>5</v>
      </c>
      <c r="F24" s="51">
        <v>20</v>
      </c>
      <c r="G24" s="53">
        <v>0</v>
      </c>
      <c r="H24" s="54">
        <v>0</v>
      </c>
    </row>
    <row r="25" spans="1:8" x14ac:dyDescent="0.2">
      <c r="A25" s="50"/>
      <c r="B25" s="51"/>
      <c r="C25" s="51"/>
      <c r="D25" s="51" t="s">
        <v>51</v>
      </c>
      <c r="E25" s="51">
        <v>623</v>
      </c>
      <c r="F25" s="52">
        <v>1821</v>
      </c>
      <c r="G25" s="53">
        <v>1.5E-3</v>
      </c>
      <c r="H25" s="54">
        <v>8.0000000000000004E-4</v>
      </c>
    </row>
    <row r="26" spans="1:8" x14ac:dyDescent="0.2">
      <c r="A26" s="50"/>
      <c r="B26" s="51"/>
      <c r="C26" s="51" t="s">
        <v>48</v>
      </c>
      <c r="D26" s="51" t="s">
        <v>17</v>
      </c>
      <c r="E26" s="52">
        <v>11696</v>
      </c>
      <c r="F26" s="52">
        <v>35070</v>
      </c>
      <c r="G26" s="53">
        <v>2.8799999999999999E-2</v>
      </c>
      <c r="H26" s="54">
        <v>1.4500000000000001E-2</v>
      </c>
    </row>
    <row r="27" spans="1:8" x14ac:dyDescent="0.2">
      <c r="A27" s="50"/>
      <c r="B27" s="51"/>
      <c r="C27" s="51"/>
      <c r="D27" s="51" t="s">
        <v>27</v>
      </c>
      <c r="E27" s="52">
        <v>2781</v>
      </c>
      <c r="F27" s="52">
        <v>8831</v>
      </c>
      <c r="G27" s="53">
        <v>7.3000000000000001E-3</v>
      </c>
      <c r="H27" s="54">
        <v>3.5999999999999999E-3</v>
      </c>
    </row>
    <row r="28" spans="1:8" x14ac:dyDescent="0.2">
      <c r="A28" s="50"/>
      <c r="B28" s="51"/>
      <c r="C28" s="51"/>
      <c r="D28" s="51" t="s">
        <v>18</v>
      </c>
      <c r="E28" s="52">
        <v>3876</v>
      </c>
      <c r="F28" s="52">
        <v>11459</v>
      </c>
      <c r="G28" s="53">
        <v>9.4000000000000004E-3</v>
      </c>
      <c r="H28" s="54">
        <v>4.7000000000000002E-3</v>
      </c>
    </row>
    <row r="29" spans="1:8" x14ac:dyDescent="0.2">
      <c r="A29" s="50"/>
      <c r="B29" s="51"/>
      <c r="C29" s="51"/>
      <c r="D29" s="51" t="s">
        <v>51</v>
      </c>
      <c r="E29" s="51">
        <v>525</v>
      </c>
      <c r="F29" s="52">
        <v>1477</v>
      </c>
      <c r="G29" s="53">
        <v>1.1999999999999999E-3</v>
      </c>
      <c r="H29" s="54">
        <v>5.9999999999999995E-4</v>
      </c>
    </row>
    <row r="30" spans="1:8" x14ac:dyDescent="0.2">
      <c r="A30" s="50"/>
      <c r="B30" s="51"/>
      <c r="C30" s="51" t="s">
        <v>31</v>
      </c>
      <c r="D30" s="51" t="s">
        <v>17</v>
      </c>
      <c r="E30" s="51">
        <v>501</v>
      </c>
      <c r="F30" s="52">
        <v>1485</v>
      </c>
      <c r="G30" s="53">
        <v>1.1999999999999999E-3</v>
      </c>
      <c r="H30" s="54">
        <v>5.9999999999999995E-4</v>
      </c>
    </row>
    <row r="31" spans="1:8" x14ac:dyDescent="0.2">
      <c r="A31" s="50"/>
      <c r="B31" s="51"/>
      <c r="C31" s="51"/>
      <c r="D31" s="51" t="s">
        <v>27</v>
      </c>
      <c r="E31" s="51">
        <v>169</v>
      </c>
      <c r="F31" s="51">
        <v>490</v>
      </c>
      <c r="G31" s="53">
        <v>4.0000000000000002E-4</v>
      </c>
      <c r="H31" s="54">
        <v>2.0000000000000001E-4</v>
      </c>
    </row>
    <row r="32" spans="1:8" x14ac:dyDescent="0.2">
      <c r="A32" s="50"/>
      <c r="B32" s="51"/>
      <c r="C32" s="51"/>
      <c r="D32" s="51" t="s">
        <v>24</v>
      </c>
      <c r="E32" s="51">
        <v>18</v>
      </c>
      <c r="F32" s="51">
        <v>72</v>
      </c>
      <c r="G32" s="53">
        <v>1E-4</v>
      </c>
      <c r="H32" s="54">
        <v>0</v>
      </c>
    </row>
    <row r="33" spans="1:8" x14ac:dyDescent="0.2">
      <c r="A33" s="50"/>
      <c r="B33" s="51"/>
      <c r="C33" s="51"/>
      <c r="D33" s="51" t="s">
        <v>18</v>
      </c>
      <c r="E33" s="51">
        <v>52</v>
      </c>
      <c r="F33" s="51">
        <v>156</v>
      </c>
      <c r="G33" s="53">
        <v>1E-4</v>
      </c>
      <c r="H33" s="54">
        <v>1E-4</v>
      </c>
    </row>
    <row r="34" spans="1:8" x14ac:dyDescent="0.2">
      <c r="A34" s="50"/>
      <c r="B34" s="51"/>
      <c r="C34" s="51"/>
      <c r="D34" s="51" t="s">
        <v>36</v>
      </c>
      <c r="E34" s="51">
        <v>7</v>
      </c>
      <c r="F34" s="51">
        <v>21</v>
      </c>
      <c r="G34" s="53">
        <v>0</v>
      </c>
      <c r="H34" s="54">
        <v>0</v>
      </c>
    </row>
    <row r="35" spans="1:8" x14ac:dyDescent="0.2">
      <c r="A35" s="50"/>
      <c r="B35" s="51"/>
      <c r="C35" s="51" t="s">
        <v>25</v>
      </c>
      <c r="D35" s="51" t="s">
        <v>17</v>
      </c>
      <c r="E35" s="51">
        <v>627</v>
      </c>
      <c r="F35" s="52">
        <v>1931</v>
      </c>
      <c r="G35" s="53">
        <v>1.6000000000000001E-3</v>
      </c>
      <c r="H35" s="54">
        <v>8.0000000000000004E-4</v>
      </c>
    </row>
    <row r="36" spans="1:8" x14ac:dyDescent="0.2">
      <c r="A36" s="50"/>
      <c r="B36" s="51"/>
      <c r="C36" s="51"/>
      <c r="D36" s="51" t="s">
        <v>27</v>
      </c>
      <c r="E36" s="51">
        <v>797</v>
      </c>
      <c r="F36" s="52">
        <v>2424</v>
      </c>
      <c r="G36" s="53">
        <v>2E-3</v>
      </c>
      <c r="H36" s="54">
        <v>1E-3</v>
      </c>
    </row>
    <row r="37" spans="1:8" x14ac:dyDescent="0.2">
      <c r="A37" s="50"/>
      <c r="B37" s="51"/>
      <c r="C37" s="51"/>
      <c r="D37" s="51" t="s">
        <v>29</v>
      </c>
      <c r="E37" s="51">
        <v>11</v>
      </c>
      <c r="F37" s="51">
        <v>38</v>
      </c>
      <c r="G37" s="53">
        <v>0</v>
      </c>
      <c r="H37" s="54">
        <v>0</v>
      </c>
    </row>
    <row r="38" spans="1:8" x14ac:dyDescent="0.2">
      <c r="A38" s="50"/>
      <c r="B38" s="51"/>
      <c r="C38" s="51"/>
      <c r="D38" s="51" t="s">
        <v>28</v>
      </c>
      <c r="E38" s="51">
        <v>96</v>
      </c>
      <c r="F38" s="51">
        <v>302</v>
      </c>
      <c r="G38" s="53">
        <v>2.0000000000000001E-4</v>
      </c>
      <c r="H38" s="54">
        <v>1E-4</v>
      </c>
    </row>
    <row r="39" spans="1:8" x14ac:dyDescent="0.2">
      <c r="A39" s="50"/>
      <c r="B39" s="51"/>
      <c r="C39" s="51"/>
      <c r="D39" s="51" t="s">
        <v>121</v>
      </c>
      <c r="E39" s="51">
        <v>1</v>
      </c>
      <c r="F39" s="51">
        <v>4</v>
      </c>
      <c r="G39" s="53">
        <v>0</v>
      </c>
      <c r="H39" s="54">
        <v>0</v>
      </c>
    </row>
    <row r="40" spans="1:8" x14ac:dyDescent="0.2">
      <c r="A40" s="50"/>
      <c r="B40" s="51"/>
      <c r="C40" s="51"/>
      <c r="D40" s="51" t="s">
        <v>51</v>
      </c>
      <c r="E40" s="51">
        <v>60</v>
      </c>
      <c r="F40" s="51">
        <v>180</v>
      </c>
      <c r="G40" s="53">
        <v>1E-4</v>
      </c>
      <c r="H40" s="54">
        <v>1E-4</v>
      </c>
    </row>
    <row r="41" spans="1:8" x14ac:dyDescent="0.2">
      <c r="A41" s="50"/>
      <c r="B41" s="51"/>
      <c r="C41" s="51" t="s">
        <v>26</v>
      </c>
      <c r="D41" s="51" t="s">
        <v>17</v>
      </c>
      <c r="E41" s="51">
        <v>1</v>
      </c>
      <c r="F41" s="51">
        <v>3</v>
      </c>
      <c r="G41" s="53">
        <v>0</v>
      </c>
      <c r="H41" s="54">
        <v>0</v>
      </c>
    </row>
    <row r="42" spans="1:8" x14ac:dyDescent="0.2">
      <c r="A42" s="50"/>
      <c r="B42" s="51"/>
      <c r="C42" s="51"/>
      <c r="D42" s="51" t="s">
        <v>27</v>
      </c>
      <c r="E42" s="51">
        <v>25</v>
      </c>
      <c r="F42" s="51">
        <v>97</v>
      </c>
      <c r="G42" s="53">
        <v>1E-4</v>
      </c>
      <c r="H42" s="54">
        <v>0</v>
      </c>
    </row>
    <row r="43" spans="1:8" x14ac:dyDescent="0.2">
      <c r="A43" s="50"/>
      <c r="B43" s="51"/>
      <c r="C43" s="51"/>
      <c r="D43" s="51" t="s">
        <v>18</v>
      </c>
      <c r="E43" s="51">
        <v>45</v>
      </c>
      <c r="F43" s="51">
        <v>135</v>
      </c>
      <c r="G43" s="53">
        <v>1E-4</v>
      </c>
      <c r="H43" s="54">
        <v>1E-4</v>
      </c>
    </row>
    <row r="44" spans="1:8" x14ac:dyDescent="0.2">
      <c r="A44" s="50"/>
      <c r="B44" s="51"/>
      <c r="C44" s="51"/>
      <c r="D44" s="51" t="s">
        <v>51</v>
      </c>
      <c r="E44" s="51">
        <v>44</v>
      </c>
      <c r="F44" s="51">
        <v>132</v>
      </c>
      <c r="G44" s="53">
        <v>1E-4</v>
      </c>
      <c r="H44" s="54">
        <v>1E-4</v>
      </c>
    </row>
    <row r="45" spans="1:8" x14ac:dyDescent="0.2">
      <c r="A45" s="50"/>
      <c r="B45" s="51" t="s">
        <v>19</v>
      </c>
      <c r="C45" s="51"/>
      <c r="D45" s="51"/>
      <c r="E45" s="52">
        <v>400962</v>
      </c>
      <c r="F45" s="52">
        <v>1215785</v>
      </c>
      <c r="G45" s="55">
        <v>1</v>
      </c>
      <c r="H45" s="54">
        <v>0.502</v>
      </c>
    </row>
    <row r="46" spans="1:8" x14ac:dyDescent="0.2">
      <c r="A46" s="50"/>
      <c r="B46" s="51" t="s">
        <v>20</v>
      </c>
      <c r="C46" s="51" t="s">
        <v>21</v>
      </c>
      <c r="D46" s="51" t="s">
        <v>17</v>
      </c>
      <c r="E46" s="52">
        <v>400450</v>
      </c>
      <c r="F46" s="52">
        <v>1205524</v>
      </c>
      <c r="G46" s="51"/>
      <c r="H46" s="54">
        <v>0.498</v>
      </c>
    </row>
    <row r="47" spans="1:8" ht="13.5" thickBot="1" x14ac:dyDescent="0.25">
      <c r="A47" s="56"/>
      <c r="B47" s="57" t="s">
        <v>22</v>
      </c>
      <c r="C47" s="57"/>
      <c r="D47" s="57"/>
      <c r="E47" s="58">
        <v>801412</v>
      </c>
      <c r="F47" s="58">
        <v>2421309</v>
      </c>
      <c r="G47" s="57"/>
      <c r="H47" s="59">
        <v>1</v>
      </c>
    </row>
    <row r="49" spans="1:1" x14ac:dyDescent="0.2">
      <c r="A49" s="60" t="s">
        <v>33</v>
      </c>
    </row>
  </sheetData>
  <mergeCells count="1">
    <mergeCell ref="E5:E7"/>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51"/>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132</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46</v>
      </c>
      <c r="F8" s="51">
        <v>140</v>
      </c>
      <c r="G8" s="53">
        <v>1E-4</v>
      </c>
      <c r="H8" s="54">
        <v>0</v>
      </c>
    </row>
    <row r="9" spans="1:8" x14ac:dyDescent="0.2">
      <c r="A9" s="50"/>
      <c r="B9" s="51"/>
      <c r="C9" s="51" t="s">
        <v>21</v>
      </c>
      <c r="D9" s="51" t="s">
        <v>27</v>
      </c>
      <c r="E9" s="52">
        <v>148510</v>
      </c>
      <c r="F9" s="52">
        <v>456278</v>
      </c>
      <c r="G9" s="53">
        <v>0.248</v>
      </c>
      <c r="H9" s="54">
        <v>8.2799999999999999E-2</v>
      </c>
    </row>
    <row r="10" spans="1:8" x14ac:dyDescent="0.2">
      <c r="A10" s="50"/>
      <c r="B10" s="51"/>
      <c r="C10" s="51"/>
      <c r="D10" s="51" t="s">
        <v>23</v>
      </c>
      <c r="E10" s="52">
        <v>3856</v>
      </c>
      <c r="F10" s="52">
        <v>12001</v>
      </c>
      <c r="G10" s="53">
        <v>6.4999999999999997E-3</v>
      </c>
      <c r="H10" s="54">
        <v>2.2000000000000001E-3</v>
      </c>
    </row>
    <row r="11" spans="1:8" x14ac:dyDescent="0.2">
      <c r="A11" s="50"/>
      <c r="B11" s="51"/>
      <c r="C11" s="51"/>
      <c r="D11" s="51" t="s">
        <v>29</v>
      </c>
      <c r="E11" s="51">
        <v>2</v>
      </c>
      <c r="F11" s="51">
        <v>6</v>
      </c>
      <c r="G11" s="53">
        <v>0</v>
      </c>
      <c r="H11" s="54">
        <v>0</v>
      </c>
    </row>
    <row r="12" spans="1:8" x14ac:dyDescent="0.2">
      <c r="A12" s="50"/>
      <c r="B12" s="51"/>
      <c r="C12" s="51"/>
      <c r="D12" s="51" t="s">
        <v>24</v>
      </c>
      <c r="E12" s="52">
        <v>1839</v>
      </c>
      <c r="F12" s="52">
        <v>4784</v>
      </c>
      <c r="G12" s="53">
        <v>2.5999999999999999E-3</v>
      </c>
      <c r="H12" s="54">
        <v>8.9999999999999998E-4</v>
      </c>
    </row>
    <row r="13" spans="1:8" x14ac:dyDescent="0.2">
      <c r="A13" s="50"/>
      <c r="B13" s="51"/>
      <c r="C13" s="51"/>
      <c r="D13" s="51" t="s">
        <v>28</v>
      </c>
      <c r="E13" s="52">
        <v>16772</v>
      </c>
      <c r="F13" s="52">
        <v>51333</v>
      </c>
      <c r="G13" s="53">
        <v>2.7900000000000001E-2</v>
      </c>
      <c r="H13" s="54">
        <v>9.2999999999999992E-3</v>
      </c>
    </row>
    <row r="14" spans="1:8" x14ac:dyDescent="0.2">
      <c r="A14" s="50"/>
      <c r="B14" s="51"/>
      <c r="C14" s="51"/>
      <c r="D14" s="51" t="s">
        <v>18</v>
      </c>
      <c r="E14" s="51">
        <v>80</v>
      </c>
      <c r="F14" s="51">
        <v>224</v>
      </c>
      <c r="G14" s="53">
        <v>1E-4</v>
      </c>
      <c r="H14" s="54">
        <v>0</v>
      </c>
    </row>
    <row r="15" spans="1:8" x14ac:dyDescent="0.2">
      <c r="A15" s="50"/>
      <c r="B15" s="51"/>
      <c r="C15" s="51"/>
      <c r="D15" s="51" t="s">
        <v>121</v>
      </c>
      <c r="E15" s="52">
        <v>1531</v>
      </c>
      <c r="F15" s="52">
        <v>4815</v>
      </c>
      <c r="G15" s="53">
        <v>2.5999999999999999E-3</v>
      </c>
      <c r="H15" s="54">
        <v>8.9999999999999998E-4</v>
      </c>
    </row>
    <row r="16" spans="1:8" x14ac:dyDescent="0.2">
      <c r="A16" s="50"/>
      <c r="B16" s="51"/>
      <c r="C16" s="51"/>
      <c r="D16" s="51" t="s">
        <v>36</v>
      </c>
      <c r="E16" s="51">
        <v>599</v>
      </c>
      <c r="F16" s="52">
        <v>1898</v>
      </c>
      <c r="G16" s="53">
        <v>1E-3</v>
      </c>
      <c r="H16" s="54">
        <v>2.9999999999999997E-4</v>
      </c>
    </row>
    <row r="17" spans="1:8" x14ac:dyDescent="0.2">
      <c r="A17" s="50"/>
      <c r="B17" s="51"/>
      <c r="C17" s="51"/>
      <c r="D17" s="51" t="s">
        <v>51</v>
      </c>
      <c r="E17" s="52">
        <v>81510</v>
      </c>
      <c r="F17" s="52">
        <v>248190</v>
      </c>
      <c r="G17" s="53">
        <v>0.13500000000000001</v>
      </c>
      <c r="H17" s="54">
        <v>4.5100000000000001E-2</v>
      </c>
    </row>
    <row r="18" spans="1:8" x14ac:dyDescent="0.2">
      <c r="A18" s="50"/>
      <c r="B18" s="51"/>
      <c r="C18" s="51" t="s">
        <v>49</v>
      </c>
      <c r="D18" s="51" t="s">
        <v>17</v>
      </c>
      <c r="E18" s="52">
        <v>99227</v>
      </c>
      <c r="F18" s="52">
        <v>297170</v>
      </c>
      <c r="G18" s="53">
        <v>0.161</v>
      </c>
      <c r="H18" s="54">
        <v>5.3900000000000003E-2</v>
      </c>
    </row>
    <row r="19" spans="1:8" x14ac:dyDescent="0.2">
      <c r="A19" s="50"/>
      <c r="B19" s="51"/>
      <c r="C19" s="51"/>
      <c r="D19" s="51" t="s">
        <v>27</v>
      </c>
      <c r="E19" s="52">
        <v>6673</v>
      </c>
      <c r="F19" s="52">
        <v>20063</v>
      </c>
      <c r="G19" s="53">
        <v>1.09E-2</v>
      </c>
      <c r="H19" s="54">
        <v>3.5999999999999999E-3</v>
      </c>
    </row>
    <row r="20" spans="1:8" x14ac:dyDescent="0.2">
      <c r="A20" s="50"/>
      <c r="B20" s="51"/>
      <c r="C20" s="51"/>
      <c r="D20" s="51" t="s">
        <v>29</v>
      </c>
      <c r="E20" s="51">
        <v>464</v>
      </c>
      <c r="F20" s="52">
        <v>1541</v>
      </c>
      <c r="G20" s="53">
        <v>8.0000000000000004E-4</v>
      </c>
      <c r="H20" s="54">
        <v>2.9999999999999997E-4</v>
      </c>
    </row>
    <row r="21" spans="1:8" x14ac:dyDescent="0.2">
      <c r="A21" s="50"/>
      <c r="B21" s="51"/>
      <c r="C21" s="51"/>
      <c r="D21" s="51" t="s">
        <v>28</v>
      </c>
      <c r="E21" s="52">
        <v>1570</v>
      </c>
      <c r="F21" s="52">
        <v>4651</v>
      </c>
      <c r="G21" s="53">
        <v>2.5000000000000001E-3</v>
      </c>
      <c r="H21" s="54">
        <v>8.0000000000000004E-4</v>
      </c>
    </row>
    <row r="22" spans="1:8" x14ac:dyDescent="0.2">
      <c r="A22" s="50"/>
      <c r="B22" s="51"/>
      <c r="C22" s="51"/>
      <c r="D22" s="51" t="s">
        <v>18</v>
      </c>
      <c r="E22" s="52">
        <v>183410</v>
      </c>
      <c r="F22" s="52">
        <v>552244</v>
      </c>
      <c r="G22" s="53">
        <v>0.3</v>
      </c>
      <c r="H22" s="54">
        <v>0.1</v>
      </c>
    </row>
    <row r="23" spans="1:8" x14ac:dyDescent="0.2">
      <c r="A23" s="50"/>
      <c r="B23" s="51"/>
      <c r="C23" s="51"/>
      <c r="D23" s="51" t="s">
        <v>121</v>
      </c>
      <c r="E23" s="51">
        <v>164</v>
      </c>
      <c r="F23" s="51">
        <v>496</v>
      </c>
      <c r="G23" s="53">
        <v>2.9999999999999997E-4</v>
      </c>
      <c r="H23" s="54">
        <v>1E-4</v>
      </c>
    </row>
    <row r="24" spans="1:8" x14ac:dyDescent="0.2">
      <c r="A24" s="50"/>
      <c r="B24" s="51"/>
      <c r="C24" s="51"/>
      <c r="D24" s="51" t="s">
        <v>51</v>
      </c>
      <c r="E24" s="52">
        <v>5287</v>
      </c>
      <c r="F24" s="52">
        <v>16181</v>
      </c>
      <c r="G24" s="53">
        <v>8.8000000000000005E-3</v>
      </c>
      <c r="H24" s="54">
        <v>2.8999999999999998E-3</v>
      </c>
    </row>
    <row r="25" spans="1:8" x14ac:dyDescent="0.2">
      <c r="A25" s="50"/>
      <c r="B25" s="51"/>
      <c r="C25" s="51" t="s">
        <v>48</v>
      </c>
      <c r="D25" s="51" t="s">
        <v>17</v>
      </c>
      <c r="E25" s="52">
        <v>27672</v>
      </c>
      <c r="F25" s="52">
        <v>82833</v>
      </c>
      <c r="G25" s="53">
        <v>4.4999999999999998E-2</v>
      </c>
      <c r="H25" s="54">
        <v>1.4999999999999999E-2</v>
      </c>
    </row>
    <row r="26" spans="1:8" x14ac:dyDescent="0.2">
      <c r="A26" s="50"/>
      <c r="B26" s="51"/>
      <c r="C26" s="51"/>
      <c r="D26" s="51" t="s">
        <v>27</v>
      </c>
      <c r="E26" s="52">
        <v>7287</v>
      </c>
      <c r="F26" s="52">
        <v>21833</v>
      </c>
      <c r="G26" s="53">
        <v>1.1900000000000001E-2</v>
      </c>
      <c r="H26" s="54">
        <v>4.0000000000000001E-3</v>
      </c>
    </row>
    <row r="27" spans="1:8" x14ac:dyDescent="0.2">
      <c r="A27" s="50"/>
      <c r="B27" s="51"/>
      <c r="C27" s="51"/>
      <c r="D27" s="51" t="s">
        <v>28</v>
      </c>
      <c r="E27" s="51">
        <v>568</v>
      </c>
      <c r="F27" s="52">
        <v>1785</v>
      </c>
      <c r="G27" s="53">
        <v>1E-3</v>
      </c>
      <c r="H27" s="54">
        <v>2.9999999999999997E-4</v>
      </c>
    </row>
    <row r="28" spans="1:8" x14ac:dyDescent="0.2">
      <c r="A28" s="50"/>
      <c r="B28" s="51"/>
      <c r="C28" s="51"/>
      <c r="D28" s="51" t="s">
        <v>18</v>
      </c>
      <c r="E28" s="52">
        <v>6515</v>
      </c>
      <c r="F28" s="52">
        <v>19555</v>
      </c>
      <c r="G28" s="53">
        <v>1.06E-2</v>
      </c>
      <c r="H28" s="54">
        <v>3.5000000000000001E-3</v>
      </c>
    </row>
    <row r="29" spans="1:8" x14ac:dyDescent="0.2">
      <c r="A29" s="50"/>
      <c r="B29" s="51"/>
      <c r="C29" s="51"/>
      <c r="D29" s="51" t="s">
        <v>51</v>
      </c>
      <c r="E29" s="51">
        <v>231</v>
      </c>
      <c r="F29" s="51">
        <v>693</v>
      </c>
      <c r="G29" s="53">
        <v>4.0000000000000002E-4</v>
      </c>
      <c r="H29" s="54">
        <v>1E-4</v>
      </c>
    </row>
    <row r="30" spans="1:8" x14ac:dyDescent="0.2">
      <c r="A30" s="50"/>
      <c r="B30" s="51"/>
      <c r="C30" s="51" t="s">
        <v>31</v>
      </c>
      <c r="D30" s="51" t="s">
        <v>17</v>
      </c>
      <c r="E30" s="52">
        <v>2164</v>
      </c>
      <c r="F30" s="52">
        <v>6563</v>
      </c>
      <c r="G30" s="53">
        <v>3.5999999999999999E-3</v>
      </c>
      <c r="H30" s="54">
        <v>1.1999999999999999E-3</v>
      </c>
    </row>
    <row r="31" spans="1:8" x14ac:dyDescent="0.2">
      <c r="A31" s="50"/>
      <c r="B31" s="51"/>
      <c r="C31" s="51"/>
      <c r="D31" s="51" t="s">
        <v>27</v>
      </c>
      <c r="E31" s="51">
        <v>498</v>
      </c>
      <c r="F31" s="52">
        <v>1394</v>
      </c>
      <c r="G31" s="53">
        <v>8.0000000000000004E-4</v>
      </c>
      <c r="H31" s="54">
        <v>2.9999999999999997E-4</v>
      </c>
    </row>
    <row r="32" spans="1:8" x14ac:dyDescent="0.2">
      <c r="A32" s="50"/>
      <c r="B32" s="51"/>
      <c r="C32" s="51"/>
      <c r="D32" s="51" t="s">
        <v>24</v>
      </c>
      <c r="E32" s="51">
        <v>101</v>
      </c>
      <c r="F32" s="51">
        <v>321</v>
      </c>
      <c r="G32" s="53">
        <v>2.0000000000000001E-4</v>
      </c>
      <c r="H32" s="54">
        <v>1E-4</v>
      </c>
    </row>
    <row r="33" spans="1:8" x14ac:dyDescent="0.2">
      <c r="A33" s="50"/>
      <c r="B33" s="51"/>
      <c r="C33" s="51"/>
      <c r="D33" s="51" t="s">
        <v>28</v>
      </c>
      <c r="E33" s="51">
        <v>10</v>
      </c>
      <c r="F33" s="51">
        <v>10</v>
      </c>
      <c r="G33" s="53">
        <v>0</v>
      </c>
      <c r="H33" s="54">
        <v>0</v>
      </c>
    </row>
    <row r="34" spans="1:8" x14ac:dyDescent="0.2">
      <c r="A34" s="50"/>
      <c r="B34" s="51"/>
      <c r="C34" s="51"/>
      <c r="D34" s="51" t="s">
        <v>18</v>
      </c>
      <c r="E34" s="51">
        <v>219</v>
      </c>
      <c r="F34" s="51">
        <v>659</v>
      </c>
      <c r="G34" s="53">
        <v>4.0000000000000002E-4</v>
      </c>
      <c r="H34" s="54">
        <v>1E-4</v>
      </c>
    </row>
    <row r="35" spans="1:8" x14ac:dyDescent="0.2">
      <c r="A35" s="50"/>
      <c r="B35" s="51"/>
      <c r="C35" s="51"/>
      <c r="D35" s="51" t="s">
        <v>36</v>
      </c>
      <c r="E35" s="51">
        <v>100</v>
      </c>
      <c r="F35" s="51">
        <v>300</v>
      </c>
      <c r="G35" s="53">
        <v>2.0000000000000001E-4</v>
      </c>
      <c r="H35" s="54">
        <v>1E-4</v>
      </c>
    </row>
    <row r="36" spans="1:8" x14ac:dyDescent="0.2">
      <c r="A36" s="50"/>
      <c r="B36" s="51"/>
      <c r="C36" s="51" t="s">
        <v>25</v>
      </c>
      <c r="D36" s="51" t="s">
        <v>17</v>
      </c>
      <c r="E36" s="52">
        <v>3930</v>
      </c>
      <c r="F36" s="52">
        <v>11590</v>
      </c>
      <c r="G36" s="53">
        <v>6.3E-3</v>
      </c>
      <c r="H36" s="54">
        <v>2.0999999999999999E-3</v>
      </c>
    </row>
    <row r="37" spans="1:8" x14ac:dyDescent="0.2">
      <c r="A37" s="50"/>
      <c r="B37" s="51"/>
      <c r="C37" s="51"/>
      <c r="D37" s="51" t="s">
        <v>27</v>
      </c>
      <c r="E37" s="52">
        <v>3907</v>
      </c>
      <c r="F37" s="52">
        <v>11531</v>
      </c>
      <c r="G37" s="53">
        <v>6.3E-3</v>
      </c>
      <c r="H37" s="54">
        <v>2.0999999999999999E-3</v>
      </c>
    </row>
    <row r="38" spans="1:8" x14ac:dyDescent="0.2">
      <c r="A38" s="50"/>
      <c r="B38" s="51"/>
      <c r="C38" s="51"/>
      <c r="D38" s="51" t="s">
        <v>30</v>
      </c>
      <c r="E38" s="51">
        <v>3</v>
      </c>
      <c r="F38" s="51">
        <v>9</v>
      </c>
      <c r="G38" s="53">
        <v>0</v>
      </c>
      <c r="H38" s="54">
        <v>0</v>
      </c>
    </row>
    <row r="39" spans="1:8" x14ac:dyDescent="0.2">
      <c r="A39" s="50"/>
      <c r="B39" s="51"/>
      <c r="C39" s="51"/>
      <c r="D39" s="51" t="s">
        <v>29</v>
      </c>
      <c r="E39" s="51">
        <v>8</v>
      </c>
      <c r="F39" s="51">
        <v>24</v>
      </c>
      <c r="G39" s="53">
        <v>0</v>
      </c>
      <c r="H39" s="54">
        <v>0</v>
      </c>
    </row>
    <row r="40" spans="1:8" x14ac:dyDescent="0.2">
      <c r="A40" s="50"/>
      <c r="B40" s="51"/>
      <c r="C40" s="51"/>
      <c r="D40" s="51" t="s">
        <v>28</v>
      </c>
      <c r="E40" s="51">
        <v>833</v>
      </c>
      <c r="F40" s="52">
        <v>2500</v>
      </c>
      <c r="G40" s="53">
        <v>1.4E-3</v>
      </c>
      <c r="H40" s="54">
        <v>5.0000000000000001E-4</v>
      </c>
    </row>
    <row r="41" spans="1:8" x14ac:dyDescent="0.2">
      <c r="A41" s="50"/>
      <c r="B41" s="51"/>
      <c r="C41" s="51"/>
      <c r="D41" s="51" t="s">
        <v>121</v>
      </c>
      <c r="E41" s="51">
        <v>56</v>
      </c>
      <c r="F41" s="51">
        <v>168</v>
      </c>
      <c r="G41" s="53">
        <v>1E-4</v>
      </c>
      <c r="H41" s="54">
        <v>0</v>
      </c>
    </row>
    <row r="42" spans="1:8" x14ac:dyDescent="0.2">
      <c r="A42" s="50"/>
      <c r="B42" s="51"/>
      <c r="C42" s="51"/>
      <c r="D42" s="51" t="s">
        <v>51</v>
      </c>
      <c r="E42" s="52">
        <v>1342</v>
      </c>
      <c r="F42" s="52">
        <v>4043</v>
      </c>
      <c r="G42" s="53">
        <v>2.2000000000000001E-3</v>
      </c>
      <c r="H42" s="54">
        <v>6.9999999999999999E-4</v>
      </c>
    </row>
    <row r="43" spans="1:8" x14ac:dyDescent="0.2">
      <c r="A43" s="50"/>
      <c r="B43" s="51"/>
      <c r="C43" s="51" t="s">
        <v>26</v>
      </c>
      <c r="D43" s="51" t="s">
        <v>17</v>
      </c>
      <c r="E43" s="51">
        <v>506</v>
      </c>
      <c r="F43" s="52">
        <v>1527</v>
      </c>
      <c r="G43" s="53">
        <v>8.0000000000000004E-4</v>
      </c>
      <c r="H43" s="54">
        <v>2.9999999999999997E-4</v>
      </c>
    </row>
    <row r="44" spans="1:8" x14ac:dyDescent="0.2">
      <c r="A44" s="50"/>
      <c r="B44" s="51"/>
      <c r="C44" s="51"/>
      <c r="D44" s="51" t="s">
        <v>28</v>
      </c>
      <c r="E44" s="51">
        <v>16</v>
      </c>
      <c r="F44" s="51">
        <v>48</v>
      </c>
      <c r="G44" s="53">
        <v>0</v>
      </c>
      <c r="H44" s="54">
        <v>0</v>
      </c>
    </row>
    <row r="45" spans="1:8" x14ac:dyDescent="0.2">
      <c r="A45" s="50"/>
      <c r="B45" s="51"/>
      <c r="C45" s="51"/>
      <c r="D45" s="51" t="s">
        <v>18</v>
      </c>
      <c r="E45" s="51">
        <v>633</v>
      </c>
      <c r="F45" s="52">
        <v>1899</v>
      </c>
      <c r="G45" s="53">
        <v>1E-3</v>
      </c>
      <c r="H45" s="54">
        <v>2.9999999999999997E-4</v>
      </c>
    </row>
    <row r="46" spans="1:8" x14ac:dyDescent="0.2">
      <c r="A46" s="50"/>
      <c r="B46" s="51"/>
      <c r="C46" s="51"/>
      <c r="D46" s="51" t="s">
        <v>51</v>
      </c>
      <c r="E46" s="51">
        <v>15</v>
      </c>
      <c r="F46" s="51">
        <v>45</v>
      </c>
      <c r="G46" s="53">
        <v>0</v>
      </c>
      <c r="H46" s="54">
        <v>0</v>
      </c>
    </row>
    <row r="47" spans="1:8" x14ac:dyDescent="0.2">
      <c r="A47" s="50"/>
      <c r="B47" s="51" t="s">
        <v>19</v>
      </c>
      <c r="C47" s="51"/>
      <c r="D47" s="51"/>
      <c r="E47" s="52">
        <v>608154</v>
      </c>
      <c r="F47" s="52">
        <v>1841345</v>
      </c>
      <c r="G47" s="55">
        <v>1</v>
      </c>
      <c r="H47" s="54">
        <v>0.33400000000000002</v>
      </c>
    </row>
    <row r="48" spans="1:8" x14ac:dyDescent="0.2">
      <c r="A48" s="50"/>
      <c r="B48" s="51" t="s">
        <v>20</v>
      </c>
      <c r="C48" s="51" t="s">
        <v>21</v>
      </c>
      <c r="D48" s="51" t="s">
        <v>17</v>
      </c>
      <c r="E48" s="52">
        <v>1224538</v>
      </c>
      <c r="F48" s="52">
        <v>3667660</v>
      </c>
      <c r="G48" s="51"/>
      <c r="H48" s="54">
        <v>0.66600000000000004</v>
      </c>
    </row>
    <row r="49" spans="1:8" ht="13.5" thickBot="1" x14ac:dyDescent="0.25">
      <c r="A49" s="56"/>
      <c r="B49" s="57" t="s">
        <v>22</v>
      </c>
      <c r="C49" s="57"/>
      <c r="D49" s="57"/>
      <c r="E49" s="58">
        <v>1832692</v>
      </c>
      <c r="F49" s="58">
        <v>5509004</v>
      </c>
      <c r="G49" s="57"/>
      <c r="H49" s="59">
        <v>1</v>
      </c>
    </row>
    <row r="51" spans="1:8" x14ac:dyDescent="0.2">
      <c r="A51" s="60" t="s">
        <v>33</v>
      </c>
    </row>
  </sheetData>
  <mergeCells count="1">
    <mergeCell ref="E5:E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51"/>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134</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273</v>
      </c>
      <c r="F8" s="51">
        <v>872</v>
      </c>
      <c r="G8" s="53">
        <v>4.0000000000000002E-4</v>
      </c>
      <c r="H8" s="54">
        <v>2.0000000000000001E-4</v>
      </c>
    </row>
    <row r="9" spans="1:8" x14ac:dyDescent="0.2">
      <c r="A9" s="50"/>
      <c r="B9" s="51"/>
      <c r="C9" s="51"/>
      <c r="D9" s="51" t="s">
        <v>18</v>
      </c>
      <c r="E9" s="51">
        <v>21</v>
      </c>
      <c r="F9" s="51">
        <v>63</v>
      </c>
      <c r="G9" s="53">
        <v>0</v>
      </c>
      <c r="H9" s="54">
        <v>0</v>
      </c>
    </row>
    <row r="10" spans="1:8" x14ac:dyDescent="0.2">
      <c r="A10" s="50"/>
      <c r="B10" s="51"/>
      <c r="C10" s="51" t="s">
        <v>21</v>
      </c>
      <c r="D10" s="51" t="s">
        <v>27</v>
      </c>
      <c r="E10" s="52">
        <v>136911</v>
      </c>
      <c r="F10" s="52">
        <v>421902</v>
      </c>
      <c r="G10" s="53">
        <v>0.19600000000000001</v>
      </c>
      <c r="H10" s="54">
        <v>7.3200000000000001E-2</v>
      </c>
    </row>
    <row r="11" spans="1:8" x14ac:dyDescent="0.2">
      <c r="A11" s="50"/>
      <c r="B11" s="51"/>
      <c r="C11" s="51"/>
      <c r="D11" s="51" t="s">
        <v>23</v>
      </c>
      <c r="E11" s="52">
        <v>10901</v>
      </c>
      <c r="F11" s="52">
        <v>34052</v>
      </c>
      <c r="G11" s="53">
        <v>1.5800000000000002E-2</v>
      </c>
      <c r="H11" s="54">
        <v>5.8999999999999999E-3</v>
      </c>
    </row>
    <row r="12" spans="1:8" x14ac:dyDescent="0.2">
      <c r="A12" s="50"/>
      <c r="B12" s="51"/>
      <c r="C12" s="51"/>
      <c r="D12" s="51" t="s">
        <v>29</v>
      </c>
      <c r="E12" s="51">
        <v>6</v>
      </c>
      <c r="F12" s="51">
        <v>18</v>
      </c>
      <c r="G12" s="53">
        <v>0</v>
      </c>
      <c r="H12" s="54">
        <v>0</v>
      </c>
    </row>
    <row r="13" spans="1:8" x14ac:dyDescent="0.2">
      <c r="A13" s="50"/>
      <c r="B13" s="51"/>
      <c r="C13" s="51"/>
      <c r="D13" s="51" t="s">
        <v>24</v>
      </c>
      <c r="E13" s="52">
        <v>2995</v>
      </c>
      <c r="F13" s="52">
        <v>7476</v>
      </c>
      <c r="G13" s="53">
        <v>3.5000000000000001E-3</v>
      </c>
      <c r="H13" s="54">
        <v>1.2999999999999999E-3</v>
      </c>
    </row>
    <row r="14" spans="1:8" x14ac:dyDescent="0.2">
      <c r="A14" s="50"/>
      <c r="B14" s="51"/>
      <c r="C14" s="51"/>
      <c r="D14" s="51" t="s">
        <v>28</v>
      </c>
      <c r="E14" s="52">
        <v>16405</v>
      </c>
      <c r="F14" s="52">
        <v>50175</v>
      </c>
      <c r="G14" s="53">
        <v>2.3300000000000001E-2</v>
      </c>
      <c r="H14" s="54">
        <v>8.6999999999999994E-3</v>
      </c>
    </row>
    <row r="15" spans="1:8" x14ac:dyDescent="0.2">
      <c r="A15" s="50"/>
      <c r="B15" s="51"/>
      <c r="C15" s="51"/>
      <c r="D15" s="51" t="s">
        <v>18</v>
      </c>
      <c r="E15" s="51">
        <v>385</v>
      </c>
      <c r="F15" s="52">
        <v>1178</v>
      </c>
      <c r="G15" s="53">
        <v>5.0000000000000001E-4</v>
      </c>
      <c r="H15" s="54">
        <v>2.0000000000000001E-4</v>
      </c>
    </row>
    <row r="16" spans="1:8" x14ac:dyDescent="0.2">
      <c r="A16" s="50"/>
      <c r="B16" s="51"/>
      <c r="C16" s="51"/>
      <c r="D16" s="51" t="s">
        <v>121</v>
      </c>
      <c r="E16" s="52">
        <v>1451</v>
      </c>
      <c r="F16" s="52">
        <v>4587</v>
      </c>
      <c r="G16" s="53">
        <v>2.0999999999999999E-3</v>
      </c>
      <c r="H16" s="54">
        <v>8.0000000000000004E-4</v>
      </c>
    </row>
    <row r="17" spans="1:8" x14ac:dyDescent="0.2">
      <c r="A17" s="50"/>
      <c r="B17" s="51"/>
      <c r="C17" s="51"/>
      <c r="D17" s="51" t="s">
        <v>36</v>
      </c>
      <c r="E17" s="51">
        <v>356</v>
      </c>
      <c r="F17" s="52">
        <v>1102</v>
      </c>
      <c r="G17" s="53">
        <v>5.0000000000000001E-4</v>
      </c>
      <c r="H17" s="54">
        <v>2.0000000000000001E-4</v>
      </c>
    </row>
    <row r="18" spans="1:8" x14ac:dyDescent="0.2">
      <c r="A18" s="50"/>
      <c r="B18" s="51"/>
      <c r="C18" s="51"/>
      <c r="D18" s="51" t="s">
        <v>51</v>
      </c>
      <c r="E18" s="52">
        <v>80768</v>
      </c>
      <c r="F18" s="52">
        <v>246338</v>
      </c>
      <c r="G18" s="53">
        <v>0.114</v>
      </c>
      <c r="H18" s="54">
        <v>4.2700000000000002E-2</v>
      </c>
    </row>
    <row r="19" spans="1:8" x14ac:dyDescent="0.2">
      <c r="A19" s="50"/>
      <c r="B19" s="51"/>
      <c r="C19" s="51" t="s">
        <v>49</v>
      </c>
      <c r="D19" s="51" t="s">
        <v>17</v>
      </c>
      <c r="E19" s="52">
        <v>131630</v>
      </c>
      <c r="F19" s="52">
        <v>394597</v>
      </c>
      <c r="G19" s="53">
        <v>0.183</v>
      </c>
      <c r="H19" s="54">
        <v>6.8400000000000002E-2</v>
      </c>
    </row>
    <row r="20" spans="1:8" x14ac:dyDescent="0.2">
      <c r="A20" s="50"/>
      <c r="B20" s="51"/>
      <c r="C20" s="51"/>
      <c r="D20" s="51" t="s">
        <v>27</v>
      </c>
      <c r="E20" s="52">
        <v>13224</v>
      </c>
      <c r="F20" s="52">
        <v>39698</v>
      </c>
      <c r="G20" s="53">
        <v>1.84E-2</v>
      </c>
      <c r="H20" s="54">
        <v>6.8999999999999999E-3</v>
      </c>
    </row>
    <row r="21" spans="1:8" x14ac:dyDescent="0.2">
      <c r="A21" s="50"/>
      <c r="B21" s="51"/>
      <c r="C21" s="51"/>
      <c r="D21" s="51" t="s">
        <v>29</v>
      </c>
      <c r="E21" s="51">
        <v>565</v>
      </c>
      <c r="F21" s="52">
        <v>1850</v>
      </c>
      <c r="G21" s="53">
        <v>8.9999999999999998E-4</v>
      </c>
      <c r="H21" s="54">
        <v>2.9999999999999997E-4</v>
      </c>
    </row>
    <row r="22" spans="1:8" x14ac:dyDescent="0.2">
      <c r="A22" s="50"/>
      <c r="B22" s="51"/>
      <c r="C22" s="51"/>
      <c r="D22" s="51" t="s">
        <v>28</v>
      </c>
      <c r="E22" s="52">
        <v>1605</v>
      </c>
      <c r="F22" s="52">
        <v>4777</v>
      </c>
      <c r="G22" s="53">
        <v>2.2000000000000001E-3</v>
      </c>
      <c r="H22" s="54">
        <v>8.0000000000000004E-4</v>
      </c>
    </row>
    <row r="23" spans="1:8" x14ac:dyDescent="0.2">
      <c r="A23" s="50"/>
      <c r="B23" s="51"/>
      <c r="C23" s="51"/>
      <c r="D23" s="51" t="s">
        <v>18</v>
      </c>
      <c r="E23" s="52">
        <v>246750</v>
      </c>
      <c r="F23" s="52">
        <v>743308</v>
      </c>
      <c r="G23" s="53">
        <v>0.34499999999999997</v>
      </c>
      <c r="H23" s="54">
        <v>0.129</v>
      </c>
    </row>
    <row r="24" spans="1:8" x14ac:dyDescent="0.2">
      <c r="A24" s="50"/>
      <c r="B24" s="51"/>
      <c r="C24" s="51"/>
      <c r="D24" s="51" t="s">
        <v>121</v>
      </c>
      <c r="E24" s="51">
        <v>21</v>
      </c>
      <c r="F24" s="51">
        <v>21</v>
      </c>
      <c r="G24" s="53">
        <v>0</v>
      </c>
      <c r="H24" s="54">
        <v>0</v>
      </c>
    </row>
    <row r="25" spans="1:8" x14ac:dyDescent="0.2">
      <c r="A25" s="50"/>
      <c r="B25" s="51"/>
      <c r="C25" s="51"/>
      <c r="D25" s="51" t="s">
        <v>51</v>
      </c>
      <c r="E25" s="52">
        <v>4908</v>
      </c>
      <c r="F25" s="52">
        <v>14985</v>
      </c>
      <c r="G25" s="53">
        <v>7.0000000000000001E-3</v>
      </c>
      <c r="H25" s="54">
        <v>2.5999999999999999E-3</v>
      </c>
    </row>
    <row r="26" spans="1:8" x14ac:dyDescent="0.2">
      <c r="A26" s="50"/>
      <c r="B26" s="51"/>
      <c r="C26" s="51" t="s">
        <v>48</v>
      </c>
      <c r="D26" s="51" t="s">
        <v>17</v>
      </c>
      <c r="E26" s="52">
        <v>32042</v>
      </c>
      <c r="F26" s="52">
        <v>94021</v>
      </c>
      <c r="G26" s="53">
        <v>4.36E-2</v>
      </c>
      <c r="H26" s="54">
        <v>1.6299999999999999E-2</v>
      </c>
    </row>
    <row r="27" spans="1:8" x14ac:dyDescent="0.2">
      <c r="A27" s="50"/>
      <c r="B27" s="51"/>
      <c r="C27" s="51"/>
      <c r="D27" s="51" t="s">
        <v>27</v>
      </c>
      <c r="E27" s="52">
        <v>8307</v>
      </c>
      <c r="F27" s="52">
        <v>24675</v>
      </c>
      <c r="G27" s="53">
        <v>1.14E-2</v>
      </c>
      <c r="H27" s="54">
        <v>4.3E-3</v>
      </c>
    </row>
    <row r="28" spans="1:8" x14ac:dyDescent="0.2">
      <c r="A28" s="50"/>
      <c r="B28" s="51"/>
      <c r="C28" s="51"/>
      <c r="D28" s="51" t="s">
        <v>28</v>
      </c>
      <c r="E28" s="51">
        <v>467</v>
      </c>
      <c r="F28" s="52">
        <v>1466</v>
      </c>
      <c r="G28" s="53">
        <v>6.9999999999999999E-4</v>
      </c>
      <c r="H28" s="54">
        <v>2.9999999999999997E-4</v>
      </c>
    </row>
    <row r="29" spans="1:8" x14ac:dyDescent="0.2">
      <c r="A29" s="50"/>
      <c r="B29" s="51"/>
      <c r="C29" s="51"/>
      <c r="D29" s="51" t="s">
        <v>18</v>
      </c>
      <c r="E29" s="52">
        <v>8312</v>
      </c>
      <c r="F29" s="52">
        <v>24996</v>
      </c>
      <c r="G29" s="53">
        <v>1.1599999999999999E-2</v>
      </c>
      <c r="H29" s="54">
        <v>4.3E-3</v>
      </c>
    </row>
    <row r="30" spans="1:8" x14ac:dyDescent="0.2">
      <c r="A30" s="50"/>
      <c r="B30" s="51"/>
      <c r="C30" s="51"/>
      <c r="D30" s="51" t="s">
        <v>51</v>
      </c>
      <c r="E30" s="51">
        <v>302</v>
      </c>
      <c r="F30" s="51">
        <v>841</v>
      </c>
      <c r="G30" s="53">
        <v>4.0000000000000002E-4</v>
      </c>
      <c r="H30" s="54">
        <v>1E-4</v>
      </c>
    </row>
    <row r="31" spans="1:8" x14ac:dyDescent="0.2">
      <c r="A31" s="50"/>
      <c r="B31" s="51"/>
      <c r="C31" s="51" t="s">
        <v>31</v>
      </c>
      <c r="D31" s="51" t="s">
        <v>17</v>
      </c>
      <c r="E31" s="52">
        <v>2582</v>
      </c>
      <c r="F31" s="52">
        <v>7913</v>
      </c>
      <c r="G31" s="53">
        <v>3.7000000000000002E-3</v>
      </c>
      <c r="H31" s="54">
        <v>1.4E-3</v>
      </c>
    </row>
    <row r="32" spans="1:8" x14ac:dyDescent="0.2">
      <c r="A32" s="50"/>
      <c r="B32" s="51"/>
      <c r="C32" s="51"/>
      <c r="D32" s="51" t="s">
        <v>27</v>
      </c>
      <c r="E32" s="51">
        <v>461</v>
      </c>
      <c r="F32" s="52">
        <v>1307</v>
      </c>
      <c r="G32" s="53">
        <v>5.9999999999999995E-4</v>
      </c>
      <c r="H32" s="54">
        <v>2.0000000000000001E-4</v>
      </c>
    </row>
    <row r="33" spans="1:8" x14ac:dyDescent="0.2">
      <c r="A33" s="50"/>
      <c r="B33" s="51"/>
      <c r="C33" s="51"/>
      <c r="D33" s="51" t="s">
        <v>24</v>
      </c>
      <c r="E33" s="51">
        <v>98</v>
      </c>
      <c r="F33" s="51">
        <v>319</v>
      </c>
      <c r="G33" s="53">
        <v>1E-4</v>
      </c>
      <c r="H33" s="54">
        <v>1E-4</v>
      </c>
    </row>
    <row r="34" spans="1:8" x14ac:dyDescent="0.2">
      <c r="A34" s="50"/>
      <c r="B34" s="51"/>
      <c r="C34" s="51"/>
      <c r="D34" s="51" t="s">
        <v>28</v>
      </c>
      <c r="E34" s="51">
        <v>117</v>
      </c>
      <c r="F34" s="51">
        <v>360</v>
      </c>
      <c r="G34" s="53">
        <v>2.0000000000000001E-4</v>
      </c>
      <c r="H34" s="54">
        <v>1E-4</v>
      </c>
    </row>
    <row r="35" spans="1:8" x14ac:dyDescent="0.2">
      <c r="A35" s="50"/>
      <c r="B35" s="51"/>
      <c r="C35" s="51"/>
      <c r="D35" s="51" t="s">
        <v>18</v>
      </c>
      <c r="E35" s="51">
        <v>129</v>
      </c>
      <c r="F35" s="51">
        <v>381</v>
      </c>
      <c r="G35" s="53">
        <v>2.0000000000000001E-4</v>
      </c>
      <c r="H35" s="54">
        <v>1E-4</v>
      </c>
    </row>
    <row r="36" spans="1:8" x14ac:dyDescent="0.2">
      <c r="A36" s="50"/>
      <c r="B36" s="51"/>
      <c r="C36" s="51"/>
      <c r="D36" s="51" t="s">
        <v>36</v>
      </c>
      <c r="E36" s="51">
        <v>308</v>
      </c>
      <c r="F36" s="51">
        <v>956</v>
      </c>
      <c r="G36" s="53">
        <v>4.0000000000000002E-4</v>
      </c>
      <c r="H36" s="54">
        <v>2.0000000000000001E-4</v>
      </c>
    </row>
    <row r="37" spans="1:8" x14ac:dyDescent="0.2">
      <c r="A37" s="50"/>
      <c r="B37" s="51"/>
      <c r="C37" s="51"/>
      <c r="D37" s="51" t="s">
        <v>51</v>
      </c>
      <c r="E37" s="51">
        <v>7</v>
      </c>
      <c r="F37" s="51">
        <v>24</v>
      </c>
      <c r="G37" s="53">
        <v>0</v>
      </c>
      <c r="H37" s="54">
        <v>0</v>
      </c>
    </row>
    <row r="38" spans="1:8" x14ac:dyDescent="0.2">
      <c r="A38" s="50"/>
      <c r="B38" s="51"/>
      <c r="C38" s="51" t="s">
        <v>25</v>
      </c>
      <c r="D38" s="51" t="s">
        <v>17</v>
      </c>
      <c r="E38" s="52">
        <v>3573</v>
      </c>
      <c r="F38" s="52">
        <v>10844</v>
      </c>
      <c r="G38" s="53">
        <v>5.0000000000000001E-3</v>
      </c>
      <c r="H38" s="54">
        <v>1.9E-3</v>
      </c>
    </row>
    <row r="39" spans="1:8" x14ac:dyDescent="0.2">
      <c r="A39" s="50"/>
      <c r="B39" s="51"/>
      <c r="C39" s="51"/>
      <c r="D39" s="51" t="s">
        <v>27</v>
      </c>
      <c r="E39" s="52">
        <v>3916</v>
      </c>
      <c r="F39" s="52">
        <v>11838</v>
      </c>
      <c r="G39" s="53">
        <v>5.4999999999999997E-3</v>
      </c>
      <c r="H39" s="54">
        <v>2.0999999999999999E-3</v>
      </c>
    </row>
    <row r="40" spans="1:8" x14ac:dyDescent="0.2">
      <c r="A40" s="50"/>
      <c r="B40" s="51"/>
      <c r="C40" s="51"/>
      <c r="D40" s="51" t="s">
        <v>28</v>
      </c>
      <c r="E40" s="51">
        <v>888</v>
      </c>
      <c r="F40" s="52">
        <v>2723</v>
      </c>
      <c r="G40" s="53">
        <v>1.2999999999999999E-3</v>
      </c>
      <c r="H40" s="54">
        <v>5.0000000000000001E-4</v>
      </c>
    </row>
    <row r="41" spans="1:8" x14ac:dyDescent="0.2">
      <c r="A41" s="50"/>
      <c r="B41" s="51"/>
      <c r="C41" s="51"/>
      <c r="D41" s="51" t="s">
        <v>121</v>
      </c>
      <c r="E41" s="51">
        <v>46</v>
      </c>
      <c r="F41" s="51">
        <v>153</v>
      </c>
      <c r="G41" s="53">
        <v>1E-4</v>
      </c>
      <c r="H41" s="54">
        <v>0</v>
      </c>
    </row>
    <row r="42" spans="1:8" x14ac:dyDescent="0.2">
      <c r="A42" s="50"/>
      <c r="B42" s="51"/>
      <c r="C42" s="51"/>
      <c r="D42" s="51" t="s">
        <v>51</v>
      </c>
      <c r="E42" s="52">
        <v>1031</v>
      </c>
      <c r="F42" s="52">
        <v>3118</v>
      </c>
      <c r="G42" s="53">
        <v>1.4E-3</v>
      </c>
      <c r="H42" s="54">
        <v>5.0000000000000001E-4</v>
      </c>
    </row>
    <row r="43" spans="1:8" x14ac:dyDescent="0.2">
      <c r="A43" s="50"/>
      <c r="B43" s="51"/>
      <c r="C43" s="51" t="s">
        <v>26</v>
      </c>
      <c r="D43" s="51" t="s">
        <v>17</v>
      </c>
      <c r="E43" s="51">
        <v>36</v>
      </c>
      <c r="F43" s="51">
        <v>108</v>
      </c>
      <c r="G43" s="53">
        <v>1E-4</v>
      </c>
      <c r="H43" s="54">
        <v>0</v>
      </c>
    </row>
    <row r="44" spans="1:8" x14ac:dyDescent="0.2">
      <c r="A44" s="50"/>
      <c r="B44" s="51"/>
      <c r="C44" s="51"/>
      <c r="D44" s="51" t="s">
        <v>28</v>
      </c>
      <c r="E44" s="51">
        <v>279</v>
      </c>
      <c r="F44" s="51">
        <v>837</v>
      </c>
      <c r="G44" s="53">
        <v>4.0000000000000002E-4</v>
      </c>
      <c r="H44" s="54">
        <v>1E-4</v>
      </c>
    </row>
    <row r="45" spans="1:8" x14ac:dyDescent="0.2">
      <c r="A45" s="50"/>
      <c r="B45" s="51"/>
      <c r="C45" s="51"/>
      <c r="D45" s="51" t="s">
        <v>18</v>
      </c>
      <c r="E45" s="51">
        <v>452</v>
      </c>
      <c r="F45" s="52">
        <v>1356</v>
      </c>
      <c r="G45" s="53">
        <v>5.9999999999999995E-4</v>
      </c>
      <c r="H45" s="54">
        <v>2.0000000000000001E-4</v>
      </c>
    </row>
    <row r="46" spans="1:8" x14ac:dyDescent="0.2">
      <c r="A46" s="50"/>
      <c r="B46" s="51"/>
      <c r="C46" s="51"/>
      <c r="D46" s="51" t="s">
        <v>51</v>
      </c>
      <c r="E46" s="51">
        <v>15</v>
      </c>
      <c r="F46" s="51">
        <v>45</v>
      </c>
      <c r="G46" s="53">
        <v>0</v>
      </c>
      <c r="H46" s="54">
        <v>0</v>
      </c>
    </row>
    <row r="47" spans="1:8" x14ac:dyDescent="0.2">
      <c r="A47" s="50"/>
      <c r="B47" s="51" t="s">
        <v>19</v>
      </c>
      <c r="C47" s="51"/>
      <c r="D47" s="51"/>
      <c r="E47" s="52">
        <v>712543</v>
      </c>
      <c r="F47" s="52">
        <v>2155280</v>
      </c>
      <c r="G47" s="55">
        <v>1</v>
      </c>
      <c r="H47" s="54">
        <v>0.374</v>
      </c>
    </row>
    <row r="48" spans="1:8" x14ac:dyDescent="0.2">
      <c r="A48" s="50"/>
      <c r="B48" s="51" t="s">
        <v>20</v>
      </c>
      <c r="C48" s="51" t="s">
        <v>21</v>
      </c>
      <c r="D48" s="51" t="s">
        <v>17</v>
      </c>
      <c r="E48" s="52">
        <v>1202790</v>
      </c>
      <c r="F48" s="52">
        <v>3609681</v>
      </c>
      <c r="G48" s="51"/>
      <c r="H48" s="54">
        <v>0.626</v>
      </c>
    </row>
    <row r="49" spans="1:8" ht="13.5" thickBot="1" x14ac:dyDescent="0.25">
      <c r="A49" s="56"/>
      <c r="B49" s="57" t="s">
        <v>22</v>
      </c>
      <c r="C49" s="57"/>
      <c r="D49" s="57"/>
      <c r="E49" s="58">
        <v>1915333</v>
      </c>
      <c r="F49" s="58">
        <v>5764960</v>
      </c>
      <c r="G49" s="57"/>
      <c r="H49" s="59">
        <v>1</v>
      </c>
    </row>
    <row r="51" spans="1:8" x14ac:dyDescent="0.2">
      <c r="A51" s="60" t="s">
        <v>33</v>
      </c>
    </row>
  </sheetData>
  <mergeCells count="1">
    <mergeCell ref="E5:E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H47"/>
  <sheetViews>
    <sheetView workbookViewId="0">
      <selection activeCell="A35" sqref="A35"/>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135</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1">
        <v>673</v>
      </c>
      <c r="F8" s="52">
        <v>2103</v>
      </c>
      <c r="G8" s="53">
        <v>1.6999999999999999E-3</v>
      </c>
      <c r="H8" s="54">
        <v>8.9999999999999998E-4</v>
      </c>
    </row>
    <row r="9" spans="1:8" x14ac:dyDescent="0.2">
      <c r="A9" s="50"/>
      <c r="B9" s="51"/>
      <c r="C9" s="51" t="s">
        <v>21</v>
      </c>
      <c r="D9" s="51" t="s">
        <v>27</v>
      </c>
      <c r="E9" s="52">
        <v>37681</v>
      </c>
      <c r="F9" s="52">
        <v>118031</v>
      </c>
      <c r="G9" s="53">
        <v>9.2899999999999996E-2</v>
      </c>
      <c r="H9" s="54">
        <v>4.8500000000000001E-2</v>
      </c>
    </row>
    <row r="10" spans="1:8" x14ac:dyDescent="0.2">
      <c r="A10" s="50"/>
      <c r="B10" s="51"/>
      <c r="C10" s="51"/>
      <c r="D10" s="51" t="s">
        <v>37</v>
      </c>
      <c r="E10" s="51">
        <v>2</v>
      </c>
      <c r="F10" s="51">
        <v>8</v>
      </c>
      <c r="G10" s="53">
        <v>0</v>
      </c>
      <c r="H10" s="54">
        <v>0</v>
      </c>
    </row>
    <row r="11" spans="1:8" x14ac:dyDescent="0.2">
      <c r="A11" s="50"/>
      <c r="B11" s="51"/>
      <c r="C11" s="51"/>
      <c r="D11" s="51" t="s">
        <v>30</v>
      </c>
      <c r="E11" s="51">
        <v>8</v>
      </c>
      <c r="F11" s="51">
        <v>24</v>
      </c>
      <c r="G11" s="53">
        <v>0</v>
      </c>
      <c r="H11" s="54">
        <v>0</v>
      </c>
    </row>
    <row r="12" spans="1:8" x14ac:dyDescent="0.2">
      <c r="A12" s="50"/>
      <c r="B12" s="51"/>
      <c r="C12" s="51"/>
      <c r="D12" s="51" t="s">
        <v>23</v>
      </c>
      <c r="E12" s="52">
        <v>8826</v>
      </c>
      <c r="F12" s="52">
        <v>28249</v>
      </c>
      <c r="G12" s="53">
        <v>2.2200000000000001E-2</v>
      </c>
      <c r="H12" s="54">
        <v>1.1599999999999999E-2</v>
      </c>
    </row>
    <row r="13" spans="1:8" x14ac:dyDescent="0.2">
      <c r="A13" s="50"/>
      <c r="B13" s="51"/>
      <c r="C13" s="51"/>
      <c r="D13" s="51" t="s">
        <v>29</v>
      </c>
      <c r="E13" s="51">
        <v>3</v>
      </c>
      <c r="F13" s="51">
        <v>11</v>
      </c>
      <c r="G13" s="53">
        <v>0</v>
      </c>
      <c r="H13" s="54">
        <v>0</v>
      </c>
    </row>
    <row r="14" spans="1:8" x14ac:dyDescent="0.2">
      <c r="A14" s="50"/>
      <c r="B14" s="51"/>
      <c r="C14" s="51"/>
      <c r="D14" s="51" t="s">
        <v>24</v>
      </c>
      <c r="E14" s="52">
        <v>4431</v>
      </c>
      <c r="F14" s="52">
        <v>11283</v>
      </c>
      <c r="G14" s="53">
        <v>8.8999999999999999E-3</v>
      </c>
      <c r="H14" s="54">
        <v>4.5999999999999999E-3</v>
      </c>
    </row>
    <row r="15" spans="1:8" x14ac:dyDescent="0.2">
      <c r="A15" s="50"/>
      <c r="B15" s="51"/>
      <c r="C15" s="51"/>
      <c r="D15" s="51" t="s">
        <v>28</v>
      </c>
      <c r="E15" s="52">
        <v>1370</v>
      </c>
      <c r="F15" s="52">
        <v>4205</v>
      </c>
      <c r="G15" s="53">
        <v>3.3E-3</v>
      </c>
      <c r="H15" s="54">
        <v>1.6999999999999999E-3</v>
      </c>
    </row>
    <row r="16" spans="1:8" x14ac:dyDescent="0.2">
      <c r="A16" s="50"/>
      <c r="B16" s="51"/>
      <c r="C16" s="51"/>
      <c r="D16" s="51" t="s">
        <v>18</v>
      </c>
      <c r="E16" s="51">
        <v>197</v>
      </c>
      <c r="F16" s="51">
        <v>558</v>
      </c>
      <c r="G16" s="53">
        <v>4.0000000000000002E-4</v>
      </c>
      <c r="H16" s="54">
        <v>2.0000000000000001E-4</v>
      </c>
    </row>
    <row r="17" spans="1:8" x14ac:dyDescent="0.2">
      <c r="A17" s="50"/>
      <c r="B17" s="51"/>
      <c r="C17" s="51"/>
      <c r="D17" s="51" t="s">
        <v>121</v>
      </c>
      <c r="E17" s="51">
        <v>270</v>
      </c>
      <c r="F17" s="51">
        <v>666</v>
      </c>
      <c r="G17" s="53">
        <v>5.0000000000000001E-4</v>
      </c>
      <c r="H17" s="54">
        <v>2.9999999999999997E-4</v>
      </c>
    </row>
    <row r="18" spans="1:8" x14ac:dyDescent="0.2">
      <c r="A18" s="50"/>
      <c r="B18" s="51"/>
      <c r="C18" s="51"/>
      <c r="D18" s="51" t="s">
        <v>36</v>
      </c>
      <c r="E18" s="51">
        <v>126</v>
      </c>
      <c r="F18" s="51">
        <v>369</v>
      </c>
      <c r="G18" s="53">
        <v>2.9999999999999997E-4</v>
      </c>
      <c r="H18" s="54">
        <v>2.0000000000000001E-4</v>
      </c>
    </row>
    <row r="19" spans="1:8" x14ac:dyDescent="0.2">
      <c r="A19" s="50"/>
      <c r="B19" s="51"/>
      <c r="C19" s="51"/>
      <c r="D19" s="51" t="s">
        <v>51</v>
      </c>
      <c r="E19" s="52">
        <v>8782</v>
      </c>
      <c r="F19" s="52">
        <v>26846</v>
      </c>
      <c r="G19" s="53">
        <v>2.1100000000000001E-2</v>
      </c>
      <c r="H19" s="54">
        <v>1.0999999999999999E-2</v>
      </c>
    </row>
    <row r="20" spans="1:8" x14ac:dyDescent="0.2">
      <c r="A20" s="50"/>
      <c r="B20" s="51"/>
      <c r="C20" s="51" t="s">
        <v>49</v>
      </c>
      <c r="D20" s="51" t="s">
        <v>17</v>
      </c>
      <c r="E20" s="52">
        <v>118544</v>
      </c>
      <c r="F20" s="52">
        <v>355873</v>
      </c>
      <c r="G20" s="53">
        <v>0.28000000000000003</v>
      </c>
      <c r="H20" s="54">
        <v>0.14599999999999999</v>
      </c>
    </row>
    <row r="21" spans="1:8" x14ac:dyDescent="0.2">
      <c r="A21" s="50"/>
      <c r="B21" s="51"/>
      <c r="C21" s="51"/>
      <c r="D21" s="51" t="s">
        <v>27</v>
      </c>
      <c r="E21" s="52">
        <v>9222</v>
      </c>
      <c r="F21" s="52">
        <v>27812</v>
      </c>
      <c r="G21" s="53">
        <v>2.1899999999999999E-2</v>
      </c>
      <c r="H21" s="54">
        <v>1.14E-2</v>
      </c>
    </row>
    <row r="22" spans="1:8" x14ac:dyDescent="0.2">
      <c r="A22" s="50"/>
      <c r="B22" s="51"/>
      <c r="C22" s="51"/>
      <c r="D22" s="51" t="s">
        <v>29</v>
      </c>
      <c r="E22" s="51">
        <v>316</v>
      </c>
      <c r="F22" s="51">
        <v>995</v>
      </c>
      <c r="G22" s="53">
        <v>8.0000000000000004E-4</v>
      </c>
      <c r="H22" s="54">
        <v>4.0000000000000002E-4</v>
      </c>
    </row>
    <row r="23" spans="1:8" x14ac:dyDescent="0.2">
      <c r="A23" s="50"/>
      <c r="B23" s="51"/>
      <c r="C23" s="51"/>
      <c r="D23" s="51" t="s">
        <v>28</v>
      </c>
      <c r="E23" s="51">
        <v>249</v>
      </c>
      <c r="F23" s="51">
        <v>693</v>
      </c>
      <c r="G23" s="53">
        <v>5.0000000000000001E-4</v>
      </c>
      <c r="H23" s="54">
        <v>2.9999999999999997E-4</v>
      </c>
    </row>
    <row r="24" spans="1:8" x14ac:dyDescent="0.2">
      <c r="A24" s="50"/>
      <c r="B24" s="51"/>
      <c r="C24" s="51"/>
      <c r="D24" s="51" t="s">
        <v>18</v>
      </c>
      <c r="E24" s="52">
        <v>202344</v>
      </c>
      <c r="F24" s="52">
        <v>615773</v>
      </c>
      <c r="G24" s="53">
        <v>0.48499999999999999</v>
      </c>
      <c r="H24" s="54">
        <v>0.253</v>
      </c>
    </row>
    <row r="25" spans="1:8" x14ac:dyDescent="0.2">
      <c r="A25" s="50"/>
      <c r="B25" s="51"/>
      <c r="C25" s="51"/>
      <c r="D25" s="51" t="s">
        <v>121</v>
      </c>
      <c r="E25" s="51">
        <v>13</v>
      </c>
      <c r="F25" s="51">
        <v>59</v>
      </c>
      <c r="G25" s="53">
        <v>0</v>
      </c>
      <c r="H25" s="54">
        <v>0</v>
      </c>
    </row>
    <row r="26" spans="1:8" x14ac:dyDescent="0.2">
      <c r="A26" s="50"/>
      <c r="B26" s="51"/>
      <c r="C26" s="51"/>
      <c r="D26" s="51" t="s">
        <v>51</v>
      </c>
      <c r="E26" s="51">
        <v>714</v>
      </c>
      <c r="F26" s="52">
        <v>2142</v>
      </c>
      <c r="G26" s="53">
        <v>1.6999999999999999E-3</v>
      </c>
      <c r="H26" s="54">
        <v>8.9999999999999998E-4</v>
      </c>
    </row>
    <row r="27" spans="1:8" x14ac:dyDescent="0.2">
      <c r="A27" s="50"/>
      <c r="B27" s="51"/>
      <c r="C27" s="51" t="s">
        <v>48</v>
      </c>
      <c r="D27" s="51" t="s">
        <v>17</v>
      </c>
      <c r="E27" s="52">
        <v>14346</v>
      </c>
      <c r="F27" s="52">
        <v>42845</v>
      </c>
      <c r="G27" s="53">
        <v>3.3700000000000001E-2</v>
      </c>
      <c r="H27" s="54">
        <v>1.7600000000000001E-2</v>
      </c>
    </row>
    <row r="28" spans="1:8" x14ac:dyDescent="0.2">
      <c r="A28" s="50"/>
      <c r="B28" s="51"/>
      <c r="C28" s="51"/>
      <c r="D28" s="51" t="s">
        <v>27</v>
      </c>
      <c r="E28" s="52">
        <v>3216</v>
      </c>
      <c r="F28" s="52">
        <v>9789</v>
      </c>
      <c r="G28" s="53">
        <v>7.7000000000000002E-3</v>
      </c>
      <c r="H28" s="54">
        <v>4.0000000000000001E-3</v>
      </c>
    </row>
    <row r="29" spans="1:8" x14ac:dyDescent="0.2">
      <c r="A29" s="50"/>
      <c r="B29" s="51"/>
      <c r="C29" s="51"/>
      <c r="D29" s="51" t="s">
        <v>18</v>
      </c>
      <c r="E29" s="52">
        <v>3963</v>
      </c>
      <c r="F29" s="52">
        <v>12226</v>
      </c>
      <c r="G29" s="53">
        <v>9.5999999999999992E-3</v>
      </c>
      <c r="H29" s="54">
        <v>5.0000000000000001E-3</v>
      </c>
    </row>
    <row r="30" spans="1:8" x14ac:dyDescent="0.2">
      <c r="A30" s="50"/>
      <c r="B30" s="51"/>
      <c r="C30" s="51"/>
      <c r="D30" s="51" t="s">
        <v>51</v>
      </c>
      <c r="E30" s="51">
        <v>179</v>
      </c>
      <c r="F30" s="51">
        <v>537</v>
      </c>
      <c r="G30" s="53">
        <v>4.0000000000000002E-4</v>
      </c>
      <c r="H30" s="54">
        <v>2.0000000000000001E-4</v>
      </c>
    </row>
    <row r="31" spans="1:8" x14ac:dyDescent="0.2">
      <c r="A31" s="50"/>
      <c r="B31" s="51"/>
      <c r="C31" s="51" t="s">
        <v>31</v>
      </c>
      <c r="D31" s="51" t="s">
        <v>17</v>
      </c>
      <c r="E31" s="51">
        <v>700</v>
      </c>
      <c r="F31" s="52">
        <v>2096</v>
      </c>
      <c r="G31" s="53">
        <v>1.6999999999999999E-3</v>
      </c>
      <c r="H31" s="54">
        <v>8.9999999999999998E-4</v>
      </c>
    </row>
    <row r="32" spans="1:8" x14ac:dyDescent="0.2">
      <c r="A32" s="50"/>
      <c r="B32" s="51"/>
      <c r="C32" s="51"/>
      <c r="D32" s="51" t="s">
        <v>27</v>
      </c>
      <c r="E32" s="51">
        <v>130</v>
      </c>
      <c r="F32" s="51">
        <v>264</v>
      </c>
      <c r="G32" s="53">
        <v>2.0000000000000001E-4</v>
      </c>
      <c r="H32" s="54">
        <v>1E-4</v>
      </c>
    </row>
    <row r="33" spans="1:8" x14ac:dyDescent="0.2">
      <c r="A33" s="50"/>
      <c r="B33" s="51"/>
      <c r="C33" s="51"/>
      <c r="D33" s="51" t="s">
        <v>24</v>
      </c>
      <c r="E33" s="51">
        <v>291</v>
      </c>
      <c r="F33" s="51">
        <v>866</v>
      </c>
      <c r="G33" s="53">
        <v>6.9999999999999999E-4</v>
      </c>
      <c r="H33" s="54">
        <v>4.0000000000000002E-4</v>
      </c>
    </row>
    <row r="34" spans="1:8" x14ac:dyDescent="0.2">
      <c r="A34" s="50"/>
      <c r="B34" s="51"/>
      <c r="C34" s="51"/>
      <c r="D34" s="51" t="s">
        <v>18</v>
      </c>
      <c r="E34" s="51">
        <v>25</v>
      </c>
      <c r="F34" s="51">
        <v>83</v>
      </c>
      <c r="G34" s="53">
        <v>1E-4</v>
      </c>
      <c r="H34" s="54">
        <v>0</v>
      </c>
    </row>
    <row r="35" spans="1:8" x14ac:dyDescent="0.2">
      <c r="A35" s="50"/>
      <c r="B35" s="51"/>
      <c r="C35" s="51"/>
      <c r="D35" s="51" t="s">
        <v>36</v>
      </c>
      <c r="E35" s="51">
        <v>103</v>
      </c>
      <c r="F35" s="51">
        <v>345</v>
      </c>
      <c r="G35" s="53">
        <v>2.9999999999999997E-4</v>
      </c>
      <c r="H35" s="54">
        <v>1E-4</v>
      </c>
    </row>
    <row r="36" spans="1:8" x14ac:dyDescent="0.2">
      <c r="A36" s="50"/>
      <c r="B36" s="51"/>
      <c r="C36" s="51" t="s">
        <v>25</v>
      </c>
      <c r="D36" s="51" t="s">
        <v>17</v>
      </c>
      <c r="E36" s="51">
        <v>706</v>
      </c>
      <c r="F36" s="52">
        <v>2136</v>
      </c>
      <c r="G36" s="53">
        <v>1.6999999999999999E-3</v>
      </c>
      <c r="H36" s="54">
        <v>8.9999999999999998E-4</v>
      </c>
    </row>
    <row r="37" spans="1:8" x14ac:dyDescent="0.2">
      <c r="A37" s="50"/>
      <c r="B37" s="51"/>
      <c r="C37" s="51"/>
      <c r="D37" s="51" t="s">
        <v>27</v>
      </c>
      <c r="E37" s="51">
        <v>723</v>
      </c>
      <c r="F37" s="52">
        <v>2224</v>
      </c>
      <c r="G37" s="53">
        <v>1.8E-3</v>
      </c>
      <c r="H37" s="54">
        <v>8.9999999999999998E-4</v>
      </c>
    </row>
    <row r="38" spans="1:8" x14ac:dyDescent="0.2">
      <c r="A38" s="50"/>
      <c r="B38" s="51"/>
      <c r="C38" s="51"/>
      <c r="D38" s="51" t="s">
        <v>29</v>
      </c>
      <c r="E38" s="51">
        <v>7</v>
      </c>
      <c r="F38" s="51">
        <v>21</v>
      </c>
      <c r="G38" s="53">
        <v>0</v>
      </c>
      <c r="H38" s="54">
        <v>0</v>
      </c>
    </row>
    <row r="39" spans="1:8" x14ac:dyDescent="0.2">
      <c r="A39" s="50"/>
      <c r="B39" s="51"/>
      <c r="C39" s="51"/>
      <c r="D39" s="51" t="s">
        <v>28</v>
      </c>
      <c r="E39" s="51">
        <v>206</v>
      </c>
      <c r="F39" s="51">
        <v>618</v>
      </c>
      <c r="G39" s="53">
        <v>5.0000000000000001E-4</v>
      </c>
      <c r="H39" s="54">
        <v>2.9999999999999997E-4</v>
      </c>
    </row>
    <row r="40" spans="1:8" x14ac:dyDescent="0.2">
      <c r="A40" s="50"/>
      <c r="B40" s="51"/>
      <c r="C40" s="51"/>
      <c r="D40" s="51" t="s">
        <v>121</v>
      </c>
      <c r="E40" s="51">
        <v>6</v>
      </c>
      <c r="F40" s="51">
        <v>24</v>
      </c>
      <c r="G40" s="53">
        <v>0</v>
      </c>
      <c r="H40" s="54">
        <v>0</v>
      </c>
    </row>
    <row r="41" spans="1:8" x14ac:dyDescent="0.2">
      <c r="A41" s="50"/>
      <c r="B41" s="51"/>
      <c r="C41" s="51" t="s">
        <v>26</v>
      </c>
      <c r="D41" s="51" t="s">
        <v>17</v>
      </c>
      <c r="E41" s="51">
        <v>44</v>
      </c>
      <c r="F41" s="51">
        <v>186</v>
      </c>
      <c r="G41" s="53">
        <v>1E-4</v>
      </c>
      <c r="H41" s="54">
        <v>1E-4</v>
      </c>
    </row>
    <row r="42" spans="1:8" x14ac:dyDescent="0.2">
      <c r="A42" s="50"/>
      <c r="B42" s="51"/>
      <c r="C42" s="51"/>
      <c r="D42" s="51" t="s">
        <v>27</v>
      </c>
      <c r="E42" s="51">
        <v>19</v>
      </c>
      <c r="F42" s="51">
        <v>57</v>
      </c>
      <c r="G42" s="53">
        <v>0</v>
      </c>
      <c r="H42" s="54">
        <v>0</v>
      </c>
    </row>
    <row r="43" spans="1:8" x14ac:dyDescent="0.2">
      <c r="A43" s="50"/>
      <c r="B43" s="51" t="s">
        <v>19</v>
      </c>
      <c r="C43" s="51"/>
      <c r="D43" s="51"/>
      <c r="E43" s="52">
        <v>418435</v>
      </c>
      <c r="F43" s="52">
        <v>1270016</v>
      </c>
      <c r="G43" s="55">
        <v>1</v>
      </c>
      <c r="H43" s="54">
        <v>0.52200000000000002</v>
      </c>
    </row>
    <row r="44" spans="1:8" x14ac:dyDescent="0.2">
      <c r="A44" s="50"/>
      <c r="B44" s="51" t="s">
        <v>20</v>
      </c>
      <c r="C44" s="51" t="s">
        <v>21</v>
      </c>
      <c r="D44" s="51" t="s">
        <v>17</v>
      </c>
      <c r="E44" s="52">
        <v>387319</v>
      </c>
      <c r="F44" s="52">
        <v>1163002</v>
      </c>
      <c r="G44" s="51"/>
      <c r="H44" s="54">
        <v>0.47799999999999998</v>
      </c>
    </row>
    <row r="45" spans="1:8" ht="13.5" thickBot="1" x14ac:dyDescent="0.25">
      <c r="A45" s="56"/>
      <c r="B45" s="57" t="s">
        <v>22</v>
      </c>
      <c r="C45" s="57"/>
      <c r="D45" s="57"/>
      <c r="E45" s="58">
        <v>805754</v>
      </c>
      <c r="F45" s="58">
        <v>2433018</v>
      </c>
      <c r="G45" s="57"/>
      <c r="H45" s="59">
        <v>1</v>
      </c>
    </row>
    <row r="47" spans="1:8" x14ac:dyDescent="0.2">
      <c r="A47" s="60" t="s">
        <v>33</v>
      </c>
    </row>
  </sheetData>
  <mergeCells count="1">
    <mergeCell ref="E5: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1"/>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38</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134116</v>
      </c>
      <c r="F8" s="52">
        <v>407496</v>
      </c>
      <c r="G8" s="53">
        <v>0.60099999999999998</v>
      </c>
      <c r="H8" s="54">
        <v>9.7000000000000003E-2</v>
      </c>
    </row>
    <row r="9" spans="1:8" x14ac:dyDescent="0.2">
      <c r="A9" s="50"/>
      <c r="B9" s="51"/>
      <c r="C9" s="51"/>
      <c r="D9" s="51" t="s">
        <v>37</v>
      </c>
      <c r="E9" s="51">
        <v>5</v>
      </c>
      <c r="F9" s="51">
        <v>15</v>
      </c>
      <c r="G9" s="53">
        <v>0</v>
      </c>
      <c r="H9" s="54">
        <v>0</v>
      </c>
    </row>
    <row r="10" spans="1:8" x14ac:dyDescent="0.2">
      <c r="A10" s="50"/>
      <c r="B10" s="51"/>
      <c r="C10" s="51"/>
      <c r="D10" s="51" t="s">
        <v>30</v>
      </c>
      <c r="E10" s="51">
        <v>20</v>
      </c>
      <c r="F10" s="51">
        <v>60</v>
      </c>
      <c r="G10" s="53">
        <v>1E-4</v>
      </c>
      <c r="H10" s="54">
        <v>0</v>
      </c>
    </row>
    <row r="11" spans="1:8" x14ac:dyDescent="0.2">
      <c r="A11" s="50"/>
      <c r="B11" s="51"/>
      <c r="C11" s="51"/>
      <c r="D11" s="51" t="s">
        <v>23</v>
      </c>
      <c r="E11" s="52">
        <v>8523</v>
      </c>
      <c r="F11" s="52">
        <v>26566</v>
      </c>
      <c r="G11" s="53">
        <v>3.9199999999999999E-2</v>
      </c>
      <c r="H11" s="54">
        <v>6.3E-3</v>
      </c>
    </row>
    <row r="12" spans="1:8" x14ac:dyDescent="0.2">
      <c r="A12" s="50"/>
      <c r="B12" s="51"/>
      <c r="C12" s="51"/>
      <c r="D12" s="51" t="s">
        <v>29</v>
      </c>
      <c r="E12" s="51">
        <v>67</v>
      </c>
      <c r="F12" s="51">
        <v>202</v>
      </c>
      <c r="G12" s="53">
        <v>2.9999999999999997E-4</v>
      </c>
      <c r="H12" s="54">
        <v>0</v>
      </c>
    </row>
    <row r="13" spans="1:8" x14ac:dyDescent="0.2">
      <c r="A13" s="50"/>
      <c r="B13" s="51"/>
      <c r="C13" s="51"/>
      <c r="D13" s="51" t="s">
        <v>24</v>
      </c>
      <c r="E13" s="52">
        <v>5402</v>
      </c>
      <c r="F13" s="52">
        <v>13646</v>
      </c>
      <c r="G13" s="53">
        <v>2.01E-2</v>
      </c>
      <c r="H13" s="54">
        <v>3.2000000000000002E-3</v>
      </c>
    </row>
    <row r="14" spans="1:8" x14ac:dyDescent="0.2">
      <c r="A14" s="50"/>
      <c r="B14" s="51"/>
      <c r="C14" s="51"/>
      <c r="D14" s="51" t="s">
        <v>28</v>
      </c>
      <c r="E14" s="52">
        <v>8535</v>
      </c>
      <c r="F14" s="52">
        <v>26210</v>
      </c>
      <c r="G14" s="53">
        <v>3.8699999999999998E-2</v>
      </c>
      <c r="H14" s="54">
        <v>6.1999999999999998E-3</v>
      </c>
    </row>
    <row r="15" spans="1:8" x14ac:dyDescent="0.2">
      <c r="A15" s="50"/>
      <c r="B15" s="51"/>
      <c r="C15" s="51"/>
      <c r="D15" s="51" t="s">
        <v>18</v>
      </c>
      <c r="E15" s="52">
        <v>2376</v>
      </c>
      <c r="F15" s="52">
        <v>7270</v>
      </c>
      <c r="G15" s="53">
        <v>1.0699999999999999E-2</v>
      </c>
      <c r="H15" s="54">
        <v>1.6999999999999999E-3</v>
      </c>
    </row>
    <row r="16" spans="1:8" x14ac:dyDescent="0.2">
      <c r="A16" s="50"/>
      <c r="B16" s="51"/>
      <c r="C16" s="51"/>
      <c r="D16" s="51" t="s">
        <v>36</v>
      </c>
      <c r="E16" s="51">
        <v>385</v>
      </c>
      <c r="F16" s="51">
        <v>795</v>
      </c>
      <c r="G16" s="53">
        <v>1.1999999999999999E-3</v>
      </c>
      <c r="H16" s="54">
        <v>2.0000000000000001E-4</v>
      </c>
    </row>
    <row r="17" spans="1:8" x14ac:dyDescent="0.2">
      <c r="A17" s="50"/>
      <c r="B17" s="51"/>
      <c r="C17" s="51" t="s">
        <v>16</v>
      </c>
      <c r="D17" s="51" t="s">
        <v>17</v>
      </c>
      <c r="E17" s="52">
        <v>13692</v>
      </c>
      <c r="F17" s="52">
        <v>40258</v>
      </c>
      <c r="G17" s="53">
        <v>5.9400000000000001E-2</v>
      </c>
      <c r="H17" s="54">
        <v>9.5999999999999992E-3</v>
      </c>
    </row>
    <row r="18" spans="1:8" x14ac:dyDescent="0.2">
      <c r="A18" s="50"/>
      <c r="B18" s="51"/>
      <c r="C18" s="51"/>
      <c r="D18" s="51" t="s">
        <v>27</v>
      </c>
      <c r="E18" s="51">
        <v>769</v>
      </c>
      <c r="F18" s="52">
        <v>1556</v>
      </c>
      <c r="G18" s="53">
        <v>2.3E-3</v>
      </c>
      <c r="H18" s="54">
        <v>4.0000000000000002E-4</v>
      </c>
    </row>
    <row r="19" spans="1:8" x14ac:dyDescent="0.2">
      <c r="A19" s="50"/>
      <c r="B19" s="51"/>
      <c r="C19" s="51"/>
      <c r="D19" s="51" t="s">
        <v>23</v>
      </c>
      <c r="E19" s="51">
        <v>6</v>
      </c>
      <c r="F19" s="51">
        <v>6</v>
      </c>
      <c r="G19" s="53">
        <v>0</v>
      </c>
      <c r="H19" s="54">
        <v>0</v>
      </c>
    </row>
    <row r="20" spans="1:8" x14ac:dyDescent="0.2">
      <c r="A20" s="50"/>
      <c r="B20" s="51"/>
      <c r="C20" s="51"/>
      <c r="D20" s="51" t="s">
        <v>29</v>
      </c>
      <c r="E20" s="51">
        <v>507</v>
      </c>
      <c r="F20" s="52">
        <v>1561</v>
      </c>
      <c r="G20" s="53">
        <v>2.3E-3</v>
      </c>
      <c r="H20" s="54">
        <v>4.0000000000000002E-4</v>
      </c>
    </row>
    <row r="21" spans="1:8" x14ac:dyDescent="0.2">
      <c r="A21" s="50"/>
      <c r="B21" s="51"/>
      <c r="C21" s="51"/>
      <c r="D21" s="51" t="s">
        <v>24</v>
      </c>
      <c r="E21" s="51">
        <v>156</v>
      </c>
      <c r="F21" s="51">
        <v>468</v>
      </c>
      <c r="G21" s="53">
        <v>6.9999999999999999E-4</v>
      </c>
      <c r="H21" s="54">
        <v>1E-4</v>
      </c>
    </row>
    <row r="22" spans="1:8" x14ac:dyDescent="0.2">
      <c r="A22" s="50"/>
      <c r="B22" s="51"/>
      <c r="C22" s="51"/>
      <c r="D22" s="51" t="s">
        <v>28</v>
      </c>
      <c r="E22" s="51">
        <v>59</v>
      </c>
      <c r="F22" s="51">
        <v>91</v>
      </c>
      <c r="G22" s="53">
        <v>1E-4</v>
      </c>
      <c r="H22" s="54">
        <v>0</v>
      </c>
    </row>
    <row r="23" spans="1:8" x14ac:dyDescent="0.2">
      <c r="A23" s="50"/>
      <c r="B23" s="51"/>
      <c r="C23" s="51"/>
      <c r="D23" s="51" t="s">
        <v>18</v>
      </c>
      <c r="E23" s="52">
        <v>22220</v>
      </c>
      <c r="F23" s="52">
        <v>67400</v>
      </c>
      <c r="G23" s="53">
        <v>9.9500000000000005E-2</v>
      </c>
      <c r="H23" s="54">
        <v>1.6E-2</v>
      </c>
    </row>
    <row r="24" spans="1:8" x14ac:dyDescent="0.2">
      <c r="A24" s="50"/>
      <c r="B24" s="51"/>
      <c r="C24" s="51" t="s">
        <v>31</v>
      </c>
      <c r="D24" s="51" t="s">
        <v>17</v>
      </c>
      <c r="E24" s="52">
        <v>2887</v>
      </c>
      <c r="F24" s="52">
        <v>8598</v>
      </c>
      <c r="G24" s="53">
        <v>1.2699999999999999E-2</v>
      </c>
      <c r="H24" s="54">
        <v>2E-3</v>
      </c>
    </row>
    <row r="25" spans="1:8" x14ac:dyDescent="0.2">
      <c r="A25" s="50"/>
      <c r="B25" s="51"/>
      <c r="C25" s="51"/>
      <c r="D25" s="51" t="s">
        <v>27</v>
      </c>
      <c r="E25" s="51">
        <v>210</v>
      </c>
      <c r="F25" s="51">
        <v>592</v>
      </c>
      <c r="G25" s="53">
        <v>8.9999999999999998E-4</v>
      </c>
      <c r="H25" s="54">
        <v>1E-4</v>
      </c>
    </row>
    <row r="26" spans="1:8" x14ac:dyDescent="0.2">
      <c r="A26" s="50"/>
      <c r="B26" s="51"/>
      <c r="C26" s="51"/>
      <c r="D26" s="51" t="s">
        <v>18</v>
      </c>
      <c r="E26" s="51">
        <v>576</v>
      </c>
      <c r="F26" s="52">
        <v>1608</v>
      </c>
      <c r="G26" s="53">
        <v>2.3999999999999998E-3</v>
      </c>
      <c r="H26" s="54">
        <v>4.0000000000000002E-4</v>
      </c>
    </row>
    <row r="27" spans="1:8" x14ac:dyDescent="0.2">
      <c r="A27" s="50"/>
      <c r="B27" s="51"/>
      <c r="C27" s="51" t="s">
        <v>25</v>
      </c>
      <c r="D27" s="51" t="s">
        <v>17</v>
      </c>
      <c r="E27" s="52">
        <v>1950</v>
      </c>
      <c r="F27" s="52">
        <v>5800</v>
      </c>
      <c r="G27" s="53">
        <v>8.6E-3</v>
      </c>
      <c r="H27" s="54">
        <v>1.4E-3</v>
      </c>
    </row>
    <row r="28" spans="1:8" x14ac:dyDescent="0.2">
      <c r="A28" s="50"/>
      <c r="B28" s="51"/>
      <c r="C28" s="51"/>
      <c r="D28" s="51" t="s">
        <v>27</v>
      </c>
      <c r="E28" s="51">
        <v>838</v>
      </c>
      <c r="F28" s="52">
        <v>2560</v>
      </c>
      <c r="G28" s="53">
        <v>3.8E-3</v>
      </c>
      <c r="H28" s="54">
        <v>5.9999999999999995E-4</v>
      </c>
    </row>
    <row r="29" spans="1:8" x14ac:dyDescent="0.2">
      <c r="A29" s="50"/>
      <c r="B29" s="51"/>
      <c r="C29" s="51"/>
      <c r="D29" s="51" t="s">
        <v>29</v>
      </c>
      <c r="E29" s="51">
        <v>305</v>
      </c>
      <c r="F29" s="51">
        <v>932</v>
      </c>
      <c r="G29" s="53">
        <v>1.4E-3</v>
      </c>
      <c r="H29" s="54">
        <v>2.0000000000000001E-4</v>
      </c>
    </row>
    <row r="30" spans="1:8" x14ac:dyDescent="0.2">
      <c r="A30" s="50"/>
      <c r="B30" s="51"/>
      <c r="C30" s="51"/>
      <c r="D30" s="51" t="s">
        <v>28</v>
      </c>
      <c r="E30" s="51">
        <v>399</v>
      </c>
      <c r="F30" s="52">
        <v>1214</v>
      </c>
      <c r="G30" s="53">
        <v>1.8E-3</v>
      </c>
      <c r="H30" s="54">
        <v>2.9999999999999997E-4</v>
      </c>
    </row>
    <row r="31" spans="1:8" x14ac:dyDescent="0.2">
      <c r="A31" s="50"/>
      <c r="B31" s="51"/>
      <c r="C31" s="51"/>
      <c r="D31" s="51" t="s">
        <v>18</v>
      </c>
      <c r="E31" s="52">
        <v>2289</v>
      </c>
      <c r="F31" s="52">
        <v>6211</v>
      </c>
      <c r="G31" s="53">
        <v>9.1999999999999998E-3</v>
      </c>
      <c r="H31" s="54">
        <v>1.5E-3</v>
      </c>
    </row>
    <row r="32" spans="1:8" x14ac:dyDescent="0.2">
      <c r="A32" s="50"/>
      <c r="B32" s="51"/>
      <c r="C32" s="51" t="s">
        <v>26</v>
      </c>
      <c r="D32" s="51" t="s">
        <v>17</v>
      </c>
      <c r="E32" s="52">
        <v>4826</v>
      </c>
      <c r="F32" s="52">
        <v>14343</v>
      </c>
      <c r="G32" s="53">
        <v>2.12E-2</v>
      </c>
      <c r="H32" s="54">
        <v>3.3999999999999998E-3</v>
      </c>
    </row>
    <row r="33" spans="1:8" x14ac:dyDescent="0.2">
      <c r="A33" s="50"/>
      <c r="B33" s="51"/>
      <c r="C33" s="51"/>
      <c r="D33" s="51" t="s">
        <v>27</v>
      </c>
      <c r="E33" s="51">
        <v>56</v>
      </c>
      <c r="F33" s="51">
        <v>167</v>
      </c>
      <c r="G33" s="53">
        <v>2.0000000000000001E-4</v>
      </c>
      <c r="H33" s="54">
        <v>0</v>
      </c>
    </row>
    <row r="34" spans="1:8" x14ac:dyDescent="0.2">
      <c r="A34" s="50"/>
      <c r="B34" s="51"/>
      <c r="C34" s="51"/>
      <c r="D34" s="51" t="s">
        <v>29</v>
      </c>
      <c r="E34" s="51">
        <v>82</v>
      </c>
      <c r="F34" s="51">
        <v>247</v>
      </c>
      <c r="G34" s="53">
        <v>4.0000000000000002E-4</v>
      </c>
      <c r="H34" s="54">
        <v>1E-4</v>
      </c>
    </row>
    <row r="35" spans="1:8" x14ac:dyDescent="0.2">
      <c r="A35" s="50"/>
      <c r="B35" s="51"/>
      <c r="C35" s="51"/>
      <c r="D35" s="51" t="s">
        <v>28</v>
      </c>
      <c r="E35" s="51">
        <v>17</v>
      </c>
      <c r="F35" s="51">
        <v>51</v>
      </c>
      <c r="G35" s="53">
        <v>1E-4</v>
      </c>
      <c r="H35" s="54">
        <v>0</v>
      </c>
    </row>
    <row r="36" spans="1:8" x14ac:dyDescent="0.2">
      <c r="A36" s="50"/>
      <c r="B36" s="51"/>
      <c r="C36" s="51"/>
      <c r="D36" s="51" t="s">
        <v>18</v>
      </c>
      <c r="E36" s="52">
        <v>13799</v>
      </c>
      <c r="F36" s="52">
        <v>41801</v>
      </c>
      <c r="G36" s="53">
        <v>6.1699999999999998E-2</v>
      </c>
      <c r="H36" s="54">
        <v>9.9000000000000008E-3</v>
      </c>
    </row>
    <row r="37" spans="1:8" x14ac:dyDescent="0.2">
      <c r="A37" s="50"/>
      <c r="B37" s="51" t="s">
        <v>19</v>
      </c>
      <c r="C37" s="51"/>
      <c r="D37" s="51"/>
      <c r="E37" s="52">
        <v>225072</v>
      </c>
      <c r="F37" s="52">
        <v>677724</v>
      </c>
      <c r="G37" s="55">
        <v>1</v>
      </c>
      <c r="H37" s="54">
        <v>0.161</v>
      </c>
    </row>
    <row r="38" spans="1:8" x14ac:dyDescent="0.2">
      <c r="A38" s="50"/>
      <c r="B38" s="51" t="s">
        <v>20</v>
      </c>
      <c r="C38" s="51" t="s">
        <v>21</v>
      </c>
      <c r="D38" s="51" t="s">
        <v>17</v>
      </c>
      <c r="E38" s="52">
        <v>1193206</v>
      </c>
      <c r="F38" s="52">
        <v>3523446</v>
      </c>
      <c r="G38" s="51"/>
      <c r="H38" s="54">
        <v>0.83899999999999997</v>
      </c>
    </row>
    <row r="39" spans="1:8" ht="13.5" thickBot="1" x14ac:dyDescent="0.25">
      <c r="A39" s="56"/>
      <c r="B39" s="57" t="s">
        <v>22</v>
      </c>
      <c r="C39" s="57"/>
      <c r="D39" s="57"/>
      <c r="E39" s="58">
        <v>1418278</v>
      </c>
      <c r="F39" s="58">
        <v>4201170</v>
      </c>
      <c r="G39" s="57"/>
      <c r="H39" s="59">
        <v>1</v>
      </c>
    </row>
    <row r="41" spans="1:8" x14ac:dyDescent="0.2">
      <c r="A41" s="60" t="s">
        <v>33</v>
      </c>
    </row>
  </sheetData>
  <mergeCells count="1">
    <mergeCell ref="E5:E7"/>
  </mergeCells>
  <pageMargins left="0.75" right="0.75" top="1" bottom="1" header="0.5" footer="0.5"/>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52"/>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s="14" customFormat="1" x14ac:dyDescent="0.2">
      <c r="A1" s="3" t="s">
        <v>0</v>
      </c>
      <c r="B1" s="4"/>
      <c r="C1" s="4"/>
      <c r="D1" s="4"/>
      <c r="E1" s="4"/>
      <c r="F1" s="4"/>
      <c r="G1" s="4"/>
      <c r="H1" s="4"/>
    </row>
    <row r="2" spans="1:8" s="14" customFormat="1" x14ac:dyDescent="0.2">
      <c r="A2" s="3" t="s">
        <v>1</v>
      </c>
      <c r="B2" s="4"/>
      <c r="C2" s="4"/>
      <c r="D2" s="4"/>
      <c r="E2" s="4"/>
      <c r="F2" s="4"/>
      <c r="G2" s="4"/>
      <c r="H2" s="4"/>
    </row>
    <row r="3" spans="1:8" s="14" customFormat="1" x14ac:dyDescent="0.2">
      <c r="A3" s="3" t="s">
        <v>138</v>
      </c>
      <c r="B3" s="4"/>
      <c r="C3" s="4"/>
      <c r="D3" s="4"/>
      <c r="E3" s="4"/>
      <c r="F3" s="4"/>
      <c r="G3" s="4"/>
      <c r="H3" s="4"/>
    </row>
    <row r="4" spans="1:8" ht="13.5" thickBot="1" x14ac:dyDescent="0.25">
      <c r="A4" s="2"/>
    </row>
    <row r="5" spans="1:8" x14ac:dyDescent="0.2">
      <c r="A5" s="5" t="s">
        <v>3</v>
      </c>
      <c r="B5" s="11" t="s">
        <v>4</v>
      </c>
      <c r="C5" s="11" t="s">
        <v>5</v>
      </c>
      <c r="D5" s="11" t="s">
        <v>5</v>
      </c>
      <c r="E5" s="11" t="s">
        <v>6</v>
      </c>
      <c r="F5" s="11" t="s">
        <v>7</v>
      </c>
      <c r="G5" s="11" t="s">
        <v>8</v>
      </c>
      <c r="H5" s="6" t="s">
        <v>8</v>
      </c>
    </row>
    <row r="6" spans="1:8" x14ac:dyDescent="0.2">
      <c r="A6" s="7" t="s">
        <v>9</v>
      </c>
      <c r="B6" s="12" t="s">
        <v>5</v>
      </c>
      <c r="C6" s="12" t="s">
        <v>10</v>
      </c>
      <c r="D6" s="12" t="s">
        <v>11</v>
      </c>
      <c r="E6" s="12"/>
      <c r="F6" s="12" t="s">
        <v>12</v>
      </c>
      <c r="G6" s="12" t="s">
        <v>13</v>
      </c>
      <c r="H6" s="8" t="s">
        <v>14</v>
      </c>
    </row>
    <row r="7" spans="1:8" x14ac:dyDescent="0.2">
      <c r="A7" s="9"/>
      <c r="B7" s="13"/>
      <c r="C7" s="13"/>
      <c r="D7" s="13"/>
      <c r="E7" s="13"/>
      <c r="F7" s="13"/>
      <c r="G7" s="13" t="s">
        <v>12</v>
      </c>
      <c r="H7" s="10" t="s">
        <v>12</v>
      </c>
    </row>
    <row r="8" spans="1:8" x14ac:dyDescent="0.2">
      <c r="A8" s="50" t="s">
        <v>32</v>
      </c>
      <c r="B8" s="51" t="s">
        <v>15</v>
      </c>
      <c r="C8" s="51" t="s">
        <v>127</v>
      </c>
      <c r="D8" s="51" t="s">
        <v>17</v>
      </c>
      <c r="E8" s="51">
        <v>282</v>
      </c>
      <c r="F8" s="51">
        <v>866</v>
      </c>
      <c r="G8" s="53">
        <v>4.0000000000000002E-4</v>
      </c>
      <c r="H8" s="54">
        <v>2.0000000000000001E-4</v>
      </c>
    </row>
    <row r="9" spans="1:8" x14ac:dyDescent="0.2">
      <c r="A9" s="50"/>
      <c r="B9" s="51"/>
      <c r="C9" s="51" t="s">
        <v>21</v>
      </c>
      <c r="D9" s="51" t="s">
        <v>27</v>
      </c>
      <c r="E9" s="52">
        <v>143303</v>
      </c>
      <c r="F9" s="52">
        <v>438697</v>
      </c>
      <c r="G9" s="53">
        <v>0.22500000000000001</v>
      </c>
      <c r="H9" s="54">
        <v>7.8600000000000003E-2</v>
      </c>
    </row>
    <row r="10" spans="1:8" x14ac:dyDescent="0.2">
      <c r="A10" s="50"/>
      <c r="B10" s="51"/>
      <c r="C10" s="51"/>
      <c r="D10" s="51" t="s">
        <v>30</v>
      </c>
      <c r="E10" s="51">
        <v>62</v>
      </c>
      <c r="F10" s="51">
        <v>186</v>
      </c>
      <c r="G10" s="53">
        <v>1E-4</v>
      </c>
      <c r="H10" s="54">
        <v>0</v>
      </c>
    </row>
    <row r="11" spans="1:8" x14ac:dyDescent="0.2">
      <c r="A11" s="50"/>
      <c r="B11" s="51"/>
      <c r="C11" s="51"/>
      <c r="D11" s="51" t="s">
        <v>23</v>
      </c>
      <c r="E11" s="52">
        <v>6096</v>
      </c>
      <c r="F11" s="52">
        <v>18912</v>
      </c>
      <c r="G11" s="53">
        <v>9.7000000000000003E-3</v>
      </c>
      <c r="H11" s="54">
        <v>3.3999999999999998E-3</v>
      </c>
    </row>
    <row r="12" spans="1:8" x14ac:dyDescent="0.2">
      <c r="A12" s="50"/>
      <c r="B12" s="51"/>
      <c r="C12" s="51"/>
      <c r="D12" s="51" t="s">
        <v>29</v>
      </c>
      <c r="E12" s="51">
        <v>7</v>
      </c>
      <c r="F12" s="51">
        <v>25</v>
      </c>
      <c r="G12" s="53">
        <v>0</v>
      </c>
      <c r="H12" s="54">
        <v>0</v>
      </c>
    </row>
    <row r="13" spans="1:8" x14ac:dyDescent="0.2">
      <c r="A13" s="50"/>
      <c r="B13" s="51"/>
      <c r="C13" s="51"/>
      <c r="D13" s="51" t="s">
        <v>24</v>
      </c>
      <c r="E13" s="52">
        <v>1648</v>
      </c>
      <c r="F13" s="52">
        <v>3784</v>
      </c>
      <c r="G13" s="53">
        <v>1.9E-3</v>
      </c>
      <c r="H13" s="54">
        <v>6.9999999999999999E-4</v>
      </c>
    </row>
    <row r="14" spans="1:8" x14ac:dyDescent="0.2">
      <c r="A14" s="50"/>
      <c r="B14" s="51"/>
      <c r="C14" s="51"/>
      <c r="D14" s="51" t="s">
        <v>28</v>
      </c>
      <c r="E14" s="52">
        <v>17990</v>
      </c>
      <c r="F14" s="52">
        <v>54826</v>
      </c>
      <c r="G14" s="53">
        <v>2.8199999999999999E-2</v>
      </c>
      <c r="H14" s="54">
        <v>9.7999999999999997E-3</v>
      </c>
    </row>
    <row r="15" spans="1:8" x14ac:dyDescent="0.2">
      <c r="A15" s="50"/>
      <c r="B15" s="51"/>
      <c r="C15" s="51"/>
      <c r="D15" s="51" t="s">
        <v>18</v>
      </c>
      <c r="E15" s="51">
        <v>348</v>
      </c>
      <c r="F15" s="52">
        <v>1153</v>
      </c>
      <c r="G15" s="53">
        <v>5.9999999999999995E-4</v>
      </c>
      <c r="H15" s="54">
        <v>2.0000000000000001E-4</v>
      </c>
    </row>
    <row r="16" spans="1:8" x14ac:dyDescent="0.2">
      <c r="A16" s="50"/>
      <c r="B16" s="51"/>
      <c r="C16" s="51"/>
      <c r="D16" s="51" t="s">
        <v>121</v>
      </c>
      <c r="E16" s="52">
        <v>1789</v>
      </c>
      <c r="F16" s="52">
        <v>5632</v>
      </c>
      <c r="G16" s="53">
        <v>2.8999999999999998E-3</v>
      </c>
      <c r="H16" s="54">
        <v>1E-3</v>
      </c>
    </row>
    <row r="17" spans="1:8" x14ac:dyDescent="0.2">
      <c r="A17" s="50"/>
      <c r="B17" s="51"/>
      <c r="C17" s="51"/>
      <c r="D17" s="51" t="s">
        <v>36</v>
      </c>
      <c r="E17" s="51">
        <v>461</v>
      </c>
      <c r="F17" s="52">
        <v>1410</v>
      </c>
      <c r="G17" s="53">
        <v>6.9999999999999999E-4</v>
      </c>
      <c r="H17" s="54">
        <v>2.9999999999999997E-4</v>
      </c>
    </row>
    <row r="18" spans="1:8" x14ac:dyDescent="0.2">
      <c r="A18" s="50"/>
      <c r="B18" s="51"/>
      <c r="C18" s="51"/>
      <c r="D18" s="51" t="s">
        <v>51</v>
      </c>
      <c r="E18" s="52">
        <v>96055</v>
      </c>
      <c r="F18" s="52">
        <v>294813</v>
      </c>
      <c r="G18" s="53">
        <v>0.152</v>
      </c>
      <c r="H18" s="54">
        <v>5.28E-2</v>
      </c>
    </row>
    <row r="19" spans="1:8" x14ac:dyDescent="0.2">
      <c r="A19" s="50"/>
      <c r="B19" s="51"/>
      <c r="C19" s="51" t="s">
        <v>49</v>
      </c>
      <c r="D19" s="51" t="s">
        <v>17</v>
      </c>
      <c r="E19" s="52">
        <v>116512</v>
      </c>
      <c r="F19" s="52">
        <v>349137</v>
      </c>
      <c r="G19" s="53">
        <v>0.17899999999999999</v>
      </c>
      <c r="H19" s="54">
        <v>6.2600000000000003E-2</v>
      </c>
    </row>
    <row r="20" spans="1:8" x14ac:dyDescent="0.2">
      <c r="A20" s="50"/>
      <c r="B20" s="51"/>
      <c r="C20" s="51"/>
      <c r="D20" s="51" t="s">
        <v>27</v>
      </c>
      <c r="E20" s="52">
        <v>6271</v>
      </c>
      <c r="F20" s="52">
        <v>18679</v>
      </c>
      <c r="G20" s="53">
        <v>9.5999999999999992E-3</v>
      </c>
      <c r="H20" s="54">
        <v>3.3E-3</v>
      </c>
    </row>
    <row r="21" spans="1:8" x14ac:dyDescent="0.2">
      <c r="A21" s="50"/>
      <c r="B21" s="51"/>
      <c r="C21" s="51"/>
      <c r="D21" s="51" t="s">
        <v>29</v>
      </c>
      <c r="E21" s="51">
        <v>390</v>
      </c>
      <c r="F21" s="52">
        <v>1310</v>
      </c>
      <c r="G21" s="53">
        <v>6.9999999999999999E-4</v>
      </c>
      <c r="H21" s="54">
        <v>2.0000000000000001E-4</v>
      </c>
    </row>
    <row r="22" spans="1:8" x14ac:dyDescent="0.2">
      <c r="A22" s="50"/>
      <c r="B22" s="51"/>
      <c r="C22" s="51"/>
      <c r="D22" s="51" t="s">
        <v>28</v>
      </c>
      <c r="E22" s="52">
        <v>1939</v>
      </c>
      <c r="F22" s="52">
        <v>5782</v>
      </c>
      <c r="G22" s="53">
        <v>3.0000000000000001E-3</v>
      </c>
      <c r="H22" s="54">
        <v>1E-3</v>
      </c>
    </row>
    <row r="23" spans="1:8" x14ac:dyDescent="0.2">
      <c r="A23" s="50"/>
      <c r="B23" s="51"/>
      <c r="C23" s="51"/>
      <c r="D23" s="51" t="s">
        <v>18</v>
      </c>
      <c r="E23" s="52">
        <v>187215</v>
      </c>
      <c r="F23" s="52">
        <v>564124</v>
      </c>
      <c r="G23" s="53">
        <v>0.28999999999999998</v>
      </c>
      <c r="H23" s="54">
        <v>0.10100000000000001</v>
      </c>
    </row>
    <row r="24" spans="1:8" x14ac:dyDescent="0.2">
      <c r="A24" s="50"/>
      <c r="B24" s="51"/>
      <c r="C24" s="51"/>
      <c r="D24" s="51" t="s">
        <v>121</v>
      </c>
      <c r="E24" s="51">
        <v>59</v>
      </c>
      <c r="F24" s="51">
        <v>186</v>
      </c>
      <c r="G24" s="53">
        <v>1E-4</v>
      </c>
      <c r="H24" s="54">
        <v>0</v>
      </c>
    </row>
    <row r="25" spans="1:8" x14ac:dyDescent="0.2">
      <c r="A25" s="50"/>
      <c r="B25" s="51"/>
      <c r="C25" s="51"/>
      <c r="D25" s="51" t="s">
        <v>51</v>
      </c>
      <c r="E25" s="52">
        <v>5264</v>
      </c>
      <c r="F25" s="52">
        <v>16220</v>
      </c>
      <c r="G25" s="53">
        <v>8.3000000000000001E-3</v>
      </c>
      <c r="H25" s="54">
        <v>2.8999999999999998E-3</v>
      </c>
    </row>
    <row r="26" spans="1:8" x14ac:dyDescent="0.2">
      <c r="A26" s="50"/>
      <c r="B26" s="51"/>
      <c r="C26" s="51" t="s">
        <v>48</v>
      </c>
      <c r="D26" s="51" t="s">
        <v>17</v>
      </c>
      <c r="E26" s="52">
        <v>27220</v>
      </c>
      <c r="F26" s="52">
        <v>81565</v>
      </c>
      <c r="G26" s="53">
        <v>4.19E-2</v>
      </c>
      <c r="H26" s="54">
        <v>1.46E-2</v>
      </c>
    </row>
    <row r="27" spans="1:8" x14ac:dyDescent="0.2">
      <c r="A27" s="50"/>
      <c r="B27" s="51"/>
      <c r="C27" s="51"/>
      <c r="D27" s="51" t="s">
        <v>27</v>
      </c>
      <c r="E27" s="52">
        <v>7213</v>
      </c>
      <c r="F27" s="52">
        <v>21065</v>
      </c>
      <c r="G27" s="53">
        <v>1.0800000000000001E-2</v>
      </c>
      <c r="H27" s="54">
        <v>3.8E-3</v>
      </c>
    </row>
    <row r="28" spans="1:8" x14ac:dyDescent="0.2">
      <c r="A28" s="50"/>
      <c r="B28" s="51"/>
      <c r="C28" s="51"/>
      <c r="D28" s="51" t="s">
        <v>24</v>
      </c>
      <c r="E28" s="51">
        <v>128</v>
      </c>
      <c r="F28" s="51">
        <v>384</v>
      </c>
      <c r="G28" s="53">
        <v>2.0000000000000001E-4</v>
      </c>
      <c r="H28" s="54">
        <v>1E-4</v>
      </c>
    </row>
    <row r="29" spans="1:8" x14ac:dyDescent="0.2">
      <c r="A29" s="50"/>
      <c r="B29" s="51"/>
      <c r="C29" s="51"/>
      <c r="D29" s="51" t="s">
        <v>28</v>
      </c>
      <c r="E29" s="51">
        <v>892</v>
      </c>
      <c r="F29" s="52">
        <v>2714</v>
      </c>
      <c r="G29" s="53">
        <v>1.4E-3</v>
      </c>
      <c r="H29" s="54">
        <v>5.0000000000000001E-4</v>
      </c>
    </row>
    <row r="30" spans="1:8" x14ac:dyDescent="0.2">
      <c r="A30" s="50"/>
      <c r="B30" s="51"/>
      <c r="C30" s="51"/>
      <c r="D30" s="51" t="s">
        <v>18</v>
      </c>
      <c r="E30" s="52">
        <v>8157</v>
      </c>
      <c r="F30" s="52">
        <v>24622</v>
      </c>
      <c r="G30" s="53">
        <v>1.2699999999999999E-2</v>
      </c>
      <c r="H30" s="54">
        <v>4.4000000000000003E-3</v>
      </c>
    </row>
    <row r="31" spans="1:8" x14ac:dyDescent="0.2">
      <c r="A31" s="50"/>
      <c r="B31" s="51"/>
      <c r="C31" s="51"/>
      <c r="D31" s="51" t="s">
        <v>36</v>
      </c>
      <c r="E31" s="51">
        <v>113</v>
      </c>
      <c r="F31" s="51">
        <v>339</v>
      </c>
      <c r="G31" s="53">
        <v>2.0000000000000001E-4</v>
      </c>
      <c r="H31" s="54">
        <v>1E-4</v>
      </c>
    </row>
    <row r="32" spans="1:8" x14ac:dyDescent="0.2">
      <c r="A32" s="50"/>
      <c r="B32" s="51"/>
      <c r="C32" s="51"/>
      <c r="D32" s="51" t="s">
        <v>51</v>
      </c>
      <c r="E32" s="51">
        <v>603</v>
      </c>
      <c r="F32" s="52">
        <v>1829</v>
      </c>
      <c r="G32" s="53">
        <v>8.9999999999999998E-4</v>
      </c>
      <c r="H32" s="54">
        <v>2.9999999999999997E-4</v>
      </c>
    </row>
    <row r="33" spans="1:8" x14ac:dyDescent="0.2">
      <c r="A33" s="50"/>
      <c r="B33" s="51"/>
      <c r="C33" s="51" t="s">
        <v>31</v>
      </c>
      <c r="D33" s="51" t="s">
        <v>17</v>
      </c>
      <c r="E33" s="51">
        <v>248</v>
      </c>
      <c r="F33" s="51">
        <v>723</v>
      </c>
      <c r="G33" s="53">
        <v>4.0000000000000002E-4</v>
      </c>
      <c r="H33" s="54">
        <v>1E-4</v>
      </c>
    </row>
    <row r="34" spans="1:8" x14ac:dyDescent="0.2">
      <c r="A34" s="50"/>
      <c r="B34" s="51"/>
      <c r="C34" s="51"/>
      <c r="D34" s="51" t="s">
        <v>27</v>
      </c>
      <c r="E34" s="51">
        <v>529</v>
      </c>
      <c r="F34" s="52">
        <v>1434</v>
      </c>
      <c r="G34" s="53">
        <v>6.9999999999999999E-4</v>
      </c>
      <c r="H34" s="54">
        <v>2.9999999999999997E-4</v>
      </c>
    </row>
    <row r="35" spans="1:8" x14ac:dyDescent="0.2">
      <c r="A35" s="50"/>
      <c r="B35" s="51"/>
      <c r="C35" s="51"/>
      <c r="D35" s="51" t="s">
        <v>28</v>
      </c>
      <c r="E35" s="51">
        <v>203</v>
      </c>
      <c r="F35" s="51">
        <v>648</v>
      </c>
      <c r="G35" s="53">
        <v>2.9999999999999997E-4</v>
      </c>
      <c r="H35" s="54">
        <v>1E-4</v>
      </c>
    </row>
    <row r="36" spans="1:8" x14ac:dyDescent="0.2">
      <c r="A36" s="50"/>
      <c r="B36" s="51"/>
      <c r="C36" s="51"/>
      <c r="D36" s="51" t="s">
        <v>18</v>
      </c>
      <c r="E36" s="51">
        <v>58</v>
      </c>
      <c r="F36" s="51">
        <v>174</v>
      </c>
      <c r="G36" s="53">
        <v>1E-4</v>
      </c>
      <c r="H36" s="54">
        <v>0</v>
      </c>
    </row>
    <row r="37" spans="1:8" x14ac:dyDescent="0.2">
      <c r="A37" s="50"/>
      <c r="B37" s="51"/>
      <c r="C37" s="51"/>
      <c r="D37" s="51" t="s">
        <v>121</v>
      </c>
      <c r="E37" s="51">
        <v>14</v>
      </c>
      <c r="F37" s="51">
        <v>14</v>
      </c>
      <c r="G37" s="53">
        <v>0</v>
      </c>
      <c r="H37" s="54">
        <v>0</v>
      </c>
    </row>
    <row r="38" spans="1:8" x14ac:dyDescent="0.2">
      <c r="A38" s="50"/>
      <c r="B38" s="51"/>
      <c r="C38" s="51"/>
      <c r="D38" s="51" t="s">
        <v>36</v>
      </c>
      <c r="E38" s="51">
        <v>10</v>
      </c>
      <c r="F38" s="51">
        <v>20</v>
      </c>
      <c r="G38" s="53">
        <v>0</v>
      </c>
      <c r="H38" s="54">
        <v>0</v>
      </c>
    </row>
    <row r="39" spans="1:8" x14ac:dyDescent="0.2">
      <c r="A39" s="50"/>
      <c r="B39" s="51"/>
      <c r="C39" s="51" t="s">
        <v>25</v>
      </c>
      <c r="D39" s="51" t="s">
        <v>17</v>
      </c>
      <c r="E39" s="52">
        <v>3995</v>
      </c>
      <c r="F39" s="52">
        <v>11836</v>
      </c>
      <c r="G39" s="53">
        <v>6.1000000000000004E-3</v>
      </c>
      <c r="H39" s="54">
        <v>2.0999999999999999E-3</v>
      </c>
    </row>
    <row r="40" spans="1:8" x14ac:dyDescent="0.2">
      <c r="A40" s="50"/>
      <c r="B40" s="51"/>
      <c r="C40" s="51"/>
      <c r="D40" s="51" t="s">
        <v>27</v>
      </c>
      <c r="E40" s="52">
        <v>3729</v>
      </c>
      <c r="F40" s="52">
        <v>11108</v>
      </c>
      <c r="G40" s="53">
        <v>5.7000000000000002E-3</v>
      </c>
      <c r="H40" s="54">
        <v>2E-3</v>
      </c>
    </row>
    <row r="41" spans="1:8" x14ac:dyDescent="0.2">
      <c r="A41" s="50"/>
      <c r="B41" s="51"/>
      <c r="C41" s="51"/>
      <c r="D41" s="51" t="s">
        <v>28</v>
      </c>
      <c r="E41" s="52">
        <v>1449</v>
      </c>
      <c r="F41" s="52">
        <v>4423</v>
      </c>
      <c r="G41" s="53">
        <v>2.3E-3</v>
      </c>
      <c r="H41" s="54">
        <v>8.0000000000000004E-4</v>
      </c>
    </row>
    <row r="42" spans="1:8" x14ac:dyDescent="0.2">
      <c r="A42" s="50"/>
      <c r="B42" s="51"/>
      <c r="C42" s="51"/>
      <c r="D42" s="51" t="s">
        <v>121</v>
      </c>
      <c r="E42" s="51">
        <v>23</v>
      </c>
      <c r="F42" s="51">
        <v>75</v>
      </c>
      <c r="G42" s="53">
        <v>0</v>
      </c>
      <c r="H42" s="54">
        <v>0</v>
      </c>
    </row>
    <row r="43" spans="1:8" x14ac:dyDescent="0.2">
      <c r="A43" s="50"/>
      <c r="B43" s="51"/>
      <c r="C43" s="51"/>
      <c r="D43" s="51" t="s">
        <v>51</v>
      </c>
      <c r="E43" s="52">
        <v>1363</v>
      </c>
      <c r="F43" s="52">
        <v>4089</v>
      </c>
      <c r="G43" s="53">
        <v>2.0999999999999999E-3</v>
      </c>
      <c r="H43" s="54">
        <v>6.9999999999999999E-4</v>
      </c>
    </row>
    <row r="44" spans="1:8" x14ac:dyDescent="0.2">
      <c r="A44" s="50"/>
      <c r="B44" s="51"/>
      <c r="C44" s="51" t="s">
        <v>26</v>
      </c>
      <c r="D44" s="51" t="s">
        <v>17</v>
      </c>
      <c r="E44" s="51">
        <v>558</v>
      </c>
      <c r="F44" s="52">
        <v>1678</v>
      </c>
      <c r="G44" s="53">
        <v>8.9999999999999998E-4</v>
      </c>
      <c r="H44" s="54">
        <v>2.9999999999999997E-4</v>
      </c>
    </row>
    <row r="45" spans="1:8" x14ac:dyDescent="0.2">
      <c r="A45" s="50"/>
      <c r="B45" s="51"/>
      <c r="C45" s="51"/>
      <c r="D45" s="51" t="s">
        <v>27</v>
      </c>
      <c r="E45" s="51">
        <v>4</v>
      </c>
      <c r="F45" s="51">
        <v>12</v>
      </c>
      <c r="G45" s="53">
        <v>0</v>
      </c>
      <c r="H45" s="54">
        <v>0</v>
      </c>
    </row>
    <row r="46" spans="1:8" x14ac:dyDescent="0.2">
      <c r="A46" s="50"/>
      <c r="B46" s="51"/>
      <c r="C46" s="51"/>
      <c r="D46" s="51" t="s">
        <v>28</v>
      </c>
      <c r="E46" s="51">
        <v>446</v>
      </c>
      <c r="F46" s="52">
        <v>1338</v>
      </c>
      <c r="G46" s="53">
        <v>6.9999999999999999E-4</v>
      </c>
      <c r="H46" s="54">
        <v>2.0000000000000001E-4</v>
      </c>
    </row>
    <row r="47" spans="1:8" x14ac:dyDescent="0.2">
      <c r="A47" s="50"/>
      <c r="B47" s="51"/>
      <c r="C47" s="51"/>
      <c r="D47" s="51" t="s">
        <v>51</v>
      </c>
      <c r="E47" s="51">
        <v>24</v>
      </c>
      <c r="F47" s="51">
        <v>72</v>
      </c>
      <c r="G47" s="53">
        <v>0</v>
      </c>
      <c r="H47" s="54">
        <v>0</v>
      </c>
    </row>
    <row r="48" spans="1:8" x14ac:dyDescent="0.2">
      <c r="A48" s="50"/>
      <c r="B48" s="51" t="s">
        <v>19</v>
      </c>
      <c r="C48" s="51"/>
      <c r="D48" s="51"/>
      <c r="E48" s="52">
        <v>642670</v>
      </c>
      <c r="F48" s="52">
        <v>1945904</v>
      </c>
      <c r="G48" s="55">
        <v>1</v>
      </c>
      <c r="H48" s="54">
        <v>0.34899999999999998</v>
      </c>
    </row>
    <row r="49" spans="1:8" x14ac:dyDescent="0.2">
      <c r="A49" s="50"/>
      <c r="B49" s="51" t="s">
        <v>20</v>
      </c>
      <c r="C49" s="51" t="s">
        <v>21</v>
      </c>
      <c r="D49" s="51" t="s">
        <v>17</v>
      </c>
      <c r="E49" s="52">
        <v>1214221</v>
      </c>
      <c r="F49" s="52">
        <v>3635373</v>
      </c>
      <c r="G49" s="51"/>
      <c r="H49" s="54">
        <v>0.65100000000000002</v>
      </c>
    </row>
    <row r="50" spans="1:8" ht="13.5" thickBot="1" x14ac:dyDescent="0.25">
      <c r="A50" s="56"/>
      <c r="B50" s="57" t="s">
        <v>22</v>
      </c>
      <c r="C50" s="57"/>
      <c r="D50" s="57"/>
      <c r="E50" s="58">
        <v>1856891</v>
      </c>
      <c r="F50" s="58">
        <v>5581278</v>
      </c>
      <c r="G50" s="57"/>
      <c r="H50" s="59">
        <v>1</v>
      </c>
    </row>
    <row r="52" spans="1:8" x14ac:dyDescent="0.2">
      <c r="A52" s="60" t="s">
        <v>33</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52"/>
  <sheetViews>
    <sheetView workbookViewId="0">
      <selection activeCell="C44" sqref="C44"/>
    </sheetView>
  </sheetViews>
  <sheetFormatPr defaultColWidth="9.140625" defaultRowHeight="12.75" x14ac:dyDescent="0.2"/>
  <cols>
    <col min="1" max="1" width="18.5703125" style="15" bestFit="1" customWidth="1"/>
    <col min="2" max="2" width="12.5703125" style="15" bestFit="1" customWidth="1"/>
    <col min="3" max="3" width="25.28515625" style="15" bestFit="1" customWidth="1"/>
    <col min="4" max="4" width="20.4257812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140</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127</v>
      </c>
      <c r="D8" s="51" t="s">
        <v>17</v>
      </c>
      <c r="E8" s="52">
        <v>1194</v>
      </c>
      <c r="F8" s="52">
        <v>3694</v>
      </c>
      <c r="G8" s="53">
        <v>1.6000000000000001E-3</v>
      </c>
      <c r="H8" s="54">
        <v>5.9999999999999995E-4</v>
      </c>
    </row>
    <row r="9" spans="1:8" x14ac:dyDescent="0.2">
      <c r="A9" s="50"/>
      <c r="B9" s="51"/>
      <c r="C9" s="51" t="s">
        <v>21</v>
      </c>
      <c r="D9" s="51" t="s">
        <v>27</v>
      </c>
      <c r="E9" s="52">
        <v>132062</v>
      </c>
      <c r="F9" s="52">
        <v>405431</v>
      </c>
      <c r="G9" s="53">
        <v>0.17599999999999999</v>
      </c>
      <c r="H9" s="54">
        <v>6.9500000000000006E-2</v>
      </c>
    </row>
    <row r="10" spans="1:8" x14ac:dyDescent="0.2">
      <c r="A10" s="50"/>
      <c r="B10" s="51"/>
      <c r="C10" s="51"/>
      <c r="D10" s="51" t="s">
        <v>23</v>
      </c>
      <c r="E10" s="52">
        <v>9308</v>
      </c>
      <c r="F10" s="52">
        <v>29535</v>
      </c>
      <c r="G10" s="53">
        <v>1.2800000000000001E-2</v>
      </c>
      <c r="H10" s="54">
        <v>5.1000000000000004E-3</v>
      </c>
    </row>
    <row r="11" spans="1:8" x14ac:dyDescent="0.2">
      <c r="A11" s="50"/>
      <c r="B11" s="51"/>
      <c r="C11" s="51"/>
      <c r="D11" s="51" t="s">
        <v>29</v>
      </c>
      <c r="E11" s="51">
        <v>17</v>
      </c>
      <c r="F11" s="51">
        <v>58</v>
      </c>
      <c r="G11" s="53">
        <v>0</v>
      </c>
      <c r="H11" s="54">
        <v>0</v>
      </c>
    </row>
    <row r="12" spans="1:8" x14ac:dyDescent="0.2">
      <c r="A12" s="50"/>
      <c r="B12" s="51"/>
      <c r="C12" s="51"/>
      <c r="D12" s="51" t="s">
        <v>24</v>
      </c>
      <c r="E12" s="52">
        <v>3056</v>
      </c>
      <c r="F12" s="52">
        <v>8036</v>
      </c>
      <c r="G12" s="53">
        <v>3.5000000000000001E-3</v>
      </c>
      <c r="H12" s="54">
        <v>1.4E-3</v>
      </c>
    </row>
    <row r="13" spans="1:8" x14ac:dyDescent="0.2">
      <c r="A13" s="50"/>
      <c r="B13" s="51"/>
      <c r="C13" s="51"/>
      <c r="D13" s="51" t="s">
        <v>28</v>
      </c>
      <c r="E13" s="52">
        <v>16598</v>
      </c>
      <c r="F13" s="52">
        <v>51144</v>
      </c>
      <c r="G13" s="53">
        <v>2.2200000000000001E-2</v>
      </c>
      <c r="H13" s="54">
        <v>8.8000000000000005E-3</v>
      </c>
    </row>
    <row r="14" spans="1:8" x14ac:dyDescent="0.2">
      <c r="A14" s="50"/>
      <c r="B14" s="51"/>
      <c r="C14" s="51"/>
      <c r="D14" s="51" t="s">
        <v>18</v>
      </c>
      <c r="E14" s="51">
        <v>244</v>
      </c>
      <c r="F14" s="51">
        <v>770</v>
      </c>
      <c r="G14" s="53">
        <v>2.9999999999999997E-4</v>
      </c>
      <c r="H14" s="54">
        <v>1E-4</v>
      </c>
    </row>
    <row r="15" spans="1:8" x14ac:dyDescent="0.2">
      <c r="A15" s="50"/>
      <c r="B15" s="51"/>
      <c r="C15" s="51"/>
      <c r="D15" s="51" t="s">
        <v>121</v>
      </c>
      <c r="E15" s="52">
        <v>1455</v>
      </c>
      <c r="F15" s="52">
        <v>4612</v>
      </c>
      <c r="G15" s="53">
        <v>2E-3</v>
      </c>
      <c r="H15" s="54">
        <v>8.0000000000000004E-4</v>
      </c>
    </row>
    <row r="16" spans="1:8" x14ac:dyDescent="0.2">
      <c r="A16" s="50"/>
      <c r="B16" s="51"/>
      <c r="C16" s="51"/>
      <c r="D16" s="51" t="s">
        <v>36</v>
      </c>
      <c r="E16" s="51">
        <v>420</v>
      </c>
      <c r="F16" s="52">
        <v>1283</v>
      </c>
      <c r="G16" s="53">
        <v>5.9999999999999995E-4</v>
      </c>
      <c r="H16" s="54">
        <v>2.0000000000000001E-4</v>
      </c>
    </row>
    <row r="17" spans="1:8" x14ac:dyDescent="0.2">
      <c r="A17" s="50"/>
      <c r="B17" s="51"/>
      <c r="C17" s="51"/>
      <c r="D17" s="51" t="s">
        <v>51</v>
      </c>
      <c r="E17" s="52">
        <v>102933</v>
      </c>
      <c r="F17" s="52">
        <v>315204</v>
      </c>
      <c r="G17" s="53">
        <v>0.13700000000000001</v>
      </c>
      <c r="H17" s="54">
        <v>5.3999999999999999E-2</v>
      </c>
    </row>
    <row r="18" spans="1:8" x14ac:dyDescent="0.2">
      <c r="A18" s="50"/>
      <c r="B18" s="51"/>
      <c r="C18" s="51" t="s">
        <v>49</v>
      </c>
      <c r="D18" s="51" t="s">
        <v>17</v>
      </c>
      <c r="E18" s="52">
        <v>145525</v>
      </c>
      <c r="F18" s="52">
        <v>434705</v>
      </c>
      <c r="G18" s="53">
        <v>0.188</v>
      </c>
      <c r="H18" s="54">
        <v>7.4499999999999997E-2</v>
      </c>
    </row>
    <row r="19" spans="1:8" x14ac:dyDescent="0.2">
      <c r="A19" s="50"/>
      <c r="B19" s="51"/>
      <c r="C19" s="51"/>
      <c r="D19" s="51" t="s">
        <v>27</v>
      </c>
      <c r="E19" s="52">
        <v>13460</v>
      </c>
      <c r="F19" s="52">
        <v>40350</v>
      </c>
      <c r="G19" s="53">
        <v>1.7500000000000002E-2</v>
      </c>
      <c r="H19" s="54">
        <v>6.8999999999999999E-3</v>
      </c>
    </row>
    <row r="20" spans="1:8" x14ac:dyDescent="0.2">
      <c r="A20" s="50"/>
      <c r="B20" s="51"/>
      <c r="C20" s="51"/>
      <c r="D20" s="51" t="s">
        <v>29</v>
      </c>
      <c r="E20" s="51">
        <v>458</v>
      </c>
      <c r="F20" s="52">
        <v>1507</v>
      </c>
      <c r="G20" s="53">
        <v>6.9999999999999999E-4</v>
      </c>
      <c r="H20" s="54">
        <v>2.9999999999999997E-4</v>
      </c>
    </row>
    <row r="21" spans="1:8" x14ac:dyDescent="0.2">
      <c r="A21" s="50"/>
      <c r="B21" s="51"/>
      <c r="C21" s="51"/>
      <c r="D21" s="51" t="s">
        <v>28</v>
      </c>
      <c r="E21" s="52">
        <v>2033</v>
      </c>
      <c r="F21" s="52">
        <v>6019</v>
      </c>
      <c r="G21" s="53">
        <v>2.5999999999999999E-3</v>
      </c>
      <c r="H21" s="54">
        <v>1E-3</v>
      </c>
    </row>
    <row r="22" spans="1:8" x14ac:dyDescent="0.2">
      <c r="A22" s="50"/>
      <c r="B22" s="51"/>
      <c r="C22" s="51"/>
      <c r="D22" s="51" t="s">
        <v>18</v>
      </c>
      <c r="E22" s="52">
        <v>264952</v>
      </c>
      <c r="F22" s="52">
        <v>798533</v>
      </c>
      <c r="G22" s="53">
        <v>0.34599999999999997</v>
      </c>
      <c r="H22" s="54">
        <v>0.13700000000000001</v>
      </c>
    </row>
    <row r="23" spans="1:8" x14ac:dyDescent="0.2">
      <c r="A23" s="50"/>
      <c r="B23" s="51"/>
      <c r="C23" s="51"/>
      <c r="D23" s="51" t="s">
        <v>121</v>
      </c>
      <c r="E23" s="51">
        <v>35</v>
      </c>
      <c r="F23" s="51">
        <v>68</v>
      </c>
      <c r="G23" s="53">
        <v>0</v>
      </c>
      <c r="H23" s="54">
        <v>0</v>
      </c>
    </row>
    <row r="24" spans="1:8" x14ac:dyDescent="0.2">
      <c r="A24" s="50"/>
      <c r="B24" s="51"/>
      <c r="C24" s="51"/>
      <c r="D24" s="51" t="s">
        <v>51</v>
      </c>
      <c r="E24" s="52">
        <v>7253</v>
      </c>
      <c r="F24" s="52">
        <v>22029</v>
      </c>
      <c r="G24" s="53">
        <v>9.4999999999999998E-3</v>
      </c>
      <c r="H24" s="54">
        <v>3.8E-3</v>
      </c>
    </row>
    <row r="25" spans="1:8" x14ac:dyDescent="0.2">
      <c r="A25" s="50"/>
      <c r="B25" s="51"/>
      <c r="C25" s="51" t="s">
        <v>48</v>
      </c>
      <c r="D25" s="51" t="s">
        <v>17</v>
      </c>
      <c r="E25" s="52">
        <v>32025</v>
      </c>
      <c r="F25" s="52">
        <v>95087</v>
      </c>
      <c r="G25" s="53">
        <v>4.1200000000000001E-2</v>
      </c>
      <c r="H25" s="54">
        <v>1.6299999999999999E-2</v>
      </c>
    </row>
    <row r="26" spans="1:8" x14ac:dyDescent="0.2">
      <c r="A26" s="50"/>
      <c r="B26" s="51"/>
      <c r="C26" s="51"/>
      <c r="D26" s="51" t="s">
        <v>27</v>
      </c>
      <c r="E26" s="52">
        <v>7482</v>
      </c>
      <c r="F26" s="52">
        <v>21646</v>
      </c>
      <c r="G26" s="53">
        <v>9.4000000000000004E-3</v>
      </c>
      <c r="H26" s="54">
        <v>3.7000000000000002E-3</v>
      </c>
    </row>
    <row r="27" spans="1:8" x14ac:dyDescent="0.2">
      <c r="A27" s="50"/>
      <c r="B27" s="51"/>
      <c r="C27" s="51"/>
      <c r="D27" s="51" t="s">
        <v>37</v>
      </c>
      <c r="E27" s="51">
        <v>1</v>
      </c>
      <c r="F27" s="51">
        <v>4</v>
      </c>
      <c r="G27" s="53">
        <v>0</v>
      </c>
      <c r="H27" s="54">
        <v>0</v>
      </c>
    </row>
    <row r="28" spans="1:8" x14ac:dyDescent="0.2">
      <c r="A28" s="50"/>
      <c r="B28" s="51"/>
      <c r="C28" s="51"/>
      <c r="D28" s="51" t="s">
        <v>24</v>
      </c>
      <c r="E28" s="51">
        <v>336</v>
      </c>
      <c r="F28" s="52">
        <v>1037</v>
      </c>
      <c r="G28" s="53">
        <v>4.0000000000000002E-4</v>
      </c>
      <c r="H28" s="54">
        <v>2.0000000000000001E-4</v>
      </c>
    </row>
    <row r="29" spans="1:8" x14ac:dyDescent="0.2">
      <c r="A29" s="50"/>
      <c r="B29" s="51"/>
      <c r="C29" s="51"/>
      <c r="D29" s="51" t="s">
        <v>28</v>
      </c>
      <c r="E29" s="51">
        <v>791</v>
      </c>
      <c r="F29" s="52">
        <v>2383</v>
      </c>
      <c r="G29" s="53">
        <v>1E-3</v>
      </c>
      <c r="H29" s="54">
        <v>4.0000000000000002E-4</v>
      </c>
    </row>
    <row r="30" spans="1:8" x14ac:dyDescent="0.2">
      <c r="A30" s="50"/>
      <c r="B30" s="51"/>
      <c r="C30" s="51"/>
      <c r="D30" s="51" t="s">
        <v>18</v>
      </c>
      <c r="E30" s="52">
        <v>9858</v>
      </c>
      <c r="F30" s="52">
        <v>29557</v>
      </c>
      <c r="G30" s="53">
        <v>1.2800000000000001E-2</v>
      </c>
      <c r="H30" s="54">
        <v>5.1000000000000004E-3</v>
      </c>
    </row>
    <row r="31" spans="1:8" x14ac:dyDescent="0.2">
      <c r="A31" s="50"/>
      <c r="B31" s="51"/>
      <c r="C31" s="51"/>
      <c r="D31" s="51" t="s">
        <v>36</v>
      </c>
      <c r="E31" s="51">
        <v>100</v>
      </c>
      <c r="F31" s="51">
        <v>300</v>
      </c>
      <c r="G31" s="53">
        <v>1E-4</v>
      </c>
      <c r="H31" s="54">
        <v>1E-4</v>
      </c>
    </row>
    <row r="32" spans="1:8" x14ac:dyDescent="0.2">
      <c r="A32" s="50"/>
      <c r="B32" s="51"/>
      <c r="C32" s="51"/>
      <c r="D32" s="51" t="s">
        <v>51</v>
      </c>
      <c r="E32" s="51">
        <v>654</v>
      </c>
      <c r="F32" s="52">
        <v>2046</v>
      </c>
      <c r="G32" s="53">
        <v>8.9999999999999998E-4</v>
      </c>
      <c r="H32" s="54">
        <v>4.0000000000000002E-4</v>
      </c>
    </row>
    <row r="33" spans="1:8" x14ac:dyDescent="0.2">
      <c r="A33" s="50"/>
      <c r="B33" s="51"/>
      <c r="C33" s="51" t="s">
        <v>31</v>
      </c>
      <c r="D33" s="51" t="s">
        <v>17</v>
      </c>
      <c r="E33" s="52">
        <v>1057</v>
      </c>
      <c r="F33" s="52">
        <v>3129</v>
      </c>
      <c r="G33" s="53">
        <v>1.4E-3</v>
      </c>
      <c r="H33" s="54">
        <v>5.0000000000000001E-4</v>
      </c>
    </row>
    <row r="34" spans="1:8" x14ac:dyDescent="0.2">
      <c r="A34" s="50"/>
      <c r="B34" s="51"/>
      <c r="C34" s="51"/>
      <c r="D34" s="51" t="s">
        <v>27</v>
      </c>
      <c r="E34" s="51">
        <v>563</v>
      </c>
      <c r="F34" s="52">
        <v>1247</v>
      </c>
      <c r="G34" s="53">
        <v>5.0000000000000001E-4</v>
      </c>
      <c r="H34" s="54">
        <v>2.0000000000000001E-4</v>
      </c>
    </row>
    <row r="35" spans="1:8" x14ac:dyDescent="0.2">
      <c r="A35" s="50"/>
      <c r="B35" s="51"/>
      <c r="C35" s="51"/>
      <c r="D35" s="51" t="s">
        <v>28</v>
      </c>
      <c r="E35" s="51">
        <v>71</v>
      </c>
      <c r="F35" s="51">
        <v>199</v>
      </c>
      <c r="G35" s="53">
        <v>1E-4</v>
      </c>
      <c r="H35" s="54">
        <v>0</v>
      </c>
    </row>
    <row r="36" spans="1:8" x14ac:dyDescent="0.2">
      <c r="A36" s="50"/>
      <c r="B36" s="51"/>
      <c r="C36" s="51"/>
      <c r="D36" s="51" t="s">
        <v>18</v>
      </c>
      <c r="E36" s="51">
        <v>116</v>
      </c>
      <c r="F36" s="51">
        <v>348</v>
      </c>
      <c r="G36" s="53">
        <v>2.0000000000000001E-4</v>
      </c>
      <c r="H36" s="54">
        <v>1E-4</v>
      </c>
    </row>
    <row r="37" spans="1:8" x14ac:dyDescent="0.2">
      <c r="A37" s="50"/>
      <c r="B37" s="51"/>
      <c r="C37" s="51"/>
      <c r="D37" s="51" t="s">
        <v>51</v>
      </c>
      <c r="E37" s="51">
        <v>60</v>
      </c>
      <c r="F37" s="51">
        <v>180</v>
      </c>
      <c r="G37" s="53">
        <v>1E-4</v>
      </c>
      <c r="H37" s="54">
        <v>0</v>
      </c>
    </row>
    <row r="38" spans="1:8" x14ac:dyDescent="0.2">
      <c r="A38" s="50"/>
      <c r="B38" s="51"/>
      <c r="C38" s="51" t="s">
        <v>25</v>
      </c>
      <c r="D38" s="51" t="s">
        <v>17</v>
      </c>
      <c r="E38" s="52">
        <v>3250</v>
      </c>
      <c r="F38" s="52">
        <v>9800</v>
      </c>
      <c r="G38" s="53">
        <v>4.1999999999999997E-3</v>
      </c>
      <c r="H38" s="54">
        <v>1.6999999999999999E-3</v>
      </c>
    </row>
    <row r="39" spans="1:8" x14ac:dyDescent="0.2">
      <c r="A39" s="50"/>
      <c r="B39" s="51"/>
      <c r="C39" s="51"/>
      <c r="D39" s="51" t="s">
        <v>27</v>
      </c>
      <c r="E39" s="52">
        <v>2875</v>
      </c>
      <c r="F39" s="52">
        <v>8641</v>
      </c>
      <c r="G39" s="53">
        <v>3.7000000000000002E-3</v>
      </c>
      <c r="H39" s="54">
        <v>1.5E-3</v>
      </c>
    </row>
    <row r="40" spans="1:8" x14ac:dyDescent="0.2">
      <c r="A40" s="50"/>
      <c r="B40" s="51"/>
      <c r="C40" s="51"/>
      <c r="D40" s="51" t="s">
        <v>29</v>
      </c>
      <c r="E40" s="51">
        <v>7</v>
      </c>
      <c r="F40" s="51">
        <v>21</v>
      </c>
      <c r="G40" s="53">
        <v>0</v>
      </c>
      <c r="H40" s="54">
        <v>0</v>
      </c>
    </row>
    <row r="41" spans="1:8" x14ac:dyDescent="0.2">
      <c r="A41" s="50"/>
      <c r="B41" s="51"/>
      <c r="C41" s="51"/>
      <c r="D41" s="51" t="s">
        <v>28</v>
      </c>
      <c r="E41" s="52">
        <v>1261</v>
      </c>
      <c r="F41" s="52">
        <v>3888</v>
      </c>
      <c r="G41" s="53">
        <v>1.6999999999999999E-3</v>
      </c>
      <c r="H41" s="54">
        <v>6.9999999999999999E-4</v>
      </c>
    </row>
    <row r="42" spans="1:8" x14ac:dyDescent="0.2">
      <c r="A42" s="50"/>
      <c r="B42" s="51"/>
      <c r="C42" s="51"/>
      <c r="D42" s="51" t="s">
        <v>121</v>
      </c>
      <c r="E42" s="51">
        <v>19</v>
      </c>
      <c r="F42" s="51">
        <v>64</v>
      </c>
      <c r="G42" s="53">
        <v>0</v>
      </c>
      <c r="H42" s="54">
        <v>0</v>
      </c>
    </row>
    <row r="43" spans="1:8" x14ac:dyDescent="0.2">
      <c r="A43" s="50"/>
      <c r="B43" s="51"/>
      <c r="C43" s="51"/>
      <c r="D43" s="51" t="s">
        <v>51</v>
      </c>
      <c r="E43" s="52">
        <v>1186</v>
      </c>
      <c r="F43" s="52">
        <v>3568</v>
      </c>
      <c r="G43" s="53">
        <v>1.5E-3</v>
      </c>
      <c r="H43" s="54">
        <v>5.9999999999999995E-4</v>
      </c>
    </row>
    <row r="44" spans="1:8" x14ac:dyDescent="0.2">
      <c r="A44" s="50"/>
      <c r="B44" s="51"/>
      <c r="C44" s="51" t="s">
        <v>26</v>
      </c>
      <c r="D44" s="51" t="s">
        <v>17</v>
      </c>
      <c r="E44" s="51">
        <v>11</v>
      </c>
      <c r="F44" s="51">
        <v>33</v>
      </c>
      <c r="G44" s="53">
        <v>0</v>
      </c>
      <c r="H44" s="54">
        <v>0</v>
      </c>
    </row>
    <row r="45" spans="1:8" x14ac:dyDescent="0.2">
      <c r="A45" s="50"/>
      <c r="B45" s="51"/>
      <c r="C45" s="51"/>
      <c r="D45" s="51" t="s">
        <v>27</v>
      </c>
      <c r="E45" s="51">
        <v>6</v>
      </c>
      <c r="F45" s="51">
        <v>30</v>
      </c>
      <c r="G45" s="53">
        <v>0</v>
      </c>
      <c r="H45" s="54">
        <v>0</v>
      </c>
    </row>
    <row r="46" spans="1:8" x14ac:dyDescent="0.2">
      <c r="A46" s="50"/>
      <c r="B46" s="51"/>
      <c r="C46" s="51"/>
      <c r="D46" s="51" t="s">
        <v>18</v>
      </c>
      <c r="E46" s="51">
        <v>382</v>
      </c>
      <c r="F46" s="52">
        <v>1146</v>
      </c>
      <c r="G46" s="53">
        <v>5.0000000000000001E-4</v>
      </c>
      <c r="H46" s="54">
        <v>2.0000000000000001E-4</v>
      </c>
    </row>
    <row r="47" spans="1:8" x14ac:dyDescent="0.2">
      <c r="A47" s="50"/>
      <c r="B47" s="51"/>
      <c r="C47" s="51"/>
      <c r="D47" s="51" t="s">
        <v>51</v>
      </c>
      <c r="E47" s="51">
        <v>30</v>
      </c>
      <c r="F47" s="51">
        <v>90</v>
      </c>
      <c r="G47" s="53">
        <v>0</v>
      </c>
      <c r="H47" s="54">
        <v>0</v>
      </c>
    </row>
    <row r="48" spans="1:8" x14ac:dyDescent="0.2">
      <c r="A48" s="50"/>
      <c r="B48" s="51" t="s">
        <v>19</v>
      </c>
      <c r="C48" s="51"/>
      <c r="D48" s="51"/>
      <c r="E48" s="52">
        <v>763144</v>
      </c>
      <c r="F48" s="52">
        <v>2307422</v>
      </c>
      <c r="G48" s="55">
        <v>1</v>
      </c>
      <c r="H48" s="54">
        <v>0.39600000000000002</v>
      </c>
    </row>
    <row r="49" spans="1:8" x14ac:dyDescent="0.2">
      <c r="A49" s="50"/>
      <c r="B49" s="51" t="s">
        <v>20</v>
      </c>
      <c r="C49" s="51" t="s">
        <v>21</v>
      </c>
      <c r="D49" s="51" t="s">
        <v>17</v>
      </c>
      <c r="E49" s="52">
        <v>1175831</v>
      </c>
      <c r="F49" s="52">
        <v>3526504</v>
      </c>
      <c r="G49" s="51"/>
      <c r="H49" s="54">
        <v>0.60399999999999998</v>
      </c>
    </row>
    <row r="50" spans="1:8" ht="13.5" thickBot="1" x14ac:dyDescent="0.25">
      <c r="A50" s="56"/>
      <c r="B50" s="57" t="s">
        <v>22</v>
      </c>
      <c r="C50" s="57"/>
      <c r="D50" s="57"/>
      <c r="E50" s="58">
        <v>1938975</v>
      </c>
      <c r="F50" s="58">
        <v>5833926</v>
      </c>
      <c r="G50" s="57"/>
      <c r="H50" s="59">
        <v>1</v>
      </c>
    </row>
    <row r="52" spans="1:8" x14ac:dyDescent="0.2">
      <c r="A52" s="60" t="s">
        <v>33</v>
      </c>
    </row>
  </sheetData>
  <mergeCells count="1">
    <mergeCell ref="E5:E7"/>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H47"/>
  <sheetViews>
    <sheetView workbookViewId="0"/>
  </sheetViews>
  <sheetFormatPr defaultColWidth="11.42578125" defaultRowHeight="12.75" x14ac:dyDescent="0.2"/>
  <cols>
    <col min="1" max="1" width="18.5703125" style="31" bestFit="1" customWidth="1"/>
    <col min="2" max="2" width="14" style="31" bestFit="1" customWidth="1"/>
    <col min="3" max="3" width="26.7109375" style="31" bestFit="1" customWidth="1"/>
    <col min="4" max="4" width="21.85546875" style="31" bestFit="1" customWidth="1"/>
    <col min="5" max="5" width="10.7109375" style="31" bestFit="1" customWidth="1"/>
    <col min="6" max="6" width="11.140625" style="31" bestFit="1" customWidth="1"/>
    <col min="7" max="8" width="8.28515625" style="31" bestFit="1" customWidth="1"/>
    <col min="9" max="16384" width="11.42578125" style="31"/>
  </cols>
  <sheetData>
    <row r="1" spans="1:8" s="28" customFormat="1" x14ac:dyDescent="0.2">
      <c r="A1" s="26" t="s">
        <v>0</v>
      </c>
      <c r="B1" s="27"/>
      <c r="C1" s="27"/>
      <c r="D1" s="27"/>
      <c r="E1" s="27"/>
      <c r="F1" s="27"/>
      <c r="G1" s="27"/>
      <c r="H1" s="27"/>
    </row>
    <row r="2" spans="1:8" x14ac:dyDescent="0.2">
      <c r="A2" s="29" t="s">
        <v>1</v>
      </c>
      <c r="B2" s="30"/>
      <c r="C2" s="30"/>
      <c r="D2" s="30"/>
      <c r="E2" s="30"/>
      <c r="F2" s="30"/>
      <c r="G2" s="30"/>
      <c r="H2" s="30"/>
    </row>
    <row r="3" spans="1:8" x14ac:dyDescent="0.2">
      <c r="A3" s="29" t="s">
        <v>145</v>
      </c>
      <c r="B3" s="30"/>
      <c r="C3" s="30"/>
      <c r="D3" s="30"/>
      <c r="E3" s="30"/>
      <c r="F3" s="30"/>
      <c r="G3" s="30"/>
      <c r="H3" s="30"/>
    </row>
    <row r="4" spans="1:8" ht="13.5" thickBot="1" x14ac:dyDescent="0.25"/>
    <row r="5" spans="1:8" x14ac:dyDescent="0.2">
      <c r="A5" s="32" t="s">
        <v>3</v>
      </c>
      <c r="B5" s="33" t="s">
        <v>4</v>
      </c>
      <c r="C5" s="33" t="s">
        <v>5</v>
      </c>
      <c r="D5" s="33" t="s">
        <v>5</v>
      </c>
      <c r="E5" s="34" t="s">
        <v>6</v>
      </c>
      <c r="F5" s="33" t="s">
        <v>7</v>
      </c>
      <c r="G5" s="33" t="s">
        <v>8</v>
      </c>
      <c r="H5" s="35" t="s">
        <v>8</v>
      </c>
    </row>
    <row r="6" spans="1:8" x14ac:dyDescent="0.2">
      <c r="A6" s="36" t="s">
        <v>9</v>
      </c>
      <c r="B6" s="37" t="s">
        <v>5</v>
      </c>
      <c r="C6" s="37" t="s">
        <v>10</v>
      </c>
      <c r="D6" s="37" t="s">
        <v>11</v>
      </c>
      <c r="E6" s="38"/>
      <c r="F6" s="37" t="s">
        <v>12</v>
      </c>
      <c r="G6" s="37" t="s">
        <v>13</v>
      </c>
      <c r="H6" s="39" t="s">
        <v>14</v>
      </c>
    </row>
    <row r="7" spans="1:8" x14ac:dyDescent="0.2">
      <c r="A7" s="36"/>
      <c r="B7" s="37"/>
      <c r="C7" s="37"/>
      <c r="D7" s="37"/>
      <c r="E7" s="38"/>
      <c r="F7" s="37"/>
      <c r="G7" s="37" t="s">
        <v>12</v>
      </c>
      <c r="H7" s="39" t="s">
        <v>12</v>
      </c>
    </row>
    <row r="8" spans="1:8" x14ac:dyDescent="0.2">
      <c r="A8" s="40" t="s">
        <v>32</v>
      </c>
      <c r="B8" s="41" t="s">
        <v>15</v>
      </c>
      <c r="C8" s="41" t="s">
        <v>127</v>
      </c>
      <c r="D8" s="41" t="s">
        <v>17</v>
      </c>
      <c r="E8" s="42">
        <v>1554</v>
      </c>
      <c r="F8" s="42">
        <v>4789</v>
      </c>
      <c r="G8" s="43">
        <v>3.5791671999999999E-3</v>
      </c>
      <c r="H8" s="44">
        <v>1.9462292999999999E-3</v>
      </c>
    </row>
    <row r="9" spans="1:8" x14ac:dyDescent="0.2">
      <c r="A9" s="40" t="s">
        <v>143</v>
      </c>
      <c r="B9" s="41" t="s">
        <v>143</v>
      </c>
      <c r="C9" s="41" t="s">
        <v>21</v>
      </c>
      <c r="D9" s="41" t="s">
        <v>27</v>
      </c>
      <c r="E9" s="42">
        <v>36093</v>
      </c>
      <c r="F9" s="42">
        <v>111200.5</v>
      </c>
      <c r="G9" s="43">
        <v>8.3108201699999995E-2</v>
      </c>
      <c r="H9" s="44">
        <v>4.5191411600000002E-2</v>
      </c>
    </row>
    <row r="10" spans="1:8" x14ac:dyDescent="0.2">
      <c r="A10" s="40" t="s">
        <v>143</v>
      </c>
      <c r="B10" s="41" t="s">
        <v>143</v>
      </c>
      <c r="C10" s="41" t="s">
        <v>143</v>
      </c>
      <c r="D10" s="41" t="s">
        <v>30</v>
      </c>
      <c r="E10" s="42">
        <v>11</v>
      </c>
      <c r="F10" s="42">
        <v>33</v>
      </c>
      <c r="G10" s="43">
        <v>2.4663300000000002E-5</v>
      </c>
      <c r="H10" s="44">
        <v>1.3411099999999999E-5</v>
      </c>
    </row>
    <row r="11" spans="1:8" x14ac:dyDescent="0.2">
      <c r="A11" s="40" t="s">
        <v>143</v>
      </c>
      <c r="B11" s="41" t="s">
        <v>143</v>
      </c>
      <c r="C11" s="41" t="s">
        <v>143</v>
      </c>
      <c r="D11" s="41" t="s">
        <v>23</v>
      </c>
      <c r="E11" s="42">
        <v>8512</v>
      </c>
      <c r="F11" s="42">
        <v>27306</v>
      </c>
      <c r="G11" s="43">
        <v>2.0407755E-2</v>
      </c>
      <c r="H11" s="44">
        <v>1.1097042600000001E-2</v>
      </c>
    </row>
    <row r="12" spans="1:8" x14ac:dyDescent="0.2">
      <c r="A12" s="40" t="s">
        <v>143</v>
      </c>
      <c r="B12" s="41" t="s">
        <v>143</v>
      </c>
      <c r="C12" s="41" t="s">
        <v>143</v>
      </c>
      <c r="D12" s="41" t="s">
        <v>29</v>
      </c>
      <c r="E12" s="42">
        <v>17</v>
      </c>
      <c r="F12" s="42">
        <v>64</v>
      </c>
      <c r="G12" s="43">
        <v>4.7831799999999998E-5</v>
      </c>
      <c r="H12" s="44">
        <v>2.6009299999999998E-5</v>
      </c>
    </row>
    <row r="13" spans="1:8" x14ac:dyDescent="0.2">
      <c r="A13" s="40" t="s">
        <v>143</v>
      </c>
      <c r="B13" s="41" t="s">
        <v>143</v>
      </c>
      <c r="C13" s="41" t="s">
        <v>143</v>
      </c>
      <c r="D13" s="41" t="s">
        <v>24</v>
      </c>
      <c r="E13" s="42">
        <v>1806</v>
      </c>
      <c r="F13" s="42">
        <v>5574</v>
      </c>
      <c r="G13" s="43">
        <v>4.1658546000000003E-3</v>
      </c>
      <c r="H13" s="44">
        <v>2.2652499999999999E-3</v>
      </c>
    </row>
    <row r="14" spans="1:8" x14ac:dyDescent="0.2">
      <c r="A14" s="40" t="s">
        <v>143</v>
      </c>
      <c r="B14" s="41" t="s">
        <v>143</v>
      </c>
      <c r="C14" s="41" t="s">
        <v>143</v>
      </c>
      <c r="D14" s="41" t="s">
        <v>28</v>
      </c>
      <c r="E14" s="42">
        <v>1036</v>
      </c>
      <c r="F14" s="42">
        <v>3105</v>
      </c>
      <c r="G14" s="43">
        <v>2.3205918000000002E-3</v>
      </c>
      <c r="H14" s="44">
        <v>1.2618588000000001E-3</v>
      </c>
    </row>
    <row r="15" spans="1:8" x14ac:dyDescent="0.2">
      <c r="A15" s="40" t="s">
        <v>143</v>
      </c>
      <c r="B15" s="41" t="s">
        <v>143</v>
      </c>
      <c r="C15" s="41" t="s">
        <v>143</v>
      </c>
      <c r="D15" s="41" t="s">
        <v>18</v>
      </c>
      <c r="E15" s="42">
        <v>228</v>
      </c>
      <c r="F15" s="42">
        <v>577</v>
      </c>
      <c r="G15" s="43">
        <v>4.3123400000000001E-4</v>
      </c>
      <c r="H15" s="44">
        <v>2.3449039999999999E-4</v>
      </c>
    </row>
    <row r="16" spans="1:8" x14ac:dyDescent="0.2">
      <c r="A16" s="40" t="s">
        <v>143</v>
      </c>
      <c r="B16" s="41" t="s">
        <v>143</v>
      </c>
      <c r="C16" s="41" t="s">
        <v>143</v>
      </c>
      <c r="D16" s="41" t="s">
        <v>121</v>
      </c>
      <c r="E16" s="42">
        <v>194</v>
      </c>
      <c r="F16" s="42">
        <v>400</v>
      </c>
      <c r="G16" s="43">
        <v>2.9894900000000001E-4</v>
      </c>
      <c r="H16" s="44">
        <v>1.6255830000000001E-4</v>
      </c>
    </row>
    <row r="17" spans="1:8" x14ac:dyDescent="0.2">
      <c r="A17" s="40" t="s">
        <v>143</v>
      </c>
      <c r="B17" s="41" t="s">
        <v>143</v>
      </c>
      <c r="C17" s="41" t="s">
        <v>143</v>
      </c>
      <c r="D17" s="41" t="s">
        <v>36</v>
      </c>
      <c r="E17" s="42">
        <v>133</v>
      </c>
      <c r="F17" s="42">
        <v>437</v>
      </c>
      <c r="G17" s="43">
        <v>3.2660179999999999E-4</v>
      </c>
      <c r="H17" s="44">
        <v>1.775949E-4</v>
      </c>
    </row>
    <row r="18" spans="1:8" x14ac:dyDescent="0.2">
      <c r="A18" s="40" t="s">
        <v>143</v>
      </c>
      <c r="B18" s="41" t="s">
        <v>143</v>
      </c>
      <c r="C18" s="41" t="s">
        <v>143</v>
      </c>
      <c r="D18" s="41" t="s">
        <v>51</v>
      </c>
      <c r="E18" s="42">
        <v>9898</v>
      </c>
      <c r="F18" s="42">
        <v>29975</v>
      </c>
      <c r="G18" s="43">
        <v>2.24024923E-2</v>
      </c>
      <c r="H18" s="44">
        <v>1.2181712900000001E-2</v>
      </c>
    </row>
    <row r="19" spans="1:8" x14ac:dyDescent="0.2">
      <c r="A19" s="40" t="s">
        <v>143</v>
      </c>
      <c r="B19" s="41" t="s">
        <v>143</v>
      </c>
      <c r="C19" s="41" t="s">
        <v>49</v>
      </c>
      <c r="D19" s="41" t="s">
        <v>17</v>
      </c>
      <c r="E19" s="42">
        <v>131148</v>
      </c>
      <c r="F19" s="42">
        <v>393433.9</v>
      </c>
      <c r="G19" s="43">
        <v>0.29404169860000001</v>
      </c>
      <c r="H19" s="44">
        <v>0.1598898684</v>
      </c>
    </row>
    <row r="20" spans="1:8" x14ac:dyDescent="0.2">
      <c r="A20" s="40" t="s">
        <v>143</v>
      </c>
      <c r="B20" s="41" t="s">
        <v>143</v>
      </c>
      <c r="C20" s="41" t="s">
        <v>143</v>
      </c>
      <c r="D20" s="41" t="s">
        <v>27</v>
      </c>
      <c r="E20" s="42">
        <v>10001</v>
      </c>
      <c r="F20" s="42">
        <v>29922</v>
      </c>
      <c r="G20" s="43">
        <v>2.2362881599999999E-2</v>
      </c>
      <c r="H20" s="44">
        <v>1.21601739E-2</v>
      </c>
    </row>
    <row r="21" spans="1:8" x14ac:dyDescent="0.2">
      <c r="A21" s="40" t="s">
        <v>143</v>
      </c>
      <c r="B21" s="41" t="s">
        <v>143</v>
      </c>
      <c r="C21" s="41" t="s">
        <v>143</v>
      </c>
      <c r="D21" s="41" t="s">
        <v>29</v>
      </c>
      <c r="E21" s="42">
        <v>292</v>
      </c>
      <c r="F21" s="42">
        <v>937</v>
      </c>
      <c r="G21" s="43">
        <v>7.0028810000000001E-4</v>
      </c>
      <c r="H21" s="44">
        <v>3.8079280000000002E-4</v>
      </c>
    </row>
    <row r="22" spans="1:8" x14ac:dyDescent="0.2">
      <c r="A22" s="40" t="s">
        <v>143</v>
      </c>
      <c r="B22" s="41" t="s">
        <v>143</v>
      </c>
      <c r="C22" s="41" t="s">
        <v>143</v>
      </c>
      <c r="D22" s="41" t="s">
        <v>28</v>
      </c>
      <c r="E22" s="42">
        <v>64</v>
      </c>
      <c r="F22" s="42">
        <v>203</v>
      </c>
      <c r="G22" s="43">
        <v>1.517166E-4</v>
      </c>
      <c r="H22" s="44">
        <v>8.2498300000000003E-5</v>
      </c>
    </row>
    <row r="23" spans="1:8" x14ac:dyDescent="0.2">
      <c r="A23" s="40" t="s">
        <v>143</v>
      </c>
      <c r="B23" s="41" t="s">
        <v>143</v>
      </c>
      <c r="C23" s="41" t="s">
        <v>143</v>
      </c>
      <c r="D23" s="41" t="s">
        <v>18</v>
      </c>
      <c r="E23" s="42">
        <v>214700</v>
      </c>
      <c r="F23" s="42">
        <v>654065.37</v>
      </c>
      <c r="G23" s="43">
        <v>0.488830506</v>
      </c>
      <c r="H23" s="44">
        <v>0.26580939240000001</v>
      </c>
    </row>
    <row r="24" spans="1:8" x14ac:dyDescent="0.2">
      <c r="A24" s="40" t="s">
        <v>143</v>
      </c>
      <c r="B24" s="41" t="s">
        <v>143</v>
      </c>
      <c r="C24" s="41" t="s">
        <v>143</v>
      </c>
      <c r="D24" s="41" t="s">
        <v>121</v>
      </c>
      <c r="E24" s="42">
        <v>52</v>
      </c>
      <c r="F24" s="42">
        <v>168</v>
      </c>
      <c r="G24" s="43">
        <v>1.2555859999999999E-4</v>
      </c>
      <c r="H24" s="44">
        <v>6.8274499999999998E-5</v>
      </c>
    </row>
    <row r="25" spans="1:8" x14ac:dyDescent="0.2">
      <c r="A25" s="40" t="s">
        <v>143</v>
      </c>
      <c r="B25" s="41" t="s">
        <v>143</v>
      </c>
      <c r="C25" s="41" t="s">
        <v>143</v>
      </c>
      <c r="D25" s="41" t="s">
        <v>36</v>
      </c>
      <c r="E25" s="42">
        <v>12</v>
      </c>
      <c r="F25" s="42">
        <v>36</v>
      </c>
      <c r="G25" s="43">
        <v>2.6905400000000002E-5</v>
      </c>
      <c r="H25" s="44">
        <v>1.4630199999999999E-5</v>
      </c>
    </row>
    <row r="26" spans="1:8" x14ac:dyDescent="0.2">
      <c r="A26" s="40" t="s">
        <v>143</v>
      </c>
      <c r="B26" s="41" t="s">
        <v>143</v>
      </c>
      <c r="C26" s="41" t="s">
        <v>143</v>
      </c>
      <c r="D26" s="41" t="s">
        <v>51</v>
      </c>
      <c r="E26" s="42">
        <v>731</v>
      </c>
      <c r="F26" s="42">
        <v>2193</v>
      </c>
      <c r="G26" s="43">
        <v>1.6389880000000001E-3</v>
      </c>
      <c r="H26" s="44">
        <v>8.9122590000000003E-4</v>
      </c>
    </row>
    <row r="27" spans="1:8" x14ac:dyDescent="0.2">
      <c r="A27" s="40" t="s">
        <v>143</v>
      </c>
      <c r="B27" s="41" t="s">
        <v>143</v>
      </c>
      <c r="C27" s="41" t="s">
        <v>48</v>
      </c>
      <c r="D27" s="41" t="s">
        <v>17</v>
      </c>
      <c r="E27" s="42">
        <v>15345</v>
      </c>
      <c r="F27" s="42">
        <v>45958</v>
      </c>
      <c r="G27" s="43">
        <v>3.4347747800000002E-2</v>
      </c>
      <c r="H27" s="44">
        <v>1.8677136300000001E-2</v>
      </c>
    </row>
    <row r="28" spans="1:8" x14ac:dyDescent="0.2">
      <c r="A28" s="40" t="s">
        <v>143</v>
      </c>
      <c r="B28" s="41" t="s">
        <v>143</v>
      </c>
      <c r="C28" s="41" t="s">
        <v>143</v>
      </c>
      <c r="D28" s="41" t="s">
        <v>27</v>
      </c>
      <c r="E28" s="42">
        <v>2231</v>
      </c>
      <c r="F28" s="42">
        <v>6578</v>
      </c>
      <c r="G28" s="43">
        <v>4.9162167E-3</v>
      </c>
      <c r="H28" s="44">
        <v>2.6732713000000002E-3</v>
      </c>
    </row>
    <row r="29" spans="1:8" x14ac:dyDescent="0.2">
      <c r="A29" s="40" t="s">
        <v>143</v>
      </c>
      <c r="B29" s="41" t="s">
        <v>143</v>
      </c>
      <c r="C29" s="41" t="s">
        <v>143</v>
      </c>
      <c r="D29" s="41" t="s">
        <v>24</v>
      </c>
      <c r="E29" s="42">
        <v>281</v>
      </c>
      <c r="F29" s="42">
        <v>967</v>
      </c>
      <c r="G29" s="43">
        <v>7.2270929999999998E-4</v>
      </c>
      <c r="H29" s="44">
        <v>3.929847E-4</v>
      </c>
    </row>
    <row r="30" spans="1:8" x14ac:dyDescent="0.2">
      <c r="A30" s="40" t="s">
        <v>143</v>
      </c>
      <c r="B30" s="41" t="s">
        <v>143</v>
      </c>
      <c r="C30" s="41" t="s">
        <v>143</v>
      </c>
      <c r="D30" s="41" t="s">
        <v>18</v>
      </c>
      <c r="E30" s="42">
        <v>4649</v>
      </c>
      <c r="F30" s="42">
        <v>13497</v>
      </c>
      <c r="G30" s="43">
        <v>1.00872874E-2</v>
      </c>
      <c r="H30" s="44">
        <v>5.4851235999999999E-3</v>
      </c>
    </row>
    <row r="31" spans="1:8" x14ac:dyDescent="0.2">
      <c r="A31" s="40" t="s">
        <v>143</v>
      </c>
      <c r="B31" s="41" t="s">
        <v>143</v>
      </c>
      <c r="C31" s="41" t="s">
        <v>143</v>
      </c>
      <c r="D31" s="41" t="s">
        <v>36</v>
      </c>
      <c r="E31" s="42">
        <v>106</v>
      </c>
      <c r="F31" s="42">
        <v>325</v>
      </c>
      <c r="G31" s="43">
        <v>2.4289609999999999E-4</v>
      </c>
      <c r="H31" s="44">
        <v>1.3207860000000001E-4</v>
      </c>
    </row>
    <row r="32" spans="1:8" x14ac:dyDescent="0.2">
      <c r="A32" s="40" t="s">
        <v>143</v>
      </c>
      <c r="B32" s="41" t="s">
        <v>143</v>
      </c>
      <c r="C32" s="41" t="s">
        <v>143</v>
      </c>
      <c r="D32" s="41" t="s">
        <v>51</v>
      </c>
      <c r="E32" s="42">
        <v>180</v>
      </c>
      <c r="F32" s="42">
        <v>540</v>
      </c>
      <c r="G32" s="43">
        <v>4.0358119999999998E-4</v>
      </c>
      <c r="H32" s="44">
        <v>2.1945370000000001E-4</v>
      </c>
    </row>
    <row r="33" spans="1:8" x14ac:dyDescent="0.2">
      <c r="A33" s="40" t="s">
        <v>143</v>
      </c>
      <c r="B33" s="41" t="s">
        <v>143</v>
      </c>
      <c r="C33" s="41" t="s">
        <v>31</v>
      </c>
      <c r="D33" s="41" t="s">
        <v>17</v>
      </c>
      <c r="E33" s="42">
        <v>98</v>
      </c>
      <c r="F33" s="42">
        <v>238</v>
      </c>
      <c r="G33" s="43">
        <v>1.7787470000000001E-4</v>
      </c>
      <c r="H33" s="44">
        <v>9.67222E-5</v>
      </c>
    </row>
    <row r="34" spans="1:8" x14ac:dyDescent="0.2">
      <c r="A34" s="40" t="s">
        <v>143</v>
      </c>
      <c r="B34" s="41" t="s">
        <v>143</v>
      </c>
      <c r="C34" s="41" t="s">
        <v>143</v>
      </c>
      <c r="D34" s="41" t="s">
        <v>27</v>
      </c>
      <c r="E34" s="42">
        <v>287</v>
      </c>
      <c r="F34" s="42">
        <v>629</v>
      </c>
      <c r="G34" s="43">
        <v>4.7009729999999999E-4</v>
      </c>
      <c r="H34" s="44">
        <v>2.5562289999999998E-4</v>
      </c>
    </row>
    <row r="35" spans="1:8" x14ac:dyDescent="0.2">
      <c r="A35" s="40" t="s">
        <v>143</v>
      </c>
      <c r="B35" s="41" t="s">
        <v>143</v>
      </c>
      <c r="C35" s="41" t="s">
        <v>143</v>
      </c>
      <c r="D35" s="41" t="s">
        <v>28</v>
      </c>
      <c r="E35" s="42">
        <v>40</v>
      </c>
      <c r="F35" s="42">
        <v>120</v>
      </c>
      <c r="G35" s="43">
        <v>8.9684699999999999E-5</v>
      </c>
      <c r="H35" s="44">
        <v>4.8767499999999997E-5</v>
      </c>
    </row>
    <row r="36" spans="1:8" x14ac:dyDescent="0.2">
      <c r="A36" s="40" t="s">
        <v>143</v>
      </c>
      <c r="B36" s="41" t="s">
        <v>143</v>
      </c>
      <c r="C36" s="41" t="s">
        <v>143</v>
      </c>
      <c r="D36" s="41" t="s">
        <v>51</v>
      </c>
      <c r="E36" s="42">
        <v>22</v>
      </c>
      <c r="F36" s="42">
        <v>66</v>
      </c>
      <c r="G36" s="43">
        <v>4.9326600000000003E-5</v>
      </c>
      <c r="H36" s="44">
        <v>2.6822099999999999E-5</v>
      </c>
    </row>
    <row r="37" spans="1:8" x14ac:dyDescent="0.2">
      <c r="A37" s="40" t="s">
        <v>143</v>
      </c>
      <c r="B37" s="41" t="s">
        <v>143</v>
      </c>
      <c r="C37" s="41" t="s">
        <v>25</v>
      </c>
      <c r="D37" s="41" t="s">
        <v>17</v>
      </c>
      <c r="E37" s="42">
        <v>668</v>
      </c>
      <c r="F37" s="42">
        <v>2044</v>
      </c>
      <c r="G37" s="43">
        <v>1.5276294999999999E-3</v>
      </c>
      <c r="H37" s="44">
        <v>8.3067289999999995E-4</v>
      </c>
    </row>
    <row r="38" spans="1:8" x14ac:dyDescent="0.2">
      <c r="A38" s="40" t="s">
        <v>143</v>
      </c>
      <c r="B38" s="41" t="s">
        <v>143</v>
      </c>
      <c r="C38" s="41" t="s">
        <v>143</v>
      </c>
      <c r="D38" s="41" t="s">
        <v>27</v>
      </c>
      <c r="E38" s="42">
        <v>802</v>
      </c>
      <c r="F38" s="42">
        <v>2454</v>
      </c>
      <c r="G38" s="43">
        <v>1.8340521999999999E-3</v>
      </c>
      <c r="H38" s="44">
        <v>9.9729520000000011E-4</v>
      </c>
    </row>
    <row r="39" spans="1:8" x14ac:dyDescent="0.2">
      <c r="A39" s="40" t="s">
        <v>143</v>
      </c>
      <c r="B39" s="41" t="s">
        <v>143</v>
      </c>
      <c r="C39" s="41" t="s">
        <v>143</v>
      </c>
      <c r="D39" s="41" t="s">
        <v>28</v>
      </c>
      <c r="E39" s="42">
        <v>5</v>
      </c>
      <c r="F39" s="42">
        <v>15</v>
      </c>
      <c r="G39" s="43">
        <v>1.1210600000000001E-5</v>
      </c>
      <c r="H39" s="44">
        <v>6.0959364000000003E-6</v>
      </c>
    </row>
    <row r="40" spans="1:8" x14ac:dyDescent="0.2">
      <c r="A40" s="40" t="s">
        <v>143</v>
      </c>
      <c r="B40" s="41" t="s">
        <v>143</v>
      </c>
      <c r="C40" s="41" t="s">
        <v>143</v>
      </c>
      <c r="D40" s="41" t="s">
        <v>51</v>
      </c>
      <c r="E40" s="42">
        <v>44</v>
      </c>
      <c r="F40" s="42">
        <v>132</v>
      </c>
      <c r="G40" s="43">
        <v>9.8653200000000006E-5</v>
      </c>
      <c r="H40" s="44">
        <v>5.3644199999999997E-5</v>
      </c>
    </row>
    <row r="41" spans="1:8" x14ac:dyDescent="0.2">
      <c r="A41" s="40" t="s">
        <v>143</v>
      </c>
      <c r="B41" s="41" t="s">
        <v>143</v>
      </c>
      <c r="C41" s="41" t="s">
        <v>26</v>
      </c>
      <c r="D41" s="41" t="s">
        <v>17</v>
      </c>
      <c r="E41" s="42">
        <v>3</v>
      </c>
      <c r="F41" s="42">
        <v>9</v>
      </c>
      <c r="G41" s="43">
        <v>6.7263530000000003E-6</v>
      </c>
      <c r="H41" s="44">
        <v>3.6575617999999998E-6</v>
      </c>
    </row>
    <row r="42" spans="1:8" x14ac:dyDescent="0.2">
      <c r="A42" s="40" t="s">
        <v>143</v>
      </c>
      <c r="B42" s="41" t="s">
        <v>143</v>
      </c>
      <c r="C42" s="41" t="s">
        <v>143</v>
      </c>
      <c r="D42" s="41" t="s">
        <v>27</v>
      </c>
      <c r="E42" s="42">
        <v>10</v>
      </c>
      <c r="F42" s="42">
        <v>30</v>
      </c>
      <c r="G42" s="43">
        <v>2.2421200000000001E-5</v>
      </c>
      <c r="H42" s="44">
        <v>1.2191899999999999E-5</v>
      </c>
    </row>
    <row r="43" spans="1:8" x14ac:dyDescent="0.2">
      <c r="A43" s="40" t="s">
        <v>143</v>
      </c>
      <c r="B43" s="41" t="s">
        <v>144</v>
      </c>
      <c r="C43" s="41" t="s">
        <v>143</v>
      </c>
      <c r="D43" s="41" t="s">
        <v>143</v>
      </c>
      <c r="E43" s="42">
        <v>441253</v>
      </c>
      <c r="F43" s="42">
        <v>1338020.77</v>
      </c>
      <c r="G43" s="43">
        <v>1</v>
      </c>
      <c r="H43" s="44">
        <v>0.54376596629999996</v>
      </c>
    </row>
    <row r="44" spans="1:8" x14ac:dyDescent="0.2">
      <c r="A44" s="40" t="s">
        <v>143</v>
      </c>
      <c r="B44" s="41" t="s">
        <v>20</v>
      </c>
      <c r="C44" s="41" t="s">
        <v>21</v>
      </c>
      <c r="D44" s="41" t="s">
        <v>17</v>
      </c>
      <c r="E44" s="42">
        <v>373882</v>
      </c>
      <c r="F44" s="42">
        <v>1122634.83</v>
      </c>
      <c r="G44" s="43" t="s">
        <v>143</v>
      </c>
      <c r="H44" s="44">
        <v>0.45623403369999999</v>
      </c>
    </row>
    <row r="45" spans="1:8" ht="13.5" thickBot="1" x14ac:dyDescent="0.25">
      <c r="A45" s="45" t="s">
        <v>143</v>
      </c>
      <c r="B45" s="46" t="s">
        <v>22</v>
      </c>
      <c r="C45" s="46" t="s">
        <v>143</v>
      </c>
      <c r="D45" s="46" t="s">
        <v>143</v>
      </c>
      <c r="E45" s="47">
        <v>815135</v>
      </c>
      <c r="F45" s="47">
        <v>2460655.6</v>
      </c>
      <c r="G45" s="48" t="s">
        <v>143</v>
      </c>
      <c r="H45" s="49">
        <v>1</v>
      </c>
    </row>
    <row r="47" spans="1:8" x14ac:dyDescent="0.2">
      <c r="A47" s="60" t="s">
        <v>33</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H47"/>
  <sheetViews>
    <sheetView workbookViewId="0"/>
  </sheetViews>
  <sheetFormatPr defaultColWidth="9.140625" defaultRowHeight="12.75" x14ac:dyDescent="0.2"/>
  <cols>
    <col min="1" max="1" width="18.5703125" style="15" bestFit="1" customWidth="1"/>
    <col min="2" max="2" width="14" style="15" bestFit="1" customWidth="1"/>
    <col min="3" max="3" width="22.28515625" style="15" bestFit="1" customWidth="1"/>
    <col min="4" max="4" width="21.85546875" style="15" bestFit="1" customWidth="1"/>
    <col min="5" max="5" width="10.7109375" style="15" bestFit="1" customWidth="1"/>
    <col min="6" max="6" width="11.140625" style="15" bestFit="1" customWidth="1"/>
    <col min="7" max="8" width="8.28515625" style="15" bestFit="1" customWidth="1"/>
    <col min="9" max="16384" width="9.140625" style="15"/>
  </cols>
  <sheetData>
    <row r="1" spans="1:8" s="14" customFormat="1" x14ac:dyDescent="0.2">
      <c r="A1" s="3" t="s">
        <v>0</v>
      </c>
      <c r="B1" s="4"/>
      <c r="C1" s="4"/>
      <c r="D1" s="4"/>
      <c r="E1" s="4"/>
      <c r="F1" s="4"/>
      <c r="G1" s="4"/>
      <c r="H1" s="4"/>
    </row>
    <row r="2" spans="1:8" s="14" customFormat="1" x14ac:dyDescent="0.2">
      <c r="A2" s="3" t="s">
        <v>1</v>
      </c>
      <c r="B2" s="4"/>
      <c r="C2" s="4"/>
      <c r="D2" s="4"/>
      <c r="E2" s="4"/>
      <c r="F2" s="4"/>
      <c r="G2" s="4"/>
      <c r="H2" s="4"/>
    </row>
    <row r="3" spans="1:8" s="14" customFormat="1" x14ac:dyDescent="0.2">
      <c r="A3" s="3" t="s">
        <v>142</v>
      </c>
      <c r="B3" s="4"/>
      <c r="C3" s="4"/>
      <c r="D3" s="4"/>
      <c r="E3" s="4"/>
      <c r="F3" s="4"/>
      <c r="G3" s="4"/>
      <c r="H3" s="4"/>
    </row>
    <row r="4" spans="1:8" ht="13.5" thickBot="1" x14ac:dyDescent="0.25">
      <c r="A4" s="2"/>
    </row>
    <row r="5" spans="1:8" x14ac:dyDescent="0.2">
      <c r="A5" s="5" t="s">
        <v>3</v>
      </c>
      <c r="B5" s="11" t="s">
        <v>4</v>
      </c>
      <c r="C5" s="11" t="s">
        <v>5</v>
      </c>
      <c r="D5" s="11" t="s">
        <v>5</v>
      </c>
      <c r="E5" s="61" t="s">
        <v>6</v>
      </c>
      <c r="F5" s="11" t="s">
        <v>7</v>
      </c>
      <c r="G5" s="11" t="s">
        <v>8</v>
      </c>
      <c r="H5" s="6" t="s">
        <v>8</v>
      </c>
    </row>
    <row r="6" spans="1:8" x14ac:dyDescent="0.2">
      <c r="A6" s="7" t="s">
        <v>9</v>
      </c>
      <c r="B6" s="12" t="s">
        <v>5</v>
      </c>
      <c r="C6" s="12" t="s">
        <v>10</v>
      </c>
      <c r="D6" s="12" t="s">
        <v>11</v>
      </c>
      <c r="E6" s="62"/>
      <c r="F6" s="12" t="s">
        <v>12</v>
      </c>
      <c r="G6" s="12" t="s">
        <v>13</v>
      </c>
      <c r="H6" s="8" t="s">
        <v>14</v>
      </c>
    </row>
    <row r="7" spans="1:8" x14ac:dyDescent="0.2">
      <c r="A7" s="9"/>
      <c r="B7" s="13"/>
      <c r="C7" s="13"/>
      <c r="D7" s="13"/>
      <c r="E7" s="63"/>
      <c r="F7" s="13"/>
      <c r="G7" s="13" t="s">
        <v>12</v>
      </c>
      <c r="H7" s="10" t="s">
        <v>12</v>
      </c>
    </row>
    <row r="8" spans="1:8" x14ac:dyDescent="0.2">
      <c r="A8" s="16" t="s">
        <v>32</v>
      </c>
      <c r="B8" s="17" t="s">
        <v>15</v>
      </c>
      <c r="C8" s="17" t="s">
        <v>21</v>
      </c>
      <c r="D8" s="17" t="s">
        <v>27</v>
      </c>
      <c r="E8" s="18">
        <v>141535</v>
      </c>
      <c r="F8" s="18">
        <v>432570.5</v>
      </c>
      <c r="G8" s="19">
        <v>0.21302925759999999</v>
      </c>
      <c r="H8" s="20">
        <v>7.8105313199999998E-2</v>
      </c>
    </row>
    <row r="9" spans="1:8" x14ac:dyDescent="0.2">
      <c r="A9" s="16" t="s">
        <v>143</v>
      </c>
      <c r="B9" s="17" t="s">
        <v>143</v>
      </c>
      <c r="C9" s="17" t="s">
        <v>143</v>
      </c>
      <c r="D9" s="17" t="s">
        <v>30</v>
      </c>
      <c r="E9" s="18">
        <v>8</v>
      </c>
      <c r="F9" s="18">
        <v>24</v>
      </c>
      <c r="G9" s="19">
        <v>1.1819400000000001E-5</v>
      </c>
      <c r="H9" s="20">
        <v>4.3334612999999999E-6</v>
      </c>
    </row>
    <row r="10" spans="1:8" x14ac:dyDescent="0.2">
      <c r="A10" s="16" t="s">
        <v>143</v>
      </c>
      <c r="B10" s="17" t="s">
        <v>143</v>
      </c>
      <c r="C10" s="17" t="s">
        <v>143</v>
      </c>
      <c r="D10" s="17" t="s">
        <v>23</v>
      </c>
      <c r="E10" s="18">
        <v>6874</v>
      </c>
      <c r="F10" s="18">
        <v>21257</v>
      </c>
      <c r="G10" s="19">
        <v>1.0468496900000001E-2</v>
      </c>
      <c r="H10" s="20">
        <v>3.8381828000000002E-3</v>
      </c>
    </row>
    <row r="11" spans="1:8" x14ac:dyDescent="0.2">
      <c r="A11" s="16" t="s">
        <v>143</v>
      </c>
      <c r="B11" s="17" t="s">
        <v>143</v>
      </c>
      <c r="C11" s="17" t="s">
        <v>143</v>
      </c>
      <c r="D11" s="17" t="s">
        <v>29</v>
      </c>
      <c r="E11" s="18">
        <v>51</v>
      </c>
      <c r="F11" s="18">
        <v>211</v>
      </c>
      <c r="G11" s="19">
        <v>1.039118E-4</v>
      </c>
      <c r="H11" s="20">
        <v>3.8098300000000001E-5</v>
      </c>
    </row>
    <row r="12" spans="1:8" x14ac:dyDescent="0.2">
      <c r="A12" s="16" t="s">
        <v>143</v>
      </c>
      <c r="B12" s="17" t="s">
        <v>143</v>
      </c>
      <c r="C12" s="17" t="s">
        <v>143</v>
      </c>
      <c r="D12" s="17" t="s">
        <v>24</v>
      </c>
      <c r="E12" s="18">
        <v>736</v>
      </c>
      <c r="F12" s="18">
        <v>2331</v>
      </c>
      <c r="G12" s="19">
        <v>1.1479544E-3</v>
      </c>
      <c r="H12" s="20">
        <v>4.2088740000000003E-4</v>
      </c>
    </row>
    <row r="13" spans="1:8" x14ac:dyDescent="0.2">
      <c r="A13" s="16" t="s">
        <v>143</v>
      </c>
      <c r="B13" s="17" t="s">
        <v>143</v>
      </c>
      <c r="C13" s="17" t="s">
        <v>143</v>
      </c>
      <c r="D13" s="17" t="s">
        <v>28</v>
      </c>
      <c r="E13" s="18">
        <v>16391</v>
      </c>
      <c r="F13" s="18">
        <v>50349</v>
      </c>
      <c r="G13" s="19">
        <v>2.47955191E-2</v>
      </c>
      <c r="H13" s="20">
        <v>9.0910600999999994E-3</v>
      </c>
    </row>
    <row r="14" spans="1:8" x14ac:dyDescent="0.2">
      <c r="A14" s="16" t="s">
        <v>143</v>
      </c>
      <c r="B14" s="17" t="s">
        <v>143</v>
      </c>
      <c r="C14" s="17" t="s">
        <v>143</v>
      </c>
      <c r="D14" s="17" t="s">
        <v>18</v>
      </c>
      <c r="E14" s="18">
        <v>308</v>
      </c>
      <c r="F14" s="18">
        <v>1089</v>
      </c>
      <c r="G14" s="19">
        <v>5.3630300000000002E-4</v>
      </c>
      <c r="H14" s="20">
        <v>1.9663079999999999E-4</v>
      </c>
    </row>
    <row r="15" spans="1:8" x14ac:dyDescent="0.2">
      <c r="A15" s="16" t="s">
        <v>143</v>
      </c>
      <c r="B15" s="17" t="s">
        <v>143</v>
      </c>
      <c r="C15" s="17" t="s">
        <v>143</v>
      </c>
      <c r="D15" s="17" t="s">
        <v>121</v>
      </c>
      <c r="E15" s="18">
        <v>1815</v>
      </c>
      <c r="F15" s="18">
        <v>5810</v>
      </c>
      <c r="G15" s="19">
        <v>2.8612677E-3</v>
      </c>
      <c r="H15" s="20">
        <v>1.0490587999999999E-3</v>
      </c>
    </row>
    <row r="16" spans="1:8" x14ac:dyDescent="0.2">
      <c r="A16" s="16" t="s">
        <v>143</v>
      </c>
      <c r="B16" s="17" t="s">
        <v>143</v>
      </c>
      <c r="C16" s="17" t="s">
        <v>143</v>
      </c>
      <c r="D16" s="17" t="s">
        <v>36</v>
      </c>
      <c r="E16" s="18">
        <v>472</v>
      </c>
      <c r="F16" s="18">
        <v>1462</v>
      </c>
      <c r="G16" s="19">
        <v>7.1999539999999999E-4</v>
      </c>
      <c r="H16" s="20">
        <v>2.6397999999999998E-4</v>
      </c>
    </row>
    <row r="17" spans="1:8" x14ac:dyDescent="0.2">
      <c r="A17" s="16" t="s">
        <v>143</v>
      </c>
      <c r="B17" s="17" t="s">
        <v>143</v>
      </c>
      <c r="C17" s="17" t="s">
        <v>143</v>
      </c>
      <c r="D17" s="17" t="s">
        <v>51</v>
      </c>
      <c r="E17" s="18">
        <v>106670</v>
      </c>
      <c r="F17" s="18">
        <v>327886</v>
      </c>
      <c r="G17" s="19">
        <v>0.1614749761</v>
      </c>
      <c r="H17" s="20">
        <v>5.9203387000000003E-2</v>
      </c>
    </row>
    <row r="18" spans="1:8" x14ac:dyDescent="0.2">
      <c r="A18" s="16" t="s">
        <v>143</v>
      </c>
      <c r="B18" s="17" t="s">
        <v>143</v>
      </c>
      <c r="C18" s="17" t="s">
        <v>49</v>
      </c>
      <c r="D18" s="17" t="s">
        <v>17</v>
      </c>
      <c r="E18" s="18">
        <v>129562</v>
      </c>
      <c r="F18" s="18">
        <v>388653</v>
      </c>
      <c r="G18" s="19">
        <v>0.19140107810000001</v>
      </c>
      <c r="H18" s="20">
        <v>7.01755305E-2</v>
      </c>
    </row>
    <row r="19" spans="1:8" x14ac:dyDescent="0.2">
      <c r="A19" s="16" t="s">
        <v>143</v>
      </c>
      <c r="B19" s="17" t="s">
        <v>143</v>
      </c>
      <c r="C19" s="17" t="s">
        <v>143</v>
      </c>
      <c r="D19" s="17" t="s">
        <v>27</v>
      </c>
      <c r="E19" s="18">
        <v>6856</v>
      </c>
      <c r="F19" s="18">
        <v>20637</v>
      </c>
      <c r="G19" s="19">
        <v>1.01631637E-2</v>
      </c>
      <c r="H19" s="20">
        <v>3.7262350000000001E-3</v>
      </c>
    </row>
    <row r="20" spans="1:8" x14ac:dyDescent="0.2">
      <c r="A20" s="16" t="s">
        <v>143</v>
      </c>
      <c r="B20" s="17" t="s">
        <v>143</v>
      </c>
      <c r="C20" s="17" t="s">
        <v>143</v>
      </c>
      <c r="D20" s="17" t="s">
        <v>29</v>
      </c>
      <c r="E20" s="18">
        <v>390</v>
      </c>
      <c r="F20" s="18">
        <v>1285</v>
      </c>
      <c r="G20" s="19">
        <v>6.328277E-4</v>
      </c>
      <c r="H20" s="20">
        <v>2.3202070000000001E-4</v>
      </c>
    </row>
    <row r="21" spans="1:8" x14ac:dyDescent="0.2">
      <c r="A21" s="16" t="s">
        <v>143</v>
      </c>
      <c r="B21" s="17" t="s">
        <v>143</v>
      </c>
      <c r="C21" s="17" t="s">
        <v>143</v>
      </c>
      <c r="D21" s="17" t="s">
        <v>28</v>
      </c>
      <c r="E21" s="18">
        <v>2198</v>
      </c>
      <c r="F21" s="18">
        <v>6576</v>
      </c>
      <c r="G21" s="19">
        <v>3.2385018999999998E-3</v>
      </c>
      <c r="H21" s="20">
        <v>1.1873684E-3</v>
      </c>
    </row>
    <row r="22" spans="1:8" x14ac:dyDescent="0.2">
      <c r="A22" s="16" t="s">
        <v>143</v>
      </c>
      <c r="B22" s="17" t="s">
        <v>143</v>
      </c>
      <c r="C22" s="17" t="s">
        <v>143</v>
      </c>
      <c r="D22" s="17" t="s">
        <v>18</v>
      </c>
      <c r="E22" s="18">
        <v>192602</v>
      </c>
      <c r="F22" s="18">
        <v>581450</v>
      </c>
      <c r="G22" s="19">
        <v>0.2863483798</v>
      </c>
      <c r="H22" s="20">
        <v>0.1049871278</v>
      </c>
    </row>
    <row r="23" spans="1:8" x14ac:dyDescent="0.2">
      <c r="A23" s="16" t="s">
        <v>143</v>
      </c>
      <c r="B23" s="17" t="s">
        <v>143</v>
      </c>
      <c r="C23" s="17" t="s">
        <v>143</v>
      </c>
      <c r="D23" s="17" t="s">
        <v>121</v>
      </c>
      <c r="E23" s="18">
        <v>25</v>
      </c>
      <c r="F23" s="18">
        <v>60</v>
      </c>
      <c r="G23" s="19">
        <v>2.95484E-5</v>
      </c>
      <c r="H23" s="20">
        <v>1.0833699999999999E-5</v>
      </c>
    </row>
    <row r="24" spans="1:8" x14ac:dyDescent="0.2">
      <c r="A24" s="16" t="s">
        <v>143</v>
      </c>
      <c r="B24" s="17" t="s">
        <v>143</v>
      </c>
      <c r="C24" s="17" t="s">
        <v>143</v>
      </c>
      <c r="D24" s="17" t="s">
        <v>51</v>
      </c>
      <c r="E24" s="18">
        <v>5390</v>
      </c>
      <c r="F24" s="18">
        <v>16259</v>
      </c>
      <c r="G24" s="19">
        <v>8.0071172000000003E-3</v>
      </c>
      <c r="H24" s="20">
        <v>2.9357394999999999E-3</v>
      </c>
    </row>
    <row r="25" spans="1:8" x14ac:dyDescent="0.2">
      <c r="A25" s="16" t="s">
        <v>143</v>
      </c>
      <c r="B25" s="17" t="s">
        <v>143</v>
      </c>
      <c r="C25" s="17" t="s">
        <v>48</v>
      </c>
      <c r="D25" s="17" t="s">
        <v>17</v>
      </c>
      <c r="E25" s="18">
        <v>30671</v>
      </c>
      <c r="F25" s="18">
        <v>91089</v>
      </c>
      <c r="G25" s="19">
        <v>4.4858865900000003E-2</v>
      </c>
      <c r="H25" s="20">
        <v>1.6447110599999998E-2</v>
      </c>
    </row>
    <row r="26" spans="1:8" x14ac:dyDescent="0.2">
      <c r="A26" s="16" t="s">
        <v>143</v>
      </c>
      <c r="B26" s="17" t="s">
        <v>143</v>
      </c>
      <c r="C26" s="17" t="s">
        <v>143</v>
      </c>
      <c r="D26" s="17" t="s">
        <v>27</v>
      </c>
      <c r="E26" s="18">
        <v>6777</v>
      </c>
      <c r="F26" s="18">
        <v>19654</v>
      </c>
      <c r="G26" s="19">
        <v>9.6790628000000007E-3</v>
      </c>
      <c r="H26" s="20">
        <v>3.5487436999999998E-3</v>
      </c>
    </row>
    <row r="27" spans="1:8" x14ac:dyDescent="0.2">
      <c r="A27" s="16" t="s">
        <v>143</v>
      </c>
      <c r="B27" s="17" t="s">
        <v>143</v>
      </c>
      <c r="C27" s="17" t="s">
        <v>143</v>
      </c>
      <c r="D27" s="17" t="s">
        <v>24</v>
      </c>
      <c r="E27" s="18">
        <v>144</v>
      </c>
      <c r="F27" s="18">
        <v>456</v>
      </c>
      <c r="G27" s="19">
        <v>2.245677E-4</v>
      </c>
      <c r="H27" s="20">
        <v>8.2335800000000005E-5</v>
      </c>
    </row>
    <row r="28" spans="1:8" x14ac:dyDescent="0.2">
      <c r="A28" s="16" t="s">
        <v>143</v>
      </c>
      <c r="B28" s="17" t="s">
        <v>143</v>
      </c>
      <c r="C28" s="17" t="s">
        <v>143</v>
      </c>
      <c r="D28" s="17" t="s">
        <v>28</v>
      </c>
      <c r="E28" s="18">
        <v>619</v>
      </c>
      <c r="F28" s="18">
        <v>1900</v>
      </c>
      <c r="G28" s="19">
        <v>9.3569849999999995E-4</v>
      </c>
      <c r="H28" s="20">
        <v>3.430657E-4</v>
      </c>
    </row>
    <row r="29" spans="1:8" x14ac:dyDescent="0.2">
      <c r="A29" s="16" t="s">
        <v>143</v>
      </c>
      <c r="B29" s="17" t="s">
        <v>143</v>
      </c>
      <c r="C29" s="17" t="s">
        <v>143</v>
      </c>
      <c r="D29" s="17" t="s">
        <v>18</v>
      </c>
      <c r="E29" s="18">
        <v>8439</v>
      </c>
      <c r="F29" s="18">
        <v>25509</v>
      </c>
      <c r="G29" s="19">
        <v>1.2562491699999999E-2</v>
      </c>
      <c r="H29" s="20">
        <v>4.6059276999999999E-3</v>
      </c>
    </row>
    <row r="30" spans="1:8" x14ac:dyDescent="0.2">
      <c r="A30" s="16" t="s">
        <v>143</v>
      </c>
      <c r="B30" s="17" t="s">
        <v>143</v>
      </c>
      <c r="C30" s="17" t="s">
        <v>143</v>
      </c>
      <c r="D30" s="17" t="s">
        <v>36</v>
      </c>
      <c r="E30" s="18">
        <v>141</v>
      </c>
      <c r="F30" s="18">
        <v>438</v>
      </c>
      <c r="G30" s="19">
        <v>2.1570310000000001E-4</v>
      </c>
      <c r="H30" s="20">
        <v>7.9085700000000001E-5</v>
      </c>
    </row>
    <row r="31" spans="1:8" x14ac:dyDescent="0.2">
      <c r="A31" s="16" t="s">
        <v>143</v>
      </c>
      <c r="B31" s="17" t="s">
        <v>143</v>
      </c>
      <c r="C31" s="17" t="s">
        <v>143</v>
      </c>
      <c r="D31" s="17" t="s">
        <v>51</v>
      </c>
      <c r="E31" s="18">
        <v>566</v>
      </c>
      <c r="F31" s="18">
        <v>1796</v>
      </c>
      <c r="G31" s="19">
        <v>8.8448140000000003E-4</v>
      </c>
      <c r="H31" s="20">
        <v>3.2428740000000001E-4</v>
      </c>
    </row>
    <row r="32" spans="1:8" x14ac:dyDescent="0.2">
      <c r="A32" s="16" t="s">
        <v>143</v>
      </c>
      <c r="B32" s="17" t="s">
        <v>143</v>
      </c>
      <c r="C32" s="17" t="s">
        <v>31</v>
      </c>
      <c r="D32" s="17" t="s">
        <v>17</v>
      </c>
      <c r="E32" s="18">
        <v>125</v>
      </c>
      <c r="F32" s="18">
        <v>380</v>
      </c>
      <c r="G32" s="19">
        <v>1.8713970000000001E-4</v>
      </c>
      <c r="H32" s="20">
        <v>6.8613099999999995E-5</v>
      </c>
    </row>
    <row r="33" spans="1:8" x14ac:dyDescent="0.2">
      <c r="A33" s="16" t="s">
        <v>143</v>
      </c>
      <c r="B33" s="17" t="s">
        <v>143</v>
      </c>
      <c r="C33" s="17" t="s">
        <v>143</v>
      </c>
      <c r="D33" s="17" t="s">
        <v>27</v>
      </c>
      <c r="E33" s="18">
        <v>453</v>
      </c>
      <c r="F33" s="18">
        <v>1230</v>
      </c>
      <c r="G33" s="19">
        <v>6.0574170000000005E-4</v>
      </c>
      <c r="H33" s="20">
        <v>2.220899E-4</v>
      </c>
    </row>
    <row r="34" spans="1:8" x14ac:dyDescent="0.2">
      <c r="A34" s="16" t="s">
        <v>143</v>
      </c>
      <c r="B34" s="17" t="s">
        <v>143</v>
      </c>
      <c r="C34" s="17" t="s">
        <v>25</v>
      </c>
      <c r="D34" s="17" t="s">
        <v>17</v>
      </c>
      <c r="E34" s="18">
        <v>3372</v>
      </c>
      <c r="F34" s="18">
        <v>9920</v>
      </c>
      <c r="G34" s="19">
        <v>4.8853313999999998E-3</v>
      </c>
      <c r="H34" s="20">
        <v>1.791164E-3</v>
      </c>
    </row>
    <row r="35" spans="1:8" x14ac:dyDescent="0.2">
      <c r="A35" s="16" t="s">
        <v>143</v>
      </c>
      <c r="B35" s="17" t="s">
        <v>143</v>
      </c>
      <c r="C35" s="17" t="s">
        <v>143</v>
      </c>
      <c r="D35" s="17" t="s">
        <v>27</v>
      </c>
      <c r="E35" s="18">
        <v>3698</v>
      </c>
      <c r="F35" s="18">
        <v>10922</v>
      </c>
      <c r="G35" s="19">
        <v>5.3787892000000002E-3</v>
      </c>
      <c r="H35" s="20">
        <v>1.9720860000000001E-3</v>
      </c>
    </row>
    <row r="36" spans="1:8" x14ac:dyDescent="0.2">
      <c r="A36" s="16" t="s">
        <v>143</v>
      </c>
      <c r="B36" s="17" t="s">
        <v>143</v>
      </c>
      <c r="C36" s="17" t="s">
        <v>143</v>
      </c>
      <c r="D36" s="17" t="s">
        <v>28</v>
      </c>
      <c r="E36" s="18">
        <v>1444</v>
      </c>
      <c r="F36" s="18">
        <v>4435</v>
      </c>
      <c r="G36" s="19">
        <v>2.1841173999999999E-3</v>
      </c>
      <c r="H36" s="20">
        <v>8.0078750000000002E-4</v>
      </c>
    </row>
    <row r="37" spans="1:8" x14ac:dyDescent="0.2">
      <c r="A37" s="16" t="s">
        <v>143</v>
      </c>
      <c r="B37" s="17" t="s">
        <v>143</v>
      </c>
      <c r="C37" s="17" t="s">
        <v>143</v>
      </c>
      <c r="D37" s="17" t="s">
        <v>121</v>
      </c>
      <c r="E37" s="18">
        <v>29</v>
      </c>
      <c r="F37" s="18">
        <v>87</v>
      </c>
      <c r="G37" s="19">
        <v>4.2845100000000001E-5</v>
      </c>
      <c r="H37" s="20">
        <v>1.5708800000000001E-5</v>
      </c>
    </row>
    <row r="38" spans="1:8" x14ac:dyDescent="0.2">
      <c r="A38" s="16" t="s">
        <v>143</v>
      </c>
      <c r="B38" s="17" t="s">
        <v>143</v>
      </c>
      <c r="C38" s="17" t="s">
        <v>143</v>
      </c>
      <c r="D38" s="17" t="s">
        <v>36</v>
      </c>
      <c r="E38" s="18">
        <v>56</v>
      </c>
      <c r="F38" s="18">
        <v>181</v>
      </c>
      <c r="G38" s="19">
        <v>8.9137599999999998E-5</v>
      </c>
      <c r="H38" s="20">
        <v>3.2681500000000002E-5</v>
      </c>
    </row>
    <row r="39" spans="1:8" x14ac:dyDescent="0.2">
      <c r="A39" s="16" t="s">
        <v>143</v>
      </c>
      <c r="B39" s="17" t="s">
        <v>143</v>
      </c>
      <c r="C39" s="17" t="s">
        <v>143</v>
      </c>
      <c r="D39" s="17" t="s">
        <v>51</v>
      </c>
      <c r="E39" s="18">
        <v>1220</v>
      </c>
      <c r="F39" s="18">
        <v>3660</v>
      </c>
      <c r="G39" s="19">
        <v>1.8024509E-3</v>
      </c>
      <c r="H39" s="20">
        <v>6.6085280000000002E-4</v>
      </c>
    </row>
    <row r="40" spans="1:8" x14ac:dyDescent="0.2">
      <c r="A40" s="16" t="s">
        <v>143</v>
      </c>
      <c r="B40" s="17" t="s">
        <v>143</v>
      </c>
      <c r="C40" s="17" t="s">
        <v>26</v>
      </c>
      <c r="D40" s="17" t="s">
        <v>17</v>
      </c>
      <c r="E40" s="18">
        <v>317</v>
      </c>
      <c r="F40" s="18">
        <v>951</v>
      </c>
      <c r="G40" s="19">
        <v>4.6834170000000002E-4</v>
      </c>
      <c r="H40" s="20">
        <v>1.7171339999999999E-4</v>
      </c>
    </row>
    <row r="41" spans="1:8" x14ac:dyDescent="0.2">
      <c r="A41" s="16" t="s">
        <v>143</v>
      </c>
      <c r="B41" s="17" t="s">
        <v>143</v>
      </c>
      <c r="C41" s="17" t="s">
        <v>143</v>
      </c>
      <c r="D41" s="17" t="s">
        <v>27</v>
      </c>
      <c r="E41" s="18">
        <v>5</v>
      </c>
      <c r="F41" s="18">
        <v>15</v>
      </c>
      <c r="G41" s="19">
        <v>7.3870938000000003E-6</v>
      </c>
      <c r="H41" s="20">
        <v>2.7084133000000002E-6</v>
      </c>
    </row>
    <row r="42" spans="1:8" x14ac:dyDescent="0.2">
      <c r="A42" s="16" t="s">
        <v>143</v>
      </c>
      <c r="B42" s="17" t="s">
        <v>143</v>
      </c>
      <c r="C42" s="17" t="s">
        <v>143</v>
      </c>
      <c r="D42" s="17" t="s">
        <v>51</v>
      </c>
      <c r="E42" s="18">
        <v>12</v>
      </c>
      <c r="F42" s="18">
        <v>36</v>
      </c>
      <c r="G42" s="19">
        <v>1.7728999999999999E-5</v>
      </c>
      <c r="H42" s="20">
        <v>6.5001918999999999E-6</v>
      </c>
    </row>
    <row r="43" spans="1:8" x14ac:dyDescent="0.2">
      <c r="A43" s="16" t="s">
        <v>143</v>
      </c>
      <c r="B43" s="17" t="s">
        <v>144</v>
      </c>
      <c r="C43" s="17" t="s">
        <v>143</v>
      </c>
      <c r="D43" s="17" t="s">
        <v>143</v>
      </c>
      <c r="E43" s="18">
        <v>669971</v>
      </c>
      <c r="F43" s="18">
        <v>2030568.5</v>
      </c>
      <c r="G43" s="19">
        <v>1</v>
      </c>
      <c r="H43" s="20">
        <v>0.3666412497</v>
      </c>
    </row>
    <row r="44" spans="1:8" x14ac:dyDescent="0.2">
      <c r="A44" s="16" t="s">
        <v>143</v>
      </c>
      <c r="B44" s="17" t="s">
        <v>20</v>
      </c>
      <c r="C44" s="17" t="s">
        <v>21</v>
      </c>
      <c r="D44" s="17" t="s">
        <v>17</v>
      </c>
      <c r="E44" s="18">
        <v>1169252</v>
      </c>
      <c r="F44" s="18">
        <v>3507729.5</v>
      </c>
      <c r="G44" s="19" t="s">
        <v>143</v>
      </c>
      <c r="H44" s="20">
        <v>0.6333587503</v>
      </c>
    </row>
    <row r="45" spans="1:8" ht="13.5" thickBot="1" x14ac:dyDescent="0.25">
      <c r="A45" s="21" t="s">
        <v>143</v>
      </c>
      <c r="B45" s="22" t="s">
        <v>22</v>
      </c>
      <c r="C45" s="22" t="s">
        <v>143</v>
      </c>
      <c r="D45" s="22" t="s">
        <v>143</v>
      </c>
      <c r="E45" s="23">
        <v>1839223</v>
      </c>
      <c r="F45" s="23">
        <v>5538298</v>
      </c>
      <c r="G45" s="24" t="s">
        <v>143</v>
      </c>
      <c r="H45" s="25">
        <v>1</v>
      </c>
    </row>
    <row r="47" spans="1:8" x14ac:dyDescent="0.2">
      <c r="A47" s="60" t="s">
        <v>33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H48"/>
  <sheetViews>
    <sheetView topLeftCell="A6" workbookViewId="0">
      <selection activeCell="A45" sqref="A45"/>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177</v>
      </c>
      <c r="B3" s="116"/>
      <c r="C3" s="116"/>
      <c r="D3" s="116"/>
      <c r="E3" s="116"/>
      <c r="F3" s="116"/>
      <c r="G3" s="116"/>
      <c r="H3" s="116"/>
    </row>
    <row r="4" spans="1:8" ht="13.5" thickBot="1" x14ac:dyDescent="0.25">
      <c r="A4" s="28"/>
      <c r="B4" s="28"/>
      <c r="C4" s="28"/>
      <c r="D4" s="28"/>
      <c r="E4" s="28"/>
      <c r="F4" s="28"/>
      <c r="G4" s="28"/>
      <c r="H4" s="28"/>
    </row>
    <row r="5" spans="1:8" ht="51" x14ac:dyDescent="0.2">
      <c r="A5" s="75" t="s">
        <v>168</v>
      </c>
      <c r="B5" s="76" t="s">
        <v>169</v>
      </c>
      <c r="C5" s="76" t="s">
        <v>170</v>
      </c>
      <c r="D5" s="76" t="s">
        <v>171</v>
      </c>
      <c r="E5" s="77" t="s">
        <v>6</v>
      </c>
      <c r="F5" s="78" t="s">
        <v>172</v>
      </c>
      <c r="G5" s="76" t="s">
        <v>173</v>
      </c>
      <c r="H5" s="79" t="s">
        <v>174</v>
      </c>
    </row>
    <row r="6" spans="1:8" s="86" customFormat="1" x14ac:dyDescent="0.2">
      <c r="A6" s="81" t="s">
        <v>32</v>
      </c>
      <c r="B6" s="82" t="s">
        <v>15</v>
      </c>
      <c r="C6" s="82" t="s">
        <v>21</v>
      </c>
      <c r="D6" s="82" t="s">
        <v>27</v>
      </c>
      <c r="E6" s="83">
        <v>122992</v>
      </c>
      <c r="F6" s="83">
        <v>376833.5</v>
      </c>
      <c r="G6" s="84">
        <v>0.14823132520000001</v>
      </c>
      <c r="H6" s="85">
        <v>6.3905203999999993E-2</v>
      </c>
    </row>
    <row r="7" spans="1:8" s="86" customFormat="1" x14ac:dyDescent="0.2">
      <c r="A7" s="81" t="s">
        <v>143</v>
      </c>
      <c r="B7" s="82" t="s">
        <v>143</v>
      </c>
      <c r="C7" s="82" t="s">
        <v>143</v>
      </c>
      <c r="D7" s="82" t="s">
        <v>37</v>
      </c>
      <c r="E7" s="83">
        <v>3</v>
      </c>
      <c r="F7" s="83">
        <v>3</v>
      </c>
      <c r="G7" s="84">
        <v>1.1800808E-6</v>
      </c>
      <c r="H7" s="85">
        <v>5.0875415999999995E-7</v>
      </c>
    </row>
    <row r="8" spans="1:8" s="86" customFormat="1" x14ac:dyDescent="0.2">
      <c r="A8" s="81" t="s">
        <v>143</v>
      </c>
      <c r="B8" s="82" t="s">
        <v>143</v>
      </c>
      <c r="C8" s="82" t="s">
        <v>143</v>
      </c>
      <c r="D8" s="82" t="s">
        <v>30</v>
      </c>
      <c r="E8" s="83">
        <v>29</v>
      </c>
      <c r="F8" s="83">
        <v>87</v>
      </c>
      <c r="G8" s="84">
        <v>3.4222299999999999E-5</v>
      </c>
      <c r="H8" s="85">
        <v>1.4753899999999999E-5</v>
      </c>
    </row>
    <row r="9" spans="1:8" s="86" customFormat="1" x14ac:dyDescent="0.2">
      <c r="A9" s="81" t="s">
        <v>143</v>
      </c>
      <c r="B9" s="82" t="s">
        <v>143</v>
      </c>
      <c r="C9" s="82" t="s">
        <v>143</v>
      </c>
      <c r="D9" s="82" t="s">
        <v>23</v>
      </c>
      <c r="E9" s="83">
        <v>7451</v>
      </c>
      <c r="F9" s="83">
        <v>23864</v>
      </c>
      <c r="G9" s="84">
        <v>9.3871492999999997E-3</v>
      </c>
      <c r="H9" s="85">
        <v>4.0469698000000004E-3</v>
      </c>
    </row>
    <row r="10" spans="1:8" s="86" customFormat="1" x14ac:dyDescent="0.2">
      <c r="A10" s="81" t="s">
        <v>143</v>
      </c>
      <c r="B10" s="82" t="s">
        <v>143</v>
      </c>
      <c r="C10" s="82" t="s">
        <v>143</v>
      </c>
      <c r="D10" s="82" t="s">
        <v>24</v>
      </c>
      <c r="E10" s="83">
        <v>1577</v>
      </c>
      <c r="F10" s="83">
        <v>4951</v>
      </c>
      <c r="G10" s="84">
        <v>1.9475267E-3</v>
      </c>
      <c r="H10" s="85">
        <v>8.3961400000000003E-4</v>
      </c>
    </row>
    <row r="11" spans="1:8" s="86" customFormat="1" x14ac:dyDescent="0.2">
      <c r="A11" s="81" t="s">
        <v>143</v>
      </c>
      <c r="B11" s="82" t="s">
        <v>143</v>
      </c>
      <c r="C11" s="82" t="s">
        <v>143</v>
      </c>
      <c r="D11" s="82" t="s">
        <v>28</v>
      </c>
      <c r="E11" s="83">
        <v>14502</v>
      </c>
      <c r="F11" s="83">
        <v>44694</v>
      </c>
      <c r="G11" s="84">
        <v>1.7580843700000001E-2</v>
      </c>
      <c r="H11" s="85">
        <v>7.5794195000000002E-3</v>
      </c>
    </row>
    <row r="12" spans="1:8" s="86" customFormat="1" x14ac:dyDescent="0.2">
      <c r="A12" s="81" t="s">
        <v>143</v>
      </c>
      <c r="B12" s="82" t="s">
        <v>143</v>
      </c>
      <c r="C12" s="82" t="s">
        <v>143</v>
      </c>
      <c r="D12" s="82" t="s">
        <v>18</v>
      </c>
      <c r="E12" s="83">
        <v>875</v>
      </c>
      <c r="F12" s="83">
        <v>2796</v>
      </c>
      <c r="G12" s="84">
        <v>1.0998353000000001E-3</v>
      </c>
      <c r="H12" s="85">
        <v>4.741589E-4</v>
      </c>
    </row>
    <row r="13" spans="1:8" s="86" customFormat="1" x14ac:dyDescent="0.2">
      <c r="A13" s="81" t="s">
        <v>143</v>
      </c>
      <c r="B13" s="82" t="s">
        <v>143</v>
      </c>
      <c r="C13" s="82" t="s">
        <v>143</v>
      </c>
      <c r="D13" s="82" t="s">
        <v>121</v>
      </c>
      <c r="E13" s="83">
        <v>1515</v>
      </c>
      <c r="F13" s="83">
        <v>4840</v>
      </c>
      <c r="G13" s="84">
        <v>1.9038637E-3</v>
      </c>
      <c r="H13" s="85">
        <v>8.2079009999999999E-4</v>
      </c>
    </row>
    <row r="14" spans="1:8" s="86" customFormat="1" x14ac:dyDescent="0.2">
      <c r="A14" s="81" t="s">
        <v>143</v>
      </c>
      <c r="B14" s="82" t="s">
        <v>143</v>
      </c>
      <c r="C14" s="82" t="s">
        <v>143</v>
      </c>
      <c r="D14" s="82" t="s">
        <v>36</v>
      </c>
      <c r="E14" s="83">
        <v>400</v>
      </c>
      <c r="F14" s="83">
        <v>1273</v>
      </c>
      <c r="G14" s="84">
        <v>5.0074760000000005E-4</v>
      </c>
      <c r="H14" s="85">
        <v>2.1588139999999999E-4</v>
      </c>
    </row>
    <row r="15" spans="1:8" s="86" customFormat="1" x14ac:dyDescent="0.2">
      <c r="A15" s="81" t="s">
        <v>143</v>
      </c>
      <c r="B15" s="82" t="s">
        <v>143</v>
      </c>
      <c r="C15" s="82" t="s">
        <v>143</v>
      </c>
      <c r="D15" s="82" t="s">
        <v>176</v>
      </c>
      <c r="E15" s="83">
        <v>135846</v>
      </c>
      <c r="F15" s="83">
        <v>416844</v>
      </c>
      <c r="G15" s="84">
        <v>0.1639698661</v>
      </c>
      <c r="H15" s="85">
        <v>7.0690373500000001E-2</v>
      </c>
    </row>
    <row r="16" spans="1:8" s="86" customFormat="1" x14ac:dyDescent="0.2">
      <c r="A16" s="81" t="s">
        <v>143</v>
      </c>
      <c r="B16" s="82" t="s">
        <v>143</v>
      </c>
      <c r="C16" s="82" t="s">
        <v>175</v>
      </c>
      <c r="D16" s="82" t="s">
        <v>17</v>
      </c>
      <c r="E16" s="83">
        <v>168995</v>
      </c>
      <c r="F16" s="83">
        <v>507044</v>
      </c>
      <c r="G16" s="84">
        <v>0.1994509619</v>
      </c>
      <c r="H16" s="85">
        <v>8.5986915299999994E-2</v>
      </c>
    </row>
    <row r="17" spans="1:8" s="86" customFormat="1" x14ac:dyDescent="0.2">
      <c r="A17" s="81" t="s">
        <v>143</v>
      </c>
      <c r="B17" s="82" t="s">
        <v>143</v>
      </c>
      <c r="C17" s="82" t="s">
        <v>143</v>
      </c>
      <c r="D17" s="82" t="s">
        <v>27</v>
      </c>
      <c r="E17" s="83">
        <v>10596</v>
      </c>
      <c r="F17" s="83">
        <v>31601</v>
      </c>
      <c r="G17" s="84">
        <v>1.2430577700000001E-2</v>
      </c>
      <c r="H17" s="85">
        <v>5.3590468000000004E-3</v>
      </c>
    </row>
    <row r="18" spans="1:8" s="86" customFormat="1" x14ac:dyDescent="0.2">
      <c r="A18" s="81" t="s">
        <v>143</v>
      </c>
      <c r="B18" s="82" t="s">
        <v>143</v>
      </c>
      <c r="C18" s="82" t="s">
        <v>143</v>
      </c>
      <c r="D18" s="82" t="s">
        <v>29</v>
      </c>
      <c r="E18" s="83">
        <v>337</v>
      </c>
      <c r="F18" s="83">
        <v>1089</v>
      </c>
      <c r="G18" s="84">
        <v>4.283693E-4</v>
      </c>
      <c r="H18" s="85">
        <v>1.8467780000000001E-4</v>
      </c>
    </row>
    <row r="19" spans="1:8" s="86" customFormat="1" x14ac:dyDescent="0.2">
      <c r="A19" s="81" t="s">
        <v>143</v>
      </c>
      <c r="B19" s="82" t="s">
        <v>143</v>
      </c>
      <c r="C19" s="82" t="s">
        <v>143</v>
      </c>
      <c r="D19" s="82" t="s">
        <v>28</v>
      </c>
      <c r="E19" s="83">
        <v>1446</v>
      </c>
      <c r="F19" s="83">
        <v>4304</v>
      </c>
      <c r="G19" s="84">
        <v>1.6930226E-3</v>
      </c>
      <c r="H19" s="85">
        <v>7.2989259999999999E-4</v>
      </c>
    </row>
    <row r="20" spans="1:8" s="86" customFormat="1" x14ac:dyDescent="0.2">
      <c r="A20" s="81" t="s">
        <v>143</v>
      </c>
      <c r="B20" s="82" t="s">
        <v>143</v>
      </c>
      <c r="C20" s="82" t="s">
        <v>143</v>
      </c>
      <c r="D20" s="82" t="s">
        <v>18</v>
      </c>
      <c r="E20" s="83">
        <v>295132</v>
      </c>
      <c r="F20" s="83">
        <v>890323</v>
      </c>
      <c r="G20" s="84">
        <v>0.35021769069999997</v>
      </c>
      <c r="H20" s="85">
        <v>0.1509851777</v>
      </c>
    </row>
    <row r="21" spans="1:8" s="86" customFormat="1" x14ac:dyDescent="0.2">
      <c r="A21" s="81" t="s">
        <v>143</v>
      </c>
      <c r="B21" s="82" t="s">
        <v>143</v>
      </c>
      <c r="C21" s="82" t="s">
        <v>143</v>
      </c>
      <c r="D21" s="82" t="s">
        <v>121</v>
      </c>
      <c r="E21" s="83">
        <v>12</v>
      </c>
      <c r="F21" s="83">
        <v>12</v>
      </c>
      <c r="G21" s="84">
        <v>4.7203231999999998E-6</v>
      </c>
      <c r="H21" s="85">
        <v>2.0350167E-6</v>
      </c>
    </row>
    <row r="22" spans="1:8" s="86" customFormat="1" x14ac:dyDescent="0.2">
      <c r="A22" s="81" t="s">
        <v>143</v>
      </c>
      <c r="B22" s="82" t="s">
        <v>143</v>
      </c>
      <c r="C22" s="82" t="s">
        <v>143</v>
      </c>
      <c r="D22" s="82" t="s">
        <v>176</v>
      </c>
      <c r="E22" s="83">
        <v>7590</v>
      </c>
      <c r="F22" s="83">
        <v>23702</v>
      </c>
      <c r="G22" s="84">
        <v>9.3234249999999998E-3</v>
      </c>
      <c r="H22" s="85">
        <v>4.0194970999999999E-3</v>
      </c>
    </row>
    <row r="23" spans="1:8" s="86" customFormat="1" x14ac:dyDescent="0.2">
      <c r="A23" s="81" t="s">
        <v>143</v>
      </c>
      <c r="B23" s="82" t="s">
        <v>143</v>
      </c>
      <c r="C23" s="82" t="s">
        <v>48</v>
      </c>
      <c r="D23" s="82" t="s">
        <v>17</v>
      </c>
      <c r="E23" s="83">
        <v>35670</v>
      </c>
      <c r="F23" s="83">
        <v>106993.32</v>
      </c>
      <c r="G23" s="84">
        <v>4.2086920600000001E-2</v>
      </c>
      <c r="H23" s="85">
        <v>1.8144432299999999E-2</v>
      </c>
    </row>
    <row r="24" spans="1:8" s="86" customFormat="1" x14ac:dyDescent="0.2">
      <c r="A24" s="81" t="s">
        <v>143</v>
      </c>
      <c r="B24" s="82" t="s">
        <v>143</v>
      </c>
      <c r="C24" s="82" t="s">
        <v>143</v>
      </c>
      <c r="D24" s="82" t="s">
        <v>27</v>
      </c>
      <c r="E24" s="83">
        <v>7166</v>
      </c>
      <c r="F24" s="83">
        <v>21811</v>
      </c>
      <c r="G24" s="84">
        <v>8.5795807000000005E-3</v>
      </c>
      <c r="H24" s="85">
        <v>3.6988123999999998E-3</v>
      </c>
    </row>
    <row r="25" spans="1:8" s="86" customFormat="1" x14ac:dyDescent="0.2">
      <c r="A25" s="81" t="s">
        <v>143</v>
      </c>
      <c r="B25" s="82" t="s">
        <v>143</v>
      </c>
      <c r="C25" s="82" t="s">
        <v>143</v>
      </c>
      <c r="D25" s="82" t="s">
        <v>24</v>
      </c>
      <c r="E25" s="83">
        <v>389</v>
      </c>
      <c r="F25" s="83">
        <v>1259</v>
      </c>
      <c r="G25" s="84">
        <v>4.9524059999999997E-4</v>
      </c>
      <c r="H25" s="85">
        <v>2.135072E-4</v>
      </c>
    </row>
    <row r="26" spans="1:8" s="86" customFormat="1" x14ac:dyDescent="0.2">
      <c r="A26" s="81" t="s">
        <v>143</v>
      </c>
      <c r="B26" s="82" t="s">
        <v>143</v>
      </c>
      <c r="C26" s="82" t="s">
        <v>143</v>
      </c>
      <c r="D26" s="82" t="s">
        <v>28</v>
      </c>
      <c r="E26" s="83">
        <v>593</v>
      </c>
      <c r="F26" s="83">
        <v>1767</v>
      </c>
      <c r="G26" s="84">
        <v>6.9506760000000005E-4</v>
      </c>
      <c r="H26" s="85">
        <v>2.9965619999999999E-4</v>
      </c>
    </row>
    <row r="27" spans="1:8" s="86" customFormat="1" x14ac:dyDescent="0.2">
      <c r="A27" s="81" t="s">
        <v>143</v>
      </c>
      <c r="B27" s="82" t="s">
        <v>143</v>
      </c>
      <c r="C27" s="82" t="s">
        <v>143</v>
      </c>
      <c r="D27" s="82" t="s">
        <v>18</v>
      </c>
      <c r="E27" s="83">
        <v>13534</v>
      </c>
      <c r="F27" s="83">
        <v>43571</v>
      </c>
      <c r="G27" s="84">
        <v>1.7139100099999999E-2</v>
      </c>
      <c r="H27" s="85">
        <v>7.3889758999999998E-3</v>
      </c>
    </row>
    <row r="28" spans="1:8" s="86" customFormat="1" x14ac:dyDescent="0.2">
      <c r="A28" s="81" t="s">
        <v>143</v>
      </c>
      <c r="B28" s="82" t="s">
        <v>143</v>
      </c>
      <c r="C28" s="82" t="s">
        <v>143</v>
      </c>
      <c r="D28" s="82" t="s">
        <v>36</v>
      </c>
      <c r="E28" s="83">
        <v>144</v>
      </c>
      <c r="F28" s="83">
        <v>437</v>
      </c>
      <c r="G28" s="84">
        <v>1.718984E-4</v>
      </c>
      <c r="H28" s="85">
        <v>7.4108499999999997E-5</v>
      </c>
    </row>
    <row r="29" spans="1:8" s="86" customFormat="1" x14ac:dyDescent="0.2">
      <c r="A29" s="81" t="s">
        <v>143</v>
      </c>
      <c r="B29" s="82" t="s">
        <v>143</v>
      </c>
      <c r="C29" s="82" t="s">
        <v>143</v>
      </c>
      <c r="D29" s="82" t="s">
        <v>176</v>
      </c>
      <c r="E29" s="83">
        <v>808</v>
      </c>
      <c r="F29" s="83">
        <v>2547</v>
      </c>
      <c r="G29" s="84">
        <v>1.0018886E-3</v>
      </c>
      <c r="H29" s="85">
        <v>4.3193229999999999E-4</v>
      </c>
    </row>
    <row r="30" spans="1:8" s="86" customFormat="1" x14ac:dyDescent="0.2">
      <c r="A30" s="81" t="s">
        <v>143</v>
      </c>
      <c r="B30" s="82" t="s">
        <v>143</v>
      </c>
      <c r="C30" s="82" t="s">
        <v>31</v>
      </c>
      <c r="D30" s="82" t="s">
        <v>17</v>
      </c>
      <c r="E30" s="83">
        <v>266</v>
      </c>
      <c r="F30" s="83">
        <v>866</v>
      </c>
      <c r="G30" s="84">
        <v>3.4065000000000001E-4</v>
      </c>
      <c r="H30" s="85">
        <v>1.4686039999999999E-4</v>
      </c>
    </row>
    <row r="31" spans="1:8" s="86" customFormat="1" x14ac:dyDescent="0.2">
      <c r="A31" s="81" t="s">
        <v>143</v>
      </c>
      <c r="B31" s="82" t="s">
        <v>143</v>
      </c>
      <c r="C31" s="82" t="s">
        <v>143</v>
      </c>
      <c r="D31" s="82" t="s">
        <v>27</v>
      </c>
      <c r="E31" s="83">
        <v>148</v>
      </c>
      <c r="F31" s="83">
        <v>401</v>
      </c>
      <c r="G31" s="84">
        <v>1.5773750000000001E-4</v>
      </c>
      <c r="H31" s="85">
        <v>6.80035E-5</v>
      </c>
    </row>
    <row r="32" spans="1:8" s="86" customFormat="1" x14ac:dyDescent="0.2">
      <c r="A32" s="81" t="s">
        <v>143</v>
      </c>
      <c r="B32" s="82" t="s">
        <v>143</v>
      </c>
      <c r="C32" s="82" t="s">
        <v>143</v>
      </c>
      <c r="D32" s="82" t="s">
        <v>28</v>
      </c>
      <c r="E32" s="83">
        <v>233</v>
      </c>
      <c r="F32" s="83">
        <v>635</v>
      </c>
      <c r="G32" s="84">
        <v>2.4978380000000001E-4</v>
      </c>
      <c r="H32" s="85">
        <v>1.0768630000000001E-4</v>
      </c>
    </row>
    <row r="33" spans="1:8" s="86" customFormat="1" x14ac:dyDescent="0.2">
      <c r="A33" s="81" t="s">
        <v>143</v>
      </c>
      <c r="B33" s="82" t="s">
        <v>143</v>
      </c>
      <c r="C33" s="82" t="s">
        <v>143</v>
      </c>
      <c r="D33" s="82" t="s">
        <v>18</v>
      </c>
      <c r="E33" s="83">
        <v>352</v>
      </c>
      <c r="F33" s="83">
        <v>1005</v>
      </c>
      <c r="G33" s="84">
        <v>3.9532709999999998E-4</v>
      </c>
      <c r="H33" s="85">
        <v>1.704326E-4</v>
      </c>
    </row>
    <row r="34" spans="1:8" s="86" customFormat="1" x14ac:dyDescent="0.2">
      <c r="A34" s="81" t="s">
        <v>143</v>
      </c>
      <c r="B34" s="82" t="s">
        <v>143</v>
      </c>
      <c r="C34" s="82" t="s">
        <v>143</v>
      </c>
      <c r="D34" s="82" t="s">
        <v>36</v>
      </c>
      <c r="E34" s="83">
        <v>15</v>
      </c>
      <c r="F34" s="83">
        <v>30</v>
      </c>
      <c r="G34" s="84">
        <v>1.1800800000000001E-5</v>
      </c>
      <c r="H34" s="85">
        <v>5.0875416000000001E-6</v>
      </c>
    </row>
    <row r="35" spans="1:8" s="86" customFormat="1" x14ac:dyDescent="0.2">
      <c r="A35" s="81" t="s">
        <v>143</v>
      </c>
      <c r="B35" s="82" t="s">
        <v>143</v>
      </c>
      <c r="C35" s="82" t="s">
        <v>25</v>
      </c>
      <c r="D35" s="82" t="s">
        <v>17</v>
      </c>
      <c r="E35" s="83">
        <v>3851</v>
      </c>
      <c r="F35" s="83">
        <v>11543</v>
      </c>
      <c r="G35" s="84">
        <v>4.5405575000000004E-3</v>
      </c>
      <c r="H35" s="85">
        <v>1.9575164E-3</v>
      </c>
    </row>
    <row r="36" spans="1:8" s="86" customFormat="1" x14ac:dyDescent="0.2">
      <c r="A36" s="81" t="s">
        <v>143</v>
      </c>
      <c r="B36" s="82" t="s">
        <v>143</v>
      </c>
      <c r="C36" s="82" t="s">
        <v>143</v>
      </c>
      <c r="D36" s="82" t="s">
        <v>27</v>
      </c>
      <c r="E36" s="83">
        <v>3046</v>
      </c>
      <c r="F36" s="83">
        <v>9096</v>
      </c>
      <c r="G36" s="84">
        <v>3.578005E-3</v>
      </c>
      <c r="H36" s="85">
        <v>1.5425426E-3</v>
      </c>
    </row>
    <row r="37" spans="1:8" s="86" customFormat="1" x14ac:dyDescent="0.2">
      <c r="A37" s="81" t="s">
        <v>143</v>
      </c>
      <c r="B37" s="82" t="s">
        <v>143</v>
      </c>
      <c r="C37" s="82" t="s">
        <v>143</v>
      </c>
      <c r="D37" s="82" t="s">
        <v>29</v>
      </c>
      <c r="E37" s="83">
        <v>10</v>
      </c>
      <c r="F37" s="83">
        <v>30</v>
      </c>
      <c r="G37" s="84">
        <v>1.1800800000000001E-5</v>
      </c>
      <c r="H37" s="85">
        <v>5.0875416000000001E-6</v>
      </c>
    </row>
    <row r="38" spans="1:8" s="86" customFormat="1" x14ac:dyDescent="0.2">
      <c r="A38" s="81" t="s">
        <v>143</v>
      </c>
      <c r="B38" s="82" t="s">
        <v>143</v>
      </c>
      <c r="C38" s="82" t="s">
        <v>143</v>
      </c>
      <c r="D38" s="82" t="s">
        <v>28</v>
      </c>
      <c r="E38" s="83">
        <v>866</v>
      </c>
      <c r="F38" s="83">
        <v>2689</v>
      </c>
      <c r="G38" s="84">
        <v>1.0577458E-3</v>
      </c>
      <c r="H38" s="85">
        <v>4.5601330000000001E-4</v>
      </c>
    </row>
    <row r="39" spans="1:8" s="86" customFormat="1" x14ac:dyDescent="0.2">
      <c r="A39" s="81" t="s">
        <v>143</v>
      </c>
      <c r="B39" s="82" t="s">
        <v>143</v>
      </c>
      <c r="C39" s="82" t="s">
        <v>143</v>
      </c>
      <c r="D39" s="82" t="s">
        <v>121</v>
      </c>
      <c r="E39" s="83">
        <v>36</v>
      </c>
      <c r="F39" s="83">
        <v>114</v>
      </c>
      <c r="G39" s="84">
        <v>4.4843099999999998E-5</v>
      </c>
      <c r="H39" s="85">
        <v>1.9332699999999999E-5</v>
      </c>
    </row>
    <row r="40" spans="1:8" s="86" customFormat="1" x14ac:dyDescent="0.2">
      <c r="A40" s="81" t="s">
        <v>143</v>
      </c>
      <c r="B40" s="82" t="s">
        <v>143</v>
      </c>
      <c r="C40" s="82" t="s">
        <v>143</v>
      </c>
      <c r="D40" s="82" t="s">
        <v>36</v>
      </c>
      <c r="E40" s="83">
        <v>71</v>
      </c>
      <c r="F40" s="83">
        <v>214</v>
      </c>
      <c r="G40" s="84">
        <v>8.4179100000000002E-5</v>
      </c>
      <c r="H40" s="85">
        <v>3.6291100000000002E-5</v>
      </c>
    </row>
    <row r="41" spans="1:8" s="86" customFormat="1" x14ac:dyDescent="0.2">
      <c r="A41" s="81" t="s">
        <v>143</v>
      </c>
      <c r="B41" s="82" t="s">
        <v>143</v>
      </c>
      <c r="C41" s="82" t="s">
        <v>143</v>
      </c>
      <c r="D41" s="82" t="s">
        <v>176</v>
      </c>
      <c r="E41" s="83">
        <v>953</v>
      </c>
      <c r="F41" s="83">
        <v>2897</v>
      </c>
      <c r="G41" s="84">
        <v>1.1395647000000001E-3</v>
      </c>
      <c r="H41" s="85">
        <v>4.9128690000000005E-4</v>
      </c>
    </row>
    <row r="42" spans="1:8" s="86" customFormat="1" x14ac:dyDescent="0.2">
      <c r="A42" s="81" t="s">
        <v>143</v>
      </c>
      <c r="B42" s="82" t="s">
        <v>143</v>
      </c>
      <c r="C42" s="82" t="s">
        <v>26</v>
      </c>
      <c r="D42" s="82" t="s">
        <v>176</v>
      </c>
      <c r="E42" s="83">
        <v>11</v>
      </c>
      <c r="F42" s="83">
        <v>33</v>
      </c>
      <c r="G42" s="84">
        <v>1.29809E-5</v>
      </c>
      <c r="H42" s="85">
        <v>5.5962958000000001E-6</v>
      </c>
    </row>
    <row r="43" spans="1:8" s="86" customFormat="1" x14ac:dyDescent="0.2">
      <c r="A43" s="81" t="s">
        <v>143</v>
      </c>
      <c r="B43" s="82" t="s">
        <v>144</v>
      </c>
      <c r="C43" s="82" t="s">
        <v>143</v>
      </c>
      <c r="D43" s="82" t="s">
        <v>143</v>
      </c>
      <c r="E43" s="83">
        <v>837460</v>
      </c>
      <c r="F43" s="83">
        <v>2542198.8199999998</v>
      </c>
      <c r="G43" s="84">
        <v>1</v>
      </c>
      <c r="H43" s="85">
        <v>0.43111807800000002</v>
      </c>
    </row>
    <row r="44" spans="1:8" s="86" customFormat="1" x14ac:dyDescent="0.2">
      <c r="A44" s="81" t="s">
        <v>143</v>
      </c>
      <c r="B44" s="82" t="s">
        <v>20</v>
      </c>
      <c r="C44" s="82" t="s">
        <v>21</v>
      </c>
      <c r="D44" s="82" t="s">
        <v>17</v>
      </c>
      <c r="E44" s="83">
        <v>1114743</v>
      </c>
      <c r="F44" s="83">
        <v>3354558.82</v>
      </c>
      <c r="G44" s="84" t="s">
        <v>143</v>
      </c>
      <c r="H44" s="85">
        <v>0.56888192199999998</v>
      </c>
    </row>
    <row r="45" spans="1:8" s="86" customFormat="1" ht="13.5" thickBot="1" x14ac:dyDescent="0.25">
      <c r="A45" s="87" t="s">
        <v>143</v>
      </c>
      <c r="B45" s="88" t="s">
        <v>22</v>
      </c>
      <c r="C45" s="88" t="s">
        <v>143</v>
      </c>
      <c r="D45" s="88" t="s">
        <v>143</v>
      </c>
      <c r="E45" s="89">
        <v>1952203</v>
      </c>
      <c r="F45" s="89">
        <v>5896757.6399999997</v>
      </c>
      <c r="G45" s="90" t="s">
        <v>143</v>
      </c>
      <c r="H45" s="91">
        <v>1</v>
      </c>
    </row>
    <row r="46" spans="1:8" s="86" customFormat="1" x14ac:dyDescent="0.2"/>
    <row r="47" spans="1:8" s="86" customFormat="1" x14ac:dyDescent="0.2">
      <c r="A47" s="86" t="s">
        <v>33</v>
      </c>
    </row>
    <row r="48" spans="1:8" s="86" customFormat="1" x14ac:dyDescent="0.2"/>
  </sheetData>
  <mergeCells count="3">
    <mergeCell ref="A1:H1"/>
    <mergeCell ref="A2:H2"/>
    <mergeCell ref="A3:H3"/>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H47"/>
  <sheetViews>
    <sheetView workbookViewId="0">
      <selection sqref="A1:H1"/>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180</v>
      </c>
      <c r="B3" s="116"/>
      <c r="C3" s="116"/>
      <c r="D3" s="116"/>
      <c r="E3" s="116"/>
      <c r="F3" s="116"/>
      <c r="G3" s="116"/>
      <c r="H3" s="116"/>
    </row>
    <row r="4" spans="1:8" ht="13.5" thickBot="1" x14ac:dyDescent="0.25">
      <c r="A4" s="28"/>
      <c r="B4" s="28"/>
      <c r="C4" s="28"/>
      <c r="D4" s="28"/>
      <c r="E4" s="28"/>
      <c r="F4" s="28"/>
      <c r="G4" s="28"/>
      <c r="H4" s="28"/>
    </row>
    <row r="5" spans="1:8" ht="51" x14ac:dyDescent="0.2">
      <c r="A5" s="75" t="s">
        <v>168</v>
      </c>
      <c r="B5" s="76" t="s">
        <v>169</v>
      </c>
      <c r="C5" s="76" t="s">
        <v>170</v>
      </c>
      <c r="D5" s="76" t="s">
        <v>171</v>
      </c>
      <c r="E5" s="77" t="s">
        <v>6</v>
      </c>
      <c r="F5" s="78" t="s">
        <v>172</v>
      </c>
      <c r="G5" s="76" t="s">
        <v>173</v>
      </c>
      <c r="H5" s="79" t="s">
        <v>174</v>
      </c>
    </row>
    <row r="6" spans="1:8" s="86" customFormat="1" x14ac:dyDescent="0.2">
      <c r="A6" s="81" t="s">
        <v>32</v>
      </c>
      <c r="B6" s="82" t="s">
        <v>15</v>
      </c>
      <c r="C6" s="82" t="s">
        <v>21</v>
      </c>
      <c r="D6" s="82" t="s">
        <v>27</v>
      </c>
      <c r="E6" s="83">
        <v>32274</v>
      </c>
      <c r="F6" s="83">
        <v>98914.5</v>
      </c>
      <c r="G6" s="84">
        <v>6.8807238899999998E-2</v>
      </c>
      <c r="H6" s="85">
        <v>3.9315508800000003E-2</v>
      </c>
    </row>
    <row r="7" spans="1:8" s="86" customFormat="1" x14ac:dyDescent="0.2">
      <c r="A7" s="81" t="s">
        <v>143</v>
      </c>
      <c r="B7" s="82" t="s">
        <v>143</v>
      </c>
      <c r="C7" s="82" t="s">
        <v>143</v>
      </c>
      <c r="D7" s="82" t="s">
        <v>30</v>
      </c>
      <c r="E7" s="83">
        <v>21</v>
      </c>
      <c r="F7" s="83">
        <v>49</v>
      </c>
      <c r="G7" s="84">
        <v>3.4085499999999997E-5</v>
      </c>
      <c r="H7" s="85">
        <v>1.9476000000000001E-5</v>
      </c>
    </row>
    <row r="8" spans="1:8" s="86" customFormat="1" x14ac:dyDescent="0.2">
      <c r="A8" s="81" t="s">
        <v>143</v>
      </c>
      <c r="B8" s="82" t="s">
        <v>143</v>
      </c>
      <c r="C8" s="82" t="s">
        <v>143</v>
      </c>
      <c r="D8" s="82" t="s">
        <v>23</v>
      </c>
      <c r="E8" s="83">
        <v>8106</v>
      </c>
      <c r="F8" s="83">
        <v>25833</v>
      </c>
      <c r="G8" s="84">
        <v>1.7970038800000001E-2</v>
      </c>
      <c r="H8" s="85">
        <v>1.02678327E-2</v>
      </c>
    </row>
    <row r="9" spans="1:8" s="86" customFormat="1" x14ac:dyDescent="0.2">
      <c r="A9" s="81" t="s">
        <v>143</v>
      </c>
      <c r="B9" s="82" t="s">
        <v>143</v>
      </c>
      <c r="C9" s="82" t="s">
        <v>143</v>
      </c>
      <c r="D9" s="82" t="s">
        <v>29</v>
      </c>
      <c r="E9" s="83">
        <v>1</v>
      </c>
      <c r="F9" s="83">
        <v>3</v>
      </c>
      <c r="G9" s="84">
        <v>2.0868700999999998E-6</v>
      </c>
      <c r="H9" s="85">
        <v>1.1924088999999999E-6</v>
      </c>
    </row>
    <row r="10" spans="1:8" s="86" customFormat="1" x14ac:dyDescent="0.2">
      <c r="A10" s="81" t="s">
        <v>143</v>
      </c>
      <c r="B10" s="82" t="s">
        <v>143</v>
      </c>
      <c r="C10" s="82" t="s">
        <v>143</v>
      </c>
      <c r="D10" s="82" t="s">
        <v>24</v>
      </c>
      <c r="E10" s="83">
        <v>1202</v>
      </c>
      <c r="F10" s="83">
        <v>3808</v>
      </c>
      <c r="G10" s="84">
        <v>2.6489337999999999E-3</v>
      </c>
      <c r="H10" s="85">
        <v>1.5135642999999999E-3</v>
      </c>
    </row>
    <row r="11" spans="1:8" s="86" customFormat="1" x14ac:dyDescent="0.2">
      <c r="A11" s="81" t="s">
        <v>143</v>
      </c>
      <c r="B11" s="82" t="s">
        <v>143</v>
      </c>
      <c r="C11" s="82" t="s">
        <v>143</v>
      </c>
      <c r="D11" s="82" t="s">
        <v>28</v>
      </c>
      <c r="E11" s="83">
        <v>664</v>
      </c>
      <c r="F11" s="83">
        <v>2000</v>
      </c>
      <c r="G11" s="84">
        <v>1.3912467999999999E-3</v>
      </c>
      <c r="H11" s="85">
        <v>7.949392E-4</v>
      </c>
    </row>
    <row r="12" spans="1:8" s="86" customFormat="1" x14ac:dyDescent="0.2">
      <c r="A12" s="81" t="s">
        <v>143</v>
      </c>
      <c r="B12" s="82" t="s">
        <v>143</v>
      </c>
      <c r="C12" s="82" t="s">
        <v>143</v>
      </c>
      <c r="D12" s="82" t="s">
        <v>18</v>
      </c>
      <c r="E12" s="83">
        <v>800</v>
      </c>
      <c r="F12" s="83">
        <v>2524</v>
      </c>
      <c r="G12" s="84">
        <v>1.7557534E-3</v>
      </c>
      <c r="H12" s="85">
        <v>1.0032133000000001E-3</v>
      </c>
    </row>
    <row r="13" spans="1:8" s="86" customFormat="1" x14ac:dyDescent="0.2">
      <c r="A13" s="81" t="s">
        <v>143</v>
      </c>
      <c r="B13" s="82" t="s">
        <v>143</v>
      </c>
      <c r="C13" s="82" t="s">
        <v>143</v>
      </c>
      <c r="D13" s="82" t="s">
        <v>121</v>
      </c>
      <c r="E13" s="83">
        <v>110</v>
      </c>
      <c r="F13" s="83">
        <v>290</v>
      </c>
      <c r="G13" s="84">
        <v>2.0173080000000001E-4</v>
      </c>
      <c r="H13" s="85">
        <v>1.152662E-4</v>
      </c>
    </row>
    <row r="14" spans="1:8" s="86" customFormat="1" x14ac:dyDescent="0.2">
      <c r="A14" s="81" t="s">
        <v>143</v>
      </c>
      <c r="B14" s="82" t="s">
        <v>143</v>
      </c>
      <c r="C14" s="82" t="s">
        <v>143</v>
      </c>
      <c r="D14" s="82" t="s">
        <v>36</v>
      </c>
      <c r="E14" s="83">
        <v>138</v>
      </c>
      <c r="F14" s="83">
        <v>458</v>
      </c>
      <c r="G14" s="84">
        <v>3.1859549999999998E-4</v>
      </c>
      <c r="H14" s="85">
        <v>1.8204110000000001E-4</v>
      </c>
    </row>
    <row r="15" spans="1:8" s="86" customFormat="1" x14ac:dyDescent="0.2">
      <c r="A15" s="81" t="s">
        <v>143</v>
      </c>
      <c r="B15" s="82" t="s">
        <v>143</v>
      </c>
      <c r="C15" s="82" t="s">
        <v>143</v>
      </c>
      <c r="D15" s="82" t="s">
        <v>176</v>
      </c>
      <c r="E15" s="83">
        <v>11534</v>
      </c>
      <c r="F15" s="83">
        <v>34634</v>
      </c>
      <c r="G15" s="84">
        <v>2.40922202E-2</v>
      </c>
      <c r="H15" s="85">
        <v>1.37659629E-2</v>
      </c>
    </row>
    <row r="16" spans="1:8" s="86" customFormat="1" x14ac:dyDescent="0.2">
      <c r="A16" s="81" t="s">
        <v>143</v>
      </c>
      <c r="B16" s="82" t="s">
        <v>143</v>
      </c>
      <c r="C16" s="82" t="s">
        <v>175</v>
      </c>
      <c r="D16" s="82" t="s">
        <v>17</v>
      </c>
      <c r="E16" s="83">
        <v>140539</v>
      </c>
      <c r="F16" s="83">
        <v>422562</v>
      </c>
      <c r="G16" s="84">
        <v>0.29394400720000002</v>
      </c>
      <c r="H16" s="85">
        <v>0.167955558</v>
      </c>
    </row>
    <row r="17" spans="1:8" s="86" customFormat="1" x14ac:dyDescent="0.2">
      <c r="A17" s="81" t="s">
        <v>143</v>
      </c>
      <c r="B17" s="82" t="s">
        <v>143</v>
      </c>
      <c r="C17" s="82" t="s">
        <v>143</v>
      </c>
      <c r="D17" s="82" t="s">
        <v>27</v>
      </c>
      <c r="E17" s="83">
        <v>9890</v>
      </c>
      <c r="F17" s="83">
        <v>29747</v>
      </c>
      <c r="G17" s="84">
        <v>2.06927087E-2</v>
      </c>
      <c r="H17" s="85">
        <v>1.18235288E-2</v>
      </c>
    </row>
    <row r="18" spans="1:8" s="86" customFormat="1" x14ac:dyDescent="0.2">
      <c r="A18" s="81" t="s">
        <v>143</v>
      </c>
      <c r="B18" s="82" t="s">
        <v>143</v>
      </c>
      <c r="C18" s="82" t="s">
        <v>143</v>
      </c>
      <c r="D18" s="82" t="s">
        <v>29</v>
      </c>
      <c r="E18" s="83">
        <v>269</v>
      </c>
      <c r="F18" s="83">
        <v>845</v>
      </c>
      <c r="G18" s="84">
        <v>5.8780180000000005E-4</v>
      </c>
      <c r="H18" s="85">
        <v>3.3586180000000002E-4</v>
      </c>
    </row>
    <row r="19" spans="1:8" s="86" customFormat="1" x14ac:dyDescent="0.2">
      <c r="A19" s="81" t="s">
        <v>143</v>
      </c>
      <c r="B19" s="82" t="s">
        <v>143</v>
      </c>
      <c r="C19" s="82" t="s">
        <v>143</v>
      </c>
      <c r="D19" s="82" t="s">
        <v>28</v>
      </c>
      <c r="E19" s="83">
        <v>34</v>
      </c>
      <c r="F19" s="83">
        <v>102</v>
      </c>
      <c r="G19" s="84">
        <v>7.0953599999999998E-5</v>
      </c>
      <c r="H19" s="85">
        <v>4.0541899999999999E-5</v>
      </c>
    </row>
    <row r="20" spans="1:8" s="86" customFormat="1" x14ac:dyDescent="0.2">
      <c r="A20" s="81" t="s">
        <v>143</v>
      </c>
      <c r="B20" s="82" t="s">
        <v>143</v>
      </c>
      <c r="C20" s="82" t="s">
        <v>143</v>
      </c>
      <c r="D20" s="82" t="s">
        <v>18</v>
      </c>
      <c r="E20" s="83">
        <v>240387</v>
      </c>
      <c r="F20" s="83">
        <v>732753</v>
      </c>
      <c r="G20" s="84">
        <v>0.50972011939999995</v>
      </c>
      <c r="H20" s="85">
        <v>0.29124705719999999</v>
      </c>
    </row>
    <row r="21" spans="1:8" s="86" customFormat="1" x14ac:dyDescent="0.2">
      <c r="A21" s="81" t="s">
        <v>143</v>
      </c>
      <c r="B21" s="82" t="s">
        <v>143</v>
      </c>
      <c r="C21" s="82" t="s">
        <v>143</v>
      </c>
      <c r="D21" s="82" t="s">
        <v>121</v>
      </c>
      <c r="E21" s="83">
        <v>47</v>
      </c>
      <c r="F21" s="83">
        <v>139</v>
      </c>
      <c r="G21" s="84">
        <v>9.6691600000000001E-5</v>
      </c>
      <c r="H21" s="85">
        <v>5.5248299999999998E-5</v>
      </c>
    </row>
    <row r="22" spans="1:8" s="86" customFormat="1" x14ac:dyDescent="0.2">
      <c r="A22" s="81" t="s">
        <v>143</v>
      </c>
      <c r="B22" s="82" t="s">
        <v>143</v>
      </c>
      <c r="C22" s="82" t="s">
        <v>143</v>
      </c>
      <c r="D22" s="82" t="s">
        <v>176</v>
      </c>
      <c r="E22" s="83">
        <v>1187</v>
      </c>
      <c r="F22" s="83">
        <v>3563</v>
      </c>
      <c r="G22" s="84">
        <v>2.4785061000000001E-3</v>
      </c>
      <c r="H22" s="85">
        <v>1.4161842999999999E-3</v>
      </c>
    </row>
    <row r="23" spans="1:8" s="86" customFormat="1" x14ac:dyDescent="0.2">
      <c r="A23" s="81" t="s">
        <v>143</v>
      </c>
      <c r="B23" s="82" t="s">
        <v>143</v>
      </c>
      <c r="C23" s="82" t="s">
        <v>48</v>
      </c>
      <c r="D23" s="82" t="s">
        <v>17</v>
      </c>
      <c r="E23" s="83">
        <v>16308</v>
      </c>
      <c r="F23" s="83">
        <v>49082</v>
      </c>
      <c r="G23" s="84">
        <v>3.4142586799999999E-2</v>
      </c>
      <c r="H23" s="85">
        <v>1.9508603900000001E-2</v>
      </c>
    </row>
    <row r="24" spans="1:8" s="86" customFormat="1" x14ac:dyDescent="0.2">
      <c r="A24" s="81" t="s">
        <v>143</v>
      </c>
      <c r="B24" s="82" t="s">
        <v>143</v>
      </c>
      <c r="C24" s="82" t="s">
        <v>143</v>
      </c>
      <c r="D24" s="82" t="s">
        <v>27</v>
      </c>
      <c r="E24" s="83">
        <v>2346</v>
      </c>
      <c r="F24" s="83">
        <v>7296</v>
      </c>
      <c r="G24" s="84">
        <v>5.0752682E-3</v>
      </c>
      <c r="H24" s="85">
        <v>2.8999384E-3</v>
      </c>
    </row>
    <row r="25" spans="1:8" s="86" customFormat="1" x14ac:dyDescent="0.2">
      <c r="A25" s="81" t="s">
        <v>143</v>
      </c>
      <c r="B25" s="82" t="s">
        <v>143</v>
      </c>
      <c r="C25" s="82" t="s">
        <v>143</v>
      </c>
      <c r="D25" s="82" t="s">
        <v>24</v>
      </c>
      <c r="E25" s="83">
        <v>335</v>
      </c>
      <c r="F25" s="83">
        <v>1084</v>
      </c>
      <c r="G25" s="84">
        <v>7.5405570000000002E-4</v>
      </c>
      <c r="H25" s="85">
        <v>4.3085710000000002E-4</v>
      </c>
    </row>
    <row r="26" spans="1:8" s="86" customFormat="1" x14ac:dyDescent="0.2">
      <c r="A26" s="81" t="s">
        <v>143</v>
      </c>
      <c r="B26" s="82" t="s">
        <v>143</v>
      </c>
      <c r="C26" s="82" t="s">
        <v>143</v>
      </c>
      <c r="D26" s="82" t="s">
        <v>28</v>
      </c>
      <c r="E26" s="83">
        <v>6</v>
      </c>
      <c r="F26" s="83">
        <v>18</v>
      </c>
      <c r="G26" s="84">
        <v>1.25212E-5</v>
      </c>
      <c r="H26" s="85">
        <v>7.1544532000000003E-6</v>
      </c>
    </row>
    <row r="27" spans="1:8" s="86" customFormat="1" x14ac:dyDescent="0.2">
      <c r="A27" s="81" t="s">
        <v>143</v>
      </c>
      <c r="B27" s="82" t="s">
        <v>143</v>
      </c>
      <c r="C27" s="82" t="s">
        <v>143</v>
      </c>
      <c r="D27" s="82" t="s">
        <v>18</v>
      </c>
      <c r="E27" s="83">
        <v>4696</v>
      </c>
      <c r="F27" s="83">
        <v>14097</v>
      </c>
      <c r="G27" s="84">
        <v>9.8062028000000002E-3</v>
      </c>
      <c r="H27" s="85">
        <v>5.6031292000000002E-3</v>
      </c>
    </row>
    <row r="28" spans="1:8" s="86" customFormat="1" x14ac:dyDescent="0.2">
      <c r="A28" s="81" t="s">
        <v>143</v>
      </c>
      <c r="B28" s="82" t="s">
        <v>143</v>
      </c>
      <c r="C28" s="82" t="s">
        <v>143</v>
      </c>
      <c r="D28" s="82" t="s">
        <v>36</v>
      </c>
      <c r="E28" s="83">
        <v>122</v>
      </c>
      <c r="F28" s="83">
        <v>366</v>
      </c>
      <c r="G28" s="84">
        <v>2.5459819999999999E-4</v>
      </c>
      <c r="H28" s="85">
        <v>1.454739E-4</v>
      </c>
    </row>
    <row r="29" spans="1:8" s="86" customFormat="1" x14ac:dyDescent="0.2">
      <c r="A29" s="81" t="s">
        <v>143</v>
      </c>
      <c r="B29" s="82" t="s">
        <v>143</v>
      </c>
      <c r="C29" s="82" t="s">
        <v>143</v>
      </c>
      <c r="D29" s="82" t="s">
        <v>176</v>
      </c>
      <c r="E29" s="83">
        <v>761</v>
      </c>
      <c r="F29" s="83">
        <v>2028</v>
      </c>
      <c r="G29" s="84">
        <v>1.4107242E-3</v>
      </c>
      <c r="H29" s="85">
        <v>8.0606839999999998E-4</v>
      </c>
    </row>
    <row r="30" spans="1:8" s="86" customFormat="1" x14ac:dyDescent="0.2">
      <c r="A30" s="81" t="s">
        <v>143</v>
      </c>
      <c r="B30" s="82" t="s">
        <v>143</v>
      </c>
      <c r="C30" s="82" t="s">
        <v>31</v>
      </c>
      <c r="D30" s="82" t="s">
        <v>17</v>
      </c>
      <c r="E30" s="83">
        <v>22</v>
      </c>
      <c r="F30" s="83">
        <v>72</v>
      </c>
      <c r="G30" s="84">
        <v>5.0084899999999999E-5</v>
      </c>
      <c r="H30" s="85">
        <v>2.8617799999999999E-5</v>
      </c>
    </row>
    <row r="31" spans="1:8" s="86" customFormat="1" x14ac:dyDescent="0.2">
      <c r="A31" s="81" t="s">
        <v>143</v>
      </c>
      <c r="B31" s="82" t="s">
        <v>143</v>
      </c>
      <c r="C31" s="82" t="s">
        <v>143</v>
      </c>
      <c r="D31" s="82" t="s">
        <v>27</v>
      </c>
      <c r="E31" s="83">
        <v>56</v>
      </c>
      <c r="F31" s="83">
        <v>169</v>
      </c>
      <c r="G31" s="84">
        <v>1.1756039999999999E-4</v>
      </c>
      <c r="H31" s="85">
        <v>6.7172400000000001E-5</v>
      </c>
    </row>
    <row r="32" spans="1:8" s="86" customFormat="1" x14ac:dyDescent="0.2">
      <c r="A32" s="81" t="s">
        <v>143</v>
      </c>
      <c r="B32" s="82" t="s">
        <v>143</v>
      </c>
      <c r="C32" s="82" t="s">
        <v>143</v>
      </c>
      <c r="D32" s="82" t="s">
        <v>28</v>
      </c>
      <c r="E32" s="83">
        <v>2</v>
      </c>
      <c r="F32" s="83">
        <v>6</v>
      </c>
      <c r="G32" s="84">
        <v>4.1737402999999996E-6</v>
      </c>
      <c r="H32" s="85">
        <v>2.3848176999999999E-6</v>
      </c>
    </row>
    <row r="33" spans="1:8" s="86" customFormat="1" x14ac:dyDescent="0.2">
      <c r="A33" s="81" t="s">
        <v>143</v>
      </c>
      <c r="B33" s="82" t="s">
        <v>143</v>
      </c>
      <c r="C33" s="82" t="s">
        <v>143</v>
      </c>
      <c r="D33" s="82" t="s">
        <v>18</v>
      </c>
      <c r="E33" s="83">
        <v>1</v>
      </c>
      <c r="F33" s="83">
        <v>3</v>
      </c>
      <c r="G33" s="84">
        <v>2.0868700999999998E-6</v>
      </c>
      <c r="H33" s="85">
        <v>1.1924088999999999E-6</v>
      </c>
    </row>
    <row r="34" spans="1:8" s="86" customFormat="1" x14ac:dyDescent="0.2">
      <c r="A34" s="81" t="s">
        <v>143</v>
      </c>
      <c r="B34" s="82" t="s">
        <v>143</v>
      </c>
      <c r="C34" s="82" t="s">
        <v>25</v>
      </c>
      <c r="D34" s="82" t="s">
        <v>17</v>
      </c>
      <c r="E34" s="83">
        <v>935</v>
      </c>
      <c r="F34" s="83">
        <v>2835</v>
      </c>
      <c r="G34" s="84">
        <v>1.9720923E-3</v>
      </c>
      <c r="H34" s="85">
        <v>1.1268264E-3</v>
      </c>
    </row>
    <row r="35" spans="1:8" s="86" customFormat="1" x14ac:dyDescent="0.2">
      <c r="A35" s="81" t="s">
        <v>143</v>
      </c>
      <c r="B35" s="82" t="s">
        <v>143</v>
      </c>
      <c r="C35" s="82" t="s">
        <v>143</v>
      </c>
      <c r="D35" s="82" t="s">
        <v>27</v>
      </c>
      <c r="E35" s="83">
        <v>587</v>
      </c>
      <c r="F35" s="83">
        <v>1809</v>
      </c>
      <c r="G35" s="84">
        <v>1.2583827E-3</v>
      </c>
      <c r="H35" s="85">
        <v>7.190225E-4</v>
      </c>
    </row>
    <row r="36" spans="1:8" s="86" customFormat="1" x14ac:dyDescent="0.2">
      <c r="A36" s="81" t="s">
        <v>143</v>
      </c>
      <c r="B36" s="82" t="s">
        <v>143</v>
      </c>
      <c r="C36" s="82" t="s">
        <v>143</v>
      </c>
      <c r="D36" s="82" t="s">
        <v>28</v>
      </c>
      <c r="E36" s="83">
        <v>62</v>
      </c>
      <c r="F36" s="83">
        <v>186</v>
      </c>
      <c r="G36" s="84">
        <v>1.2938589999999999E-4</v>
      </c>
      <c r="H36" s="85">
        <v>7.3929299999999997E-5</v>
      </c>
    </row>
    <row r="37" spans="1:8" s="86" customFormat="1" x14ac:dyDescent="0.2">
      <c r="A37" s="81" t="s">
        <v>143</v>
      </c>
      <c r="B37" s="82" t="s">
        <v>143</v>
      </c>
      <c r="C37" s="82" t="s">
        <v>143</v>
      </c>
      <c r="D37" s="82" t="s">
        <v>121</v>
      </c>
      <c r="E37" s="83">
        <v>38</v>
      </c>
      <c r="F37" s="83">
        <v>38</v>
      </c>
      <c r="G37" s="84">
        <v>2.6433700000000001E-5</v>
      </c>
      <c r="H37" s="85">
        <v>1.5103799999999999E-5</v>
      </c>
    </row>
    <row r="38" spans="1:8" s="86" customFormat="1" x14ac:dyDescent="0.2">
      <c r="A38" s="81" t="s">
        <v>143</v>
      </c>
      <c r="B38" s="82" t="s">
        <v>143</v>
      </c>
      <c r="C38" s="82" t="s">
        <v>143</v>
      </c>
      <c r="D38" s="82" t="s">
        <v>36</v>
      </c>
      <c r="E38" s="83">
        <v>17</v>
      </c>
      <c r="F38" s="83">
        <v>33</v>
      </c>
      <c r="G38" s="84">
        <v>2.2955600000000001E-5</v>
      </c>
      <c r="H38" s="85">
        <v>1.3116500000000001E-5</v>
      </c>
    </row>
    <row r="39" spans="1:8" s="86" customFormat="1" x14ac:dyDescent="0.2">
      <c r="A39" s="81" t="s">
        <v>143</v>
      </c>
      <c r="B39" s="82" t="s">
        <v>143</v>
      </c>
      <c r="C39" s="82" t="s">
        <v>143</v>
      </c>
      <c r="D39" s="82" t="s">
        <v>176</v>
      </c>
      <c r="E39" s="83">
        <v>57</v>
      </c>
      <c r="F39" s="83">
        <v>171</v>
      </c>
      <c r="G39" s="84">
        <v>1.1895159999999999E-4</v>
      </c>
      <c r="H39" s="85">
        <v>6.7967300000000002E-5</v>
      </c>
    </row>
    <row r="40" spans="1:8" s="86" customFormat="1" x14ac:dyDescent="0.2">
      <c r="A40" s="81" t="s">
        <v>143</v>
      </c>
      <c r="B40" s="82" t="s">
        <v>143</v>
      </c>
      <c r="C40" s="82" t="s">
        <v>26</v>
      </c>
      <c r="D40" s="82" t="s">
        <v>17</v>
      </c>
      <c r="E40" s="83">
        <v>2</v>
      </c>
      <c r="F40" s="83">
        <v>6</v>
      </c>
      <c r="G40" s="84">
        <v>4.1737402999999996E-6</v>
      </c>
      <c r="H40" s="85">
        <v>2.3848176999999999E-6</v>
      </c>
    </row>
    <row r="41" spans="1:8" s="86" customFormat="1" x14ac:dyDescent="0.2">
      <c r="A41" s="81" t="s">
        <v>143</v>
      </c>
      <c r="B41" s="82" t="s">
        <v>143</v>
      </c>
      <c r="C41" s="82" t="s">
        <v>143</v>
      </c>
      <c r="D41" s="82" t="s">
        <v>27</v>
      </c>
      <c r="E41" s="83">
        <v>12</v>
      </c>
      <c r="F41" s="83">
        <v>36</v>
      </c>
      <c r="G41" s="84">
        <v>2.5042399999999999E-5</v>
      </c>
      <c r="H41" s="85">
        <v>1.4308899999999999E-5</v>
      </c>
    </row>
    <row r="42" spans="1:8" s="86" customFormat="1" x14ac:dyDescent="0.2">
      <c r="A42" s="81" t="s">
        <v>143</v>
      </c>
      <c r="B42" s="82" t="s">
        <v>144</v>
      </c>
      <c r="C42" s="82" t="s">
        <v>143</v>
      </c>
      <c r="D42" s="82" t="s">
        <v>143</v>
      </c>
      <c r="E42" s="83">
        <v>473568</v>
      </c>
      <c r="F42" s="83">
        <v>1437559.5</v>
      </c>
      <c r="G42" s="84">
        <v>1</v>
      </c>
      <c r="H42" s="85">
        <v>0.57138622959999996</v>
      </c>
    </row>
    <row r="43" spans="1:8" s="86" customFormat="1" x14ac:dyDescent="0.2">
      <c r="A43" s="81" t="s">
        <v>143</v>
      </c>
      <c r="B43" s="82" t="s">
        <v>20</v>
      </c>
      <c r="C43" s="82" t="s">
        <v>21</v>
      </c>
      <c r="D43" s="82" t="s">
        <v>17</v>
      </c>
      <c r="E43" s="83">
        <v>358753</v>
      </c>
      <c r="F43" s="83">
        <v>1078356.05</v>
      </c>
      <c r="G43" s="84" t="s">
        <v>143</v>
      </c>
      <c r="H43" s="85">
        <v>0.42861377039999998</v>
      </c>
    </row>
    <row r="44" spans="1:8" s="86" customFormat="1" ht="13.5" thickBot="1" x14ac:dyDescent="0.25">
      <c r="A44" s="87" t="s">
        <v>143</v>
      </c>
      <c r="B44" s="88" t="s">
        <v>22</v>
      </c>
      <c r="C44" s="88" t="s">
        <v>143</v>
      </c>
      <c r="D44" s="88" t="s">
        <v>143</v>
      </c>
      <c r="E44" s="89">
        <v>832321</v>
      </c>
      <c r="F44" s="89">
        <v>2515915.5499999998</v>
      </c>
      <c r="G44" s="90" t="s">
        <v>143</v>
      </c>
      <c r="H44" s="91">
        <v>1</v>
      </c>
    </row>
    <row r="45" spans="1:8" s="86" customFormat="1" x14ac:dyDescent="0.2"/>
    <row r="46" spans="1:8" s="86" customFormat="1" x14ac:dyDescent="0.2">
      <c r="A46" s="86" t="s">
        <v>33</v>
      </c>
    </row>
    <row r="47" spans="1:8" s="86" customFormat="1" x14ac:dyDescent="0.2"/>
  </sheetData>
  <mergeCells count="3">
    <mergeCell ref="A1:H1"/>
    <mergeCell ref="A2:H2"/>
    <mergeCell ref="A3:H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H48"/>
  <sheetViews>
    <sheetView workbookViewId="0">
      <selection sqref="A1:H1"/>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179</v>
      </c>
      <c r="B3" s="116"/>
      <c r="C3" s="116"/>
      <c r="D3" s="116"/>
      <c r="E3" s="116"/>
      <c r="F3" s="116"/>
      <c r="G3" s="116"/>
      <c r="H3" s="116"/>
    </row>
    <row r="4" spans="1:8" ht="13.5" thickBot="1" x14ac:dyDescent="0.25">
      <c r="A4" s="28"/>
      <c r="B4" s="28"/>
      <c r="C4" s="28"/>
      <c r="D4" s="28"/>
      <c r="E4" s="28"/>
      <c r="F4" s="28"/>
      <c r="G4" s="28"/>
      <c r="H4" s="28"/>
    </row>
    <row r="5" spans="1:8" ht="51" x14ac:dyDescent="0.2">
      <c r="A5" s="75" t="s">
        <v>168</v>
      </c>
      <c r="B5" s="76" t="s">
        <v>169</v>
      </c>
      <c r="C5" s="76" t="s">
        <v>170</v>
      </c>
      <c r="D5" s="76" t="s">
        <v>171</v>
      </c>
      <c r="E5" s="77" t="s">
        <v>6</v>
      </c>
      <c r="F5" s="78" t="s">
        <v>172</v>
      </c>
      <c r="G5" s="76" t="s">
        <v>173</v>
      </c>
      <c r="H5" s="79" t="s">
        <v>174</v>
      </c>
    </row>
    <row r="6" spans="1:8" s="86" customFormat="1" x14ac:dyDescent="0.2">
      <c r="A6" s="93" t="s">
        <v>32</v>
      </c>
      <c r="B6" s="94" t="s">
        <v>15</v>
      </c>
      <c r="C6" s="94" t="s">
        <v>21</v>
      </c>
      <c r="D6" s="94" t="s">
        <v>27</v>
      </c>
      <c r="E6" s="95">
        <v>136281</v>
      </c>
      <c r="F6" s="95">
        <v>413141.75</v>
      </c>
      <c r="G6" s="96">
        <v>0.1841360236</v>
      </c>
      <c r="H6" s="97">
        <v>7.2137129300000005E-2</v>
      </c>
    </row>
    <row r="7" spans="1:8" s="86" customFormat="1" x14ac:dyDescent="0.2">
      <c r="A7" s="93" t="s">
        <v>143</v>
      </c>
      <c r="B7" s="94" t="s">
        <v>143</v>
      </c>
      <c r="C7" s="94" t="s">
        <v>143</v>
      </c>
      <c r="D7" s="94" t="s">
        <v>30</v>
      </c>
      <c r="E7" s="95">
        <v>6</v>
      </c>
      <c r="F7" s="95">
        <v>18</v>
      </c>
      <c r="G7" s="96">
        <v>8.0225452999999994E-6</v>
      </c>
      <c r="H7" s="97">
        <v>3.1429124000000001E-6</v>
      </c>
    </row>
    <row r="8" spans="1:8" s="86" customFormat="1" x14ac:dyDescent="0.2">
      <c r="A8" s="93" t="s">
        <v>143</v>
      </c>
      <c r="B8" s="94" t="s">
        <v>143</v>
      </c>
      <c r="C8" s="94" t="s">
        <v>143</v>
      </c>
      <c r="D8" s="94" t="s">
        <v>23</v>
      </c>
      <c r="E8" s="95">
        <v>7372</v>
      </c>
      <c r="F8" s="95">
        <v>22872</v>
      </c>
      <c r="G8" s="96">
        <v>1.0193981E-2</v>
      </c>
      <c r="H8" s="97">
        <v>3.9935939999999996E-3</v>
      </c>
    </row>
    <row r="9" spans="1:8" s="86" customFormat="1" x14ac:dyDescent="0.2">
      <c r="A9" s="93" t="s">
        <v>143</v>
      </c>
      <c r="B9" s="94" t="s">
        <v>143</v>
      </c>
      <c r="C9" s="94" t="s">
        <v>143</v>
      </c>
      <c r="D9" s="94" t="s">
        <v>24</v>
      </c>
      <c r="E9" s="95">
        <v>843</v>
      </c>
      <c r="F9" s="95">
        <v>2633</v>
      </c>
      <c r="G9" s="96">
        <v>1.1735201E-3</v>
      </c>
      <c r="H9" s="97">
        <v>4.5973820000000002E-4</v>
      </c>
    </row>
    <row r="10" spans="1:8" s="86" customFormat="1" x14ac:dyDescent="0.2">
      <c r="A10" s="93" t="s">
        <v>143</v>
      </c>
      <c r="B10" s="94" t="s">
        <v>143</v>
      </c>
      <c r="C10" s="94" t="s">
        <v>143</v>
      </c>
      <c r="D10" s="94" t="s">
        <v>28</v>
      </c>
      <c r="E10" s="95">
        <v>14935</v>
      </c>
      <c r="F10" s="95">
        <v>45805</v>
      </c>
      <c r="G10" s="96">
        <v>2.0415149399999999E-2</v>
      </c>
      <c r="H10" s="97">
        <v>7.9978389999999996E-3</v>
      </c>
    </row>
    <row r="11" spans="1:8" s="86" customFormat="1" x14ac:dyDescent="0.2">
      <c r="A11" s="93" t="s">
        <v>143</v>
      </c>
      <c r="B11" s="94" t="s">
        <v>143</v>
      </c>
      <c r="C11" s="94" t="s">
        <v>143</v>
      </c>
      <c r="D11" s="94" t="s">
        <v>18</v>
      </c>
      <c r="E11" s="95">
        <v>997</v>
      </c>
      <c r="F11" s="95">
        <v>3083.5</v>
      </c>
      <c r="G11" s="96">
        <v>1.3743066E-3</v>
      </c>
      <c r="H11" s="97">
        <v>5.3839839999999996E-4</v>
      </c>
    </row>
    <row r="12" spans="1:8" s="86" customFormat="1" x14ac:dyDescent="0.2">
      <c r="A12" s="93" t="s">
        <v>143</v>
      </c>
      <c r="B12" s="94" t="s">
        <v>143</v>
      </c>
      <c r="C12" s="94" t="s">
        <v>143</v>
      </c>
      <c r="D12" s="94" t="s">
        <v>121</v>
      </c>
      <c r="E12" s="95">
        <v>1877</v>
      </c>
      <c r="F12" s="95">
        <v>6005</v>
      </c>
      <c r="G12" s="96">
        <v>2.6764102999999998E-3</v>
      </c>
      <c r="H12" s="97">
        <v>1.0485105000000001E-3</v>
      </c>
    </row>
    <row r="13" spans="1:8" s="86" customFormat="1" x14ac:dyDescent="0.2">
      <c r="A13" s="93" t="s">
        <v>143</v>
      </c>
      <c r="B13" s="94" t="s">
        <v>143</v>
      </c>
      <c r="C13" s="94" t="s">
        <v>143</v>
      </c>
      <c r="D13" s="94" t="s">
        <v>36</v>
      </c>
      <c r="E13" s="95">
        <v>752</v>
      </c>
      <c r="F13" s="95">
        <v>2110</v>
      </c>
      <c r="G13" s="96">
        <v>9.4042059999999996E-4</v>
      </c>
      <c r="H13" s="97">
        <v>3.684192E-4</v>
      </c>
    </row>
    <row r="14" spans="1:8" s="86" customFormat="1" x14ac:dyDescent="0.2">
      <c r="A14" s="93" t="s">
        <v>143</v>
      </c>
      <c r="B14" s="94" t="s">
        <v>143</v>
      </c>
      <c r="C14" s="94" t="s">
        <v>143</v>
      </c>
      <c r="D14" s="94" t="s">
        <v>176</v>
      </c>
      <c r="E14" s="95">
        <v>138940</v>
      </c>
      <c r="F14" s="95">
        <v>425576</v>
      </c>
      <c r="G14" s="96">
        <v>0.1896779311</v>
      </c>
      <c r="H14" s="97">
        <v>7.4308227000000004E-2</v>
      </c>
    </row>
    <row r="15" spans="1:8" s="86" customFormat="1" x14ac:dyDescent="0.2">
      <c r="A15" s="93" t="s">
        <v>143</v>
      </c>
      <c r="B15" s="94" t="s">
        <v>143</v>
      </c>
      <c r="C15" s="94" t="s">
        <v>175</v>
      </c>
      <c r="D15" s="94" t="s">
        <v>17</v>
      </c>
      <c r="E15" s="95">
        <v>146214</v>
      </c>
      <c r="F15" s="95">
        <v>439623</v>
      </c>
      <c r="G15" s="96">
        <v>0.1959386363</v>
      </c>
      <c r="H15" s="97">
        <v>7.6760920900000001E-2</v>
      </c>
    </row>
    <row r="16" spans="1:8" s="86" customFormat="1" x14ac:dyDescent="0.2">
      <c r="A16" s="93" t="s">
        <v>143</v>
      </c>
      <c r="B16" s="94" t="s">
        <v>143</v>
      </c>
      <c r="C16" s="94" t="s">
        <v>143</v>
      </c>
      <c r="D16" s="94" t="s">
        <v>27</v>
      </c>
      <c r="E16" s="95">
        <v>3431</v>
      </c>
      <c r="F16" s="95">
        <v>10006</v>
      </c>
      <c r="G16" s="96">
        <v>4.4596438000000004E-3</v>
      </c>
      <c r="H16" s="97">
        <v>1.7471101000000001E-3</v>
      </c>
    </row>
    <row r="17" spans="1:8" s="86" customFormat="1" x14ac:dyDescent="0.2">
      <c r="A17" s="93" t="s">
        <v>143</v>
      </c>
      <c r="B17" s="94" t="s">
        <v>143</v>
      </c>
      <c r="C17" s="94" t="s">
        <v>143</v>
      </c>
      <c r="D17" s="94" t="s">
        <v>29</v>
      </c>
      <c r="E17" s="95">
        <v>254</v>
      </c>
      <c r="F17" s="95">
        <v>795</v>
      </c>
      <c r="G17" s="96">
        <v>3.543291E-4</v>
      </c>
      <c r="H17" s="97">
        <v>1.3881200000000001E-4</v>
      </c>
    </row>
    <row r="18" spans="1:8" s="86" customFormat="1" x14ac:dyDescent="0.2">
      <c r="A18" s="93" t="s">
        <v>143</v>
      </c>
      <c r="B18" s="94" t="s">
        <v>143</v>
      </c>
      <c r="C18" s="94" t="s">
        <v>143</v>
      </c>
      <c r="D18" s="94" t="s">
        <v>28</v>
      </c>
      <c r="E18" s="95">
        <v>1642</v>
      </c>
      <c r="F18" s="95">
        <v>4879</v>
      </c>
      <c r="G18" s="96">
        <v>2.1745555000000001E-3</v>
      </c>
      <c r="H18" s="97">
        <v>8.5190389999999997E-4</v>
      </c>
    </row>
    <row r="19" spans="1:8" s="86" customFormat="1" x14ac:dyDescent="0.2">
      <c r="A19" s="93" t="s">
        <v>143</v>
      </c>
      <c r="B19" s="94" t="s">
        <v>143</v>
      </c>
      <c r="C19" s="94" t="s">
        <v>143</v>
      </c>
      <c r="D19" s="94" t="s">
        <v>18</v>
      </c>
      <c r="E19" s="95">
        <v>219585</v>
      </c>
      <c r="F19" s="95">
        <v>661376.18999999994</v>
      </c>
      <c r="G19" s="96">
        <v>0.29477335980000002</v>
      </c>
      <c r="H19" s="97">
        <v>0.1154804126</v>
      </c>
    </row>
    <row r="20" spans="1:8" s="86" customFormat="1" x14ac:dyDescent="0.2">
      <c r="A20" s="93" t="s">
        <v>143</v>
      </c>
      <c r="B20" s="94" t="s">
        <v>143</v>
      </c>
      <c r="C20" s="94" t="s">
        <v>143</v>
      </c>
      <c r="D20" s="94" t="s">
        <v>121</v>
      </c>
      <c r="E20" s="95">
        <v>76</v>
      </c>
      <c r="F20" s="95">
        <v>209</v>
      </c>
      <c r="G20" s="96">
        <v>9.3150699999999996E-5</v>
      </c>
      <c r="H20" s="97">
        <v>3.6492699999999997E-5</v>
      </c>
    </row>
    <row r="21" spans="1:8" s="86" customFormat="1" x14ac:dyDescent="0.2">
      <c r="A21" s="93" t="s">
        <v>143</v>
      </c>
      <c r="B21" s="94" t="s">
        <v>143</v>
      </c>
      <c r="C21" s="94" t="s">
        <v>143</v>
      </c>
      <c r="D21" s="94" t="s">
        <v>176</v>
      </c>
      <c r="E21" s="95">
        <v>6955</v>
      </c>
      <c r="F21" s="95">
        <v>21344</v>
      </c>
      <c r="G21" s="96">
        <v>9.5129559999999995E-3</v>
      </c>
      <c r="H21" s="97">
        <v>3.7267957E-3</v>
      </c>
    </row>
    <row r="22" spans="1:8" s="86" customFormat="1" x14ac:dyDescent="0.2">
      <c r="A22" s="93" t="s">
        <v>143</v>
      </c>
      <c r="B22" s="94" t="s">
        <v>143</v>
      </c>
      <c r="C22" s="94" t="s">
        <v>48</v>
      </c>
      <c r="D22" s="94" t="s">
        <v>17</v>
      </c>
      <c r="E22" s="95">
        <v>32413</v>
      </c>
      <c r="F22" s="95">
        <v>97781</v>
      </c>
      <c r="G22" s="96">
        <v>4.35806948E-2</v>
      </c>
      <c r="H22" s="97">
        <v>1.70731732E-2</v>
      </c>
    </row>
    <row r="23" spans="1:8" s="86" customFormat="1" x14ac:dyDescent="0.2">
      <c r="A23" s="93" t="s">
        <v>143</v>
      </c>
      <c r="B23" s="94" t="s">
        <v>143</v>
      </c>
      <c r="C23" s="94" t="s">
        <v>143</v>
      </c>
      <c r="D23" s="94" t="s">
        <v>27</v>
      </c>
      <c r="E23" s="95">
        <v>6985</v>
      </c>
      <c r="F23" s="95">
        <v>21006</v>
      </c>
      <c r="G23" s="96">
        <v>9.3623104000000006E-3</v>
      </c>
      <c r="H23" s="97">
        <v>3.6677787999999998E-3</v>
      </c>
    </row>
    <row r="24" spans="1:8" s="86" customFormat="1" x14ac:dyDescent="0.2">
      <c r="A24" s="93" t="s">
        <v>143</v>
      </c>
      <c r="B24" s="94" t="s">
        <v>143</v>
      </c>
      <c r="C24" s="94" t="s">
        <v>143</v>
      </c>
      <c r="D24" s="94" t="s">
        <v>24</v>
      </c>
      <c r="E24" s="95">
        <v>206</v>
      </c>
      <c r="F24" s="95">
        <v>675</v>
      </c>
      <c r="G24" s="96">
        <v>3.008455E-4</v>
      </c>
      <c r="H24" s="97">
        <v>1.178592E-4</v>
      </c>
    </row>
    <row r="25" spans="1:8" s="86" customFormat="1" x14ac:dyDescent="0.2">
      <c r="A25" s="93" t="s">
        <v>143</v>
      </c>
      <c r="B25" s="94" t="s">
        <v>143</v>
      </c>
      <c r="C25" s="94" t="s">
        <v>143</v>
      </c>
      <c r="D25" s="94" t="s">
        <v>28</v>
      </c>
      <c r="E25" s="95">
        <v>429</v>
      </c>
      <c r="F25" s="95">
        <v>1325</v>
      </c>
      <c r="G25" s="96">
        <v>5.9054850000000005E-4</v>
      </c>
      <c r="H25" s="97">
        <v>2.313533E-4</v>
      </c>
    </row>
    <row r="26" spans="1:8" s="86" customFormat="1" x14ac:dyDescent="0.2">
      <c r="A26" s="93" t="s">
        <v>143</v>
      </c>
      <c r="B26" s="94" t="s">
        <v>143</v>
      </c>
      <c r="C26" s="94" t="s">
        <v>143</v>
      </c>
      <c r="D26" s="94" t="s">
        <v>18</v>
      </c>
      <c r="E26" s="95">
        <v>8634</v>
      </c>
      <c r="F26" s="95">
        <v>26900</v>
      </c>
      <c r="G26" s="96">
        <v>1.19892483E-2</v>
      </c>
      <c r="H26" s="97">
        <v>4.6969079999999996E-3</v>
      </c>
    </row>
    <row r="27" spans="1:8" s="86" customFormat="1" x14ac:dyDescent="0.2">
      <c r="A27" s="93" t="s">
        <v>143</v>
      </c>
      <c r="B27" s="94" t="s">
        <v>143</v>
      </c>
      <c r="C27" s="94" t="s">
        <v>143</v>
      </c>
      <c r="D27" s="94" t="s">
        <v>36</v>
      </c>
      <c r="E27" s="95">
        <v>250</v>
      </c>
      <c r="F27" s="95">
        <v>750</v>
      </c>
      <c r="G27" s="96">
        <v>3.3427270000000001E-4</v>
      </c>
      <c r="H27" s="97">
        <v>1.3095469999999999E-4</v>
      </c>
    </row>
    <row r="28" spans="1:8" s="86" customFormat="1" x14ac:dyDescent="0.2">
      <c r="A28" s="93" t="s">
        <v>143</v>
      </c>
      <c r="B28" s="94" t="s">
        <v>143</v>
      </c>
      <c r="C28" s="94" t="s">
        <v>143</v>
      </c>
      <c r="D28" s="94" t="s">
        <v>176</v>
      </c>
      <c r="E28" s="95">
        <v>1734</v>
      </c>
      <c r="F28" s="95">
        <v>5270</v>
      </c>
      <c r="G28" s="96">
        <v>2.3488229999999999E-3</v>
      </c>
      <c r="H28" s="97">
        <v>9.2017490000000004E-4</v>
      </c>
    </row>
    <row r="29" spans="1:8" s="86" customFormat="1" x14ac:dyDescent="0.2">
      <c r="A29" s="93" t="s">
        <v>143</v>
      </c>
      <c r="B29" s="94" t="s">
        <v>143</v>
      </c>
      <c r="C29" s="94" t="s">
        <v>31</v>
      </c>
      <c r="D29" s="94" t="s">
        <v>17</v>
      </c>
      <c r="E29" s="95">
        <v>100</v>
      </c>
      <c r="F29" s="95">
        <v>306</v>
      </c>
      <c r="G29" s="96">
        <v>1.3638330000000001E-4</v>
      </c>
      <c r="H29" s="97">
        <v>5.3429500000000001E-5</v>
      </c>
    </row>
    <row r="30" spans="1:8" s="86" customFormat="1" x14ac:dyDescent="0.2">
      <c r="A30" s="93" t="s">
        <v>143</v>
      </c>
      <c r="B30" s="94" t="s">
        <v>143</v>
      </c>
      <c r="C30" s="94" t="s">
        <v>143</v>
      </c>
      <c r="D30" s="94" t="s">
        <v>27</v>
      </c>
      <c r="E30" s="95">
        <v>178</v>
      </c>
      <c r="F30" s="95">
        <v>541</v>
      </c>
      <c r="G30" s="96">
        <v>2.4112210000000001E-4</v>
      </c>
      <c r="H30" s="97">
        <v>9.4462000000000005E-5</v>
      </c>
    </row>
    <row r="31" spans="1:8" s="86" customFormat="1" x14ac:dyDescent="0.2">
      <c r="A31" s="93" t="s">
        <v>143</v>
      </c>
      <c r="B31" s="94" t="s">
        <v>143</v>
      </c>
      <c r="C31" s="94" t="s">
        <v>143</v>
      </c>
      <c r="D31" s="94" t="s">
        <v>28</v>
      </c>
      <c r="E31" s="95">
        <v>55</v>
      </c>
      <c r="F31" s="95">
        <v>165</v>
      </c>
      <c r="G31" s="96">
        <v>7.3540000000000004E-5</v>
      </c>
      <c r="H31" s="97">
        <v>2.881E-5</v>
      </c>
    </row>
    <row r="32" spans="1:8" s="86" customFormat="1" x14ac:dyDescent="0.2">
      <c r="A32" s="93" t="s">
        <v>143</v>
      </c>
      <c r="B32" s="94" t="s">
        <v>143</v>
      </c>
      <c r="C32" s="94" t="s">
        <v>143</v>
      </c>
      <c r="D32" s="94" t="s">
        <v>18</v>
      </c>
      <c r="E32" s="95">
        <v>5</v>
      </c>
      <c r="F32" s="95">
        <v>15</v>
      </c>
      <c r="G32" s="96">
        <v>6.6854545000000003E-6</v>
      </c>
      <c r="H32" s="97">
        <v>2.6190937000000001E-6</v>
      </c>
    </row>
    <row r="33" spans="1:8" s="86" customFormat="1" x14ac:dyDescent="0.2">
      <c r="A33" s="93" t="s">
        <v>143</v>
      </c>
      <c r="B33" s="94" t="s">
        <v>143</v>
      </c>
      <c r="C33" s="94" t="s">
        <v>143</v>
      </c>
      <c r="D33" s="94" t="s">
        <v>36</v>
      </c>
      <c r="E33" s="95">
        <v>14</v>
      </c>
      <c r="F33" s="95">
        <v>42</v>
      </c>
      <c r="G33" s="96">
        <v>1.8719299999999999E-5</v>
      </c>
      <c r="H33" s="97">
        <v>7.3334623000000002E-6</v>
      </c>
    </row>
    <row r="34" spans="1:8" s="86" customFormat="1" x14ac:dyDescent="0.2">
      <c r="A34" s="93" t="s">
        <v>143</v>
      </c>
      <c r="B34" s="94" t="s">
        <v>143</v>
      </c>
      <c r="C34" s="94" t="s">
        <v>25</v>
      </c>
      <c r="D34" s="94" t="s">
        <v>17</v>
      </c>
      <c r="E34" s="95">
        <v>3764</v>
      </c>
      <c r="F34" s="95">
        <v>11141.75</v>
      </c>
      <c r="G34" s="96">
        <v>4.9658441000000001E-3</v>
      </c>
      <c r="H34" s="97">
        <v>1.9454190999999999E-3</v>
      </c>
    </row>
    <row r="35" spans="1:8" s="86" customFormat="1" x14ac:dyDescent="0.2">
      <c r="A35" s="93" t="s">
        <v>143</v>
      </c>
      <c r="B35" s="94" t="s">
        <v>143</v>
      </c>
      <c r="C35" s="94" t="s">
        <v>143</v>
      </c>
      <c r="D35" s="94" t="s">
        <v>27</v>
      </c>
      <c r="E35" s="95">
        <v>3890</v>
      </c>
      <c r="F35" s="95">
        <v>11418.75</v>
      </c>
      <c r="G35" s="96">
        <v>5.0893021999999996E-3</v>
      </c>
      <c r="H35" s="97">
        <v>1.9937851000000001E-3</v>
      </c>
    </row>
    <row r="36" spans="1:8" s="86" customFormat="1" x14ac:dyDescent="0.2">
      <c r="A36" s="93" t="s">
        <v>143</v>
      </c>
      <c r="B36" s="94" t="s">
        <v>143</v>
      </c>
      <c r="C36" s="94" t="s">
        <v>143</v>
      </c>
      <c r="D36" s="94" t="s">
        <v>28</v>
      </c>
      <c r="E36" s="95">
        <v>880</v>
      </c>
      <c r="F36" s="95">
        <v>2683</v>
      </c>
      <c r="G36" s="96">
        <v>1.1958050000000001E-3</v>
      </c>
      <c r="H36" s="97">
        <v>4.6846859999999998E-4</v>
      </c>
    </row>
    <row r="37" spans="1:8" s="86" customFormat="1" x14ac:dyDescent="0.2">
      <c r="A37" s="93" t="s">
        <v>143</v>
      </c>
      <c r="B37" s="94" t="s">
        <v>143</v>
      </c>
      <c r="C37" s="94" t="s">
        <v>143</v>
      </c>
      <c r="D37" s="94" t="s">
        <v>121</v>
      </c>
      <c r="E37" s="95">
        <v>27</v>
      </c>
      <c r="F37" s="95">
        <v>45</v>
      </c>
      <c r="G37" s="96">
        <v>2.00564E-5</v>
      </c>
      <c r="H37" s="97">
        <v>7.8572809999999998E-6</v>
      </c>
    </row>
    <row r="38" spans="1:8" s="86" customFormat="1" x14ac:dyDescent="0.2">
      <c r="A38" s="93" t="s">
        <v>143</v>
      </c>
      <c r="B38" s="94" t="s">
        <v>143</v>
      </c>
      <c r="C38" s="94" t="s">
        <v>143</v>
      </c>
      <c r="D38" s="94" t="s">
        <v>36</v>
      </c>
      <c r="E38" s="95">
        <v>55</v>
      </c>
      <c r="F38" s="95">
        <v>164</v>
      </c>
      <c r="G38" s="96">
        <v>7.3094299999999996E-5</v>
      </c>
      <c r="H38" s="97">
        <v>2.86354E-5</v>
      </c>
    </row>
    <row r="39" spans="1:8" s="86" customFormat="1" x14ac:dyDescent="0.2">
      <c r="A39" s="93" t="s">
        <v>143</v>
      </c>
      <c r="B39" s="94" t="s">
        <v>143</v>
      </c>
      <c r="C39" s="94" t="s">
        <v>143</v>
      </c>
      <c r="D39" s="94" t="s">
        <v>176</v>
      </c>
      <c r="E39" s="95">
        <v>1248</v>
      </c>
      <c r="F39" s="95">
        <v>3744</v>
      </c>
      <c r="G39" s="96">
        <v>1.6686894E-3</v>
      </c>
      <c r="H39" s="97">
        <v>6.5372580000000002E-4</v>
      </c>
    </row>
    <row r="40" spans="1:8" s="86" customFormat="1" x14ac:dyDescent="0.2">
      <c r="A40" s="93" t="s">
        <v>143</v>
      </c>
      <c r="B40" s="94" t="s">
        <v>143</v>
      </c>
      <c r="C40" s="94" t="s">
        <v>26</v>
      </c>
      <c r="D40" s="94" t="s">
        <v>17</v>
      </c>
      <c r="E40" s="95">
        <v>24</v>
      </c>
      <c r="F40" s="95">
        <v>72</v>
      </c>
      <c r="G40" s="96">
        <v>3.20902E-5</v>
      </c>
      <c r="H40" s="97">
        <v>1.25716E-5</v>
      </c>
    </row>
    <row r="41" spans="1:8" s="86" customFormat="1" x14ac:dyDescent="0.2">
      <c r="A41" s="93" t="s">
        <v>143</v>
      </c>
      <c r="B41" s="94" t="s">
        <v>143</v>
      </c>
      <c r="C41" s="94" t="s">
        <v>143</v>
      </c>
      <c r="D41" s="94" t="s">
        <v>18</v>
      </c>
      <c r="E41" s="95">
        <v>42</v>
      </c>
      <c r="F41" s="95">
        <v>126</v>
      </c>
      <c r="G41" s="96">
        <v>5.61578E-5</v>
      </c>
      <c r="H41" s="97">
        <v>2.20004E-5</v>
      </c>
    </row>
    <row r="42" spans="1:8" s="86" customFormat="1" x14ac:dyDescent="0.2">
      <c r="A42" s="93" t="s">
        <v>143</v>
      </c>
      <c r="B42" s="94" t="s">
        <v>143</v>
      </c>
      <c r="C42" s="94" t="s">
        <v>143</v>
      </c>
      <c r="D42" s="94" t="s">
        <v>176</v>
      </c>
      <c r="E42" s="95">
        <v>10</v>
      </c>
      <c r="F42" s="95">
        <v>30</v>
      </c>
      <c r="G42" s="96">
        <v>1.3370899999999999E-5</v>
      </c>
      <c r="H42" s="97">
        <v>5.2381873000000002E-6</v>
      </c>
    </row>
    <row r="43" spans="1:8" s="86" customFormat="1" x14ac:dyDescent="0.2">
      <c r="A43" s="93" t="s">
        <v>143</v>
      </c>
      <c r="B43" s="94" t="s">
        <v>144</v>
      </c>
      <c r="C43" s="94" t="s">
        <v>143</v>
      </c>
      <c r="D43" s="94" t="s">
        <v>143</v>
      </c>
      <c r="E43" s="95">
        <v>741103</v>
      </c>
      <c r="F43" s="95">
        <v>2243676.94</v>
      </c>
      <c r="G43" s="96">
        <v>1</v>
      </c>
      <c r="H43" s="97">
        <v>0.39176000379999998</v>
      </c>
    </row>
    <row r="44" spans="1:8" s="86" customFormat="1" x14ac:dyDescent="0.2">
      <c r="A44" s="93" t="s">
        <v>143</v>
      </c>
      <c r="B44" s="94" t="s">
        <v>20</v>
      </c>
      <c r="C44" s="94" t="s">
        <v>21</v>
      </c>
      <c r="D44" s="94" t="s">
        <v>17</v>
      </c>
      <c r="E44" s="95">
        <v>1167550</v>
      </c>
      <c r="F44" s="95">
        <v>3483495.1</v>
      </c>
      <c r="G44" s="96" t="s">
        <v>143</v>
      </c>
      <c r="H44" s="97">
        <v>0.60823999620000002</v>
      </c>
    </row>
    <row r="45" spans="1:8" s="86" customFormat="1" ht="13.5" thickBot="1" x14ac:dyDescent="0.25">
      <c r="A45" s="98" t="s">
        <v>143</v>
      </c>
      <c r="B45" s="99" t="s">
        <v>22</v>
      </c>
      <c r="C45" s="99" t="s">
        <v>143</v>
      </c>
      <c r="D45" s="99" t="s">
        <v>143</v>
      </c>
      <c r="E45" s="100">
        <v>1908653</v>
      </c>
      <c r="F45" s="100">
        <v>5727172.04</v>
      </c>
      <c r="G45" s="101" t="s">
        <v>143</v>
      </c>
      <c r="H45" s="102">
        <v>1</v>
      </c>
    </row>
    <row r="46" spans="1:8" s="86" customFormat="1" x14ac:dyDescent="0.2"/>
    <row r="47" spans="1:8" s="86" customFormat="1" x14ac:dyDescent="0.2">
      <c r="A47" s="86" t="s">
        <v>33</v>
      </c>
    </row>
    <row r="48" spans="1:8" s="86" customFormat="1" x14ac:dyDescent="0.2"/>
  </sheetData>
  <mergeCells count="3">
    <mergeCell ref="A1:H1"/>
    <mergeCell ref="A2:H2"/>
    <mergeCell ref="A3:H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B8297-014B-4EF1-A884-35DDB4FE5E2C}">
  <dimension ref="A1:H46"/>
  <sheetViews>
    <sheetView workbookViewId="0">
      <selection activeCell="A6" sqref="A6"/>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183</v>
      </c>
      <c r="B3" s="116"/>
      <c r="C3" s="116"/>
      <c r="D3" s="116"/>
      <c r="E3" s="116"/>
      <c r="F3" s="116"/>
      <c r="G3" s="116"/>
      <c r="H3" s="116"/>
    </row>
    <row r="4" spans="1:8" ht="13.5" thickBot="1" x14ac:dyDescent="0.25">
      <c r="A4" s="103"/>
      <c r="B4" s="103"/>
      <c r="C4" s="103"/>
      <c r="D4" s="103"/>
      <c r="E4" s="103"/>
      <c r="F4" s="103"/>
      <c r="G4" s="103"/>
      <c r="H4" s="103"/>
    </row>
    <row r="5" spans="1:8" ht="51" x14ac:dyDescent="0.2">
      <c r="A5" s="75" t="s">
        <v>168</v>
      </c>
      <c r="B5" s="76" t="s">
        <v>169</v>
      </c>
      <c r="C5" s="76" t="s">
        <v>170</v>
      </c>
      <c r="D5" s="76" t="s">
        <v>171</v>
      </c>
      <c r="E5" s="77" t="s">
        <v>6</v>
      </c>
      <c r="F5" s="78" t="s">
        <v>172</v>
      </c>
      <c r="G5" s="76" t="s">
        <v>173</v>
      </c>
      <c r="H5" s="79" t="s">
        <v>174</v>
      </c>
    </row>
    <row r="6" spans="1:8" s="86" customFormat="1" x14ac:dyDescent="0.2">
      <c r="A6" s="93" t="s">
        <v>32</v>
      </c>
      <c r="B6" s="94" t="s">
        <v>15</v>
      </c>
      <c r="C6" s="94" t="s">
        <v>21</v>
      </c>
      <c r="D6" s="94" t="s">
        <v>27</v>
      </c>
      <c r="E6" s="95">
        <v>117944</v>
      </c>
      <c r="F6" s="95">
        <v>359737.75</v>
      </c>
      <c r="G6" s="96">
        <v>0.13964074909999999</v>
      </c>
      <c r="H6" s="97">
        <v>6.20874867E-2</v>
      </c>
    </row>
    <row r="7" spans="1:8" s="86" customFormat="1" x14ac:dyDescent="0.2">
      <c r="A7" s="93" t="s">
        <v>143</v>
      </c>
      <c r="B7" s="94" t="s">
        <v>143</v>
      </c>
      <c r="C7" s="94" t="s">
        <v>143</v>
      </c>
      <c r="D7" s="94" t="s">
        <v>23</v>
      </c>
      <c r="E7" s="95">
        <v>8895</v>
      </c>
      <c r="F7" s="95">
        <v>28276</v>
      </c>
      <c r="G7" s="96">
        <v>1.09760008E-2</v>
      </c>
      <c r="H7" s="97">
        <v>4.8801822000000003E-3</v>
      </c>
    </row>
    <row r="8" spans="1:8" s="86" customFormat="1" x14ac:dyDescent="0.2">
      <c r="A8" s="93" t="s">
        <v>143</v>
      </c>
      <c r="B8" s="94" t="s">
        <v>143</v>
      </c>
      <c r="C8" s="94" t="s">
        <v>143</v>
      </c>
      <c r="D8" s="94" t="s">
        <v>29</v>
      </c>
      <c r="E8" s="95">
        <v>1</v>
      </c>
      <c r="F8" s="95">
        <v>3</v>
      </c>
      <c r="G8" s="96">
        <v>1.1645212000000001E-6</v>
      </c>
      <c r="H8" s="97">
        <v>5.1777291000000003E-7</v>
      </c>
    </row>
    <row r="9" spans="1:8" s="86" customFormat="1" x14ac:dyDescent="0.2">
      <c r="A9" s="93" t="s">
        <v>143</v>
      </c>
      <c r="B9" s="94" t="s">
        <v>143</v>
      </c>
      <c r="C9" s="94" t="s">
        <v>143</v>
      </c>
      <c r="D9" s="94" t="s">
        <v>24</v>
      </c>
      <c r="E9" s="95">
        <v>1406</v>
      </c>
      <c r="F9" s="95">
        <v>4406</v>
      </c>
      <c r="G9" s="96">
        <v>1.7102935000000001E-3</v>
      </c>
      <c r="H9" s="97">
        <v>7.6043580000000001E-4</v>
      </c>
    </row>
    <row r="10" spans="1:8" s="86" customFormat="1" x14ac:dyDescent="0.2">
      <c r="A10" s="93" t="s">
        <v>143</v>
      </c>
      <c r="B10" s="94" t="s">
        <v>143</v>
      </c>
      <c r="C10" s="94" t="s">
        <v>143</v>
      </c>
      <c r="D10" s="94" t="s">
        <v>28</v>
      </c>
      <c r="E10" s="95">
        <v>13436</v>
      </c>
      <c r="F10" s="95">
        <v>41574</v>
      </c>
      <c r="G10" s="96">
        <v>1.6137935199999998E-2</v>
      </c>
      <c r="H10" s="97">
        <v>7.1752969000000002E-3</v>
      </c>
    </row>
    <row r="11" spans="1:8" s="86" customFormat="1" x14ac:dyDescent="0.2">
      <c r="A11" s="93" t="s">
        <v>143</v>
      </c>
      <c r="B11" s="94" t="s">
        <v>143</v>
      </c>
      <c r="C11" s="94" t="s">
        <v>143</v>
      </c>
      <c r="D11" s="94" t="s">
        <v>121</v>
      </c>
      <c r="E11" s="95">
        <v>1521</v>
      </c>
      <c r="F11" s="95">
        <v>4899</v>
      </c>
      <c r="G11" s="96">
        <v>1.9016631999999999E-3</v>
      </c>
      <c r="H11" s="97">
        <v>8.455232E-4</v>
      </c>
    </row>
    <row r="12" spans="1:8" s="86" customFormat="1" x14ac:dyDescent="0.2">
      <c r="A12" s="93" t="s">
        <v>143</v>
      </c>
      <c r="B12" s="94" t="s">
        <v>143</v>
      </c>
      <c r="C12" s="94" t="s">
        <v>143</v>
      </c>
      <c r="D12" s="94" t="s">
        <v>36</v>
      </c>
      <c r="E12" s="95">
        <v>792</v>
      </c>
      <c r="F12" s="95">
        <v>2461</v>
      </c>
      <c r="G12" s="96">
        <v>9.5529559999999998E-4</v>
      </c>
      <c r="H12" s="97">
        <v>4.2474640000000002E-4</v>
      </c>
    </row>
    <row r="13" spans="1:8" s="86" customFormat="1" x14ac:dyDescent="0.2">
      <c r="A13" s="93" t="s">
        <v>143</v>
      </c>
      <c r="B13" s="94" t="s">
        <v>143</v>
      </c>
      <c r="C13" s="94" t="s">
        <v>143</v>
      </c>
      <c r="D13" s="94" t="s">
        <v>176</v>
      </c>
      <c r="E13" s="95">
        <v>139667</v>
      </c>
      <c r="F13" s="95">
        <v>425815</v>
      </c>
      <c r="G13" s="96">
        <v>0.16529020259999999</v>
      </c>
      <c r="H13" s="97">
        <v>7.34918232E-2</v>
      </c>
    </row>
    <row r="14" spans="1:8" s="86" customFormat="1" x14ac:dyDescent="0.2">
      <c r="A14" s="93" t="s">
        <v>143</v>
      </c>
      <c r="B14" s="94" t="s">
        <v>143</v>
      </c>
      <c r="C14" s="94" t="s">
        <v>175</v>
      </c>
      <c r="D14" s="94" t="s">
        <v>17</v>
      </c>
      <c r="E14" s="95">
        <v>198692</v>
      </c>
      <c r="F14" s="95">
        <v>595889</v>
      </c>
      <c r="G14" s="96">
        <v>0.2313084638</v>
      </c>
      <c r="H14" s="97">
        <v>0.1028450596</v>
      </c>
    </row>
    <row r="15" spans="1:8" s="86" customFormat="1" x14ac:dyDescent="0.2">
      <c r="A15" s="93" t="s">
        <v>143</v>
      </c>
      <c r="B15" s="94" t="s">
        <v>143</v>
      </c>
      <c r="C15" s="94" t="s">
        <v>143</v>
      </c>
      <c r="D15" s="94" t="s">
        <v>27</v>
      </c>
      <c r="E15" s="95">
        <v>4275</v>
      </c>
      <c r="F15" s="95">
        <v>12202</v>
      </c>
      <c r="G15" s="96">
        <v>4.7364959999999998E-3</v>
      </c>
      <c r="H15" s="97">
        <v>2.1059550000000001E-3</v>
      </c>
    </row>
    <row r="16" spans="1:8" s="86" customFormat="1" x14ac:dyDescent="0.2">
      <c r="A16" s="93" t="s">
        <v>143</v>
      </c>
      <c r="B16" s="94" t="s">
        <v>143</v>
      </c>
      <c r="C16" s="94" t="s">
        <v>143</v>
      </c>
      <c r="D16" s="94" t="s">
        <v>29</v>
      </c>
      <c r="E16" s="95">
        <v>207</v>
      </c>
      <c r="F16" s="95">
        <v>665</v>
      </c>
      <c r="G16" s="96">
        <v>2.581355E-4</v>
      </c>
      <c r="H16" s="97">
        <v>1.1477299999999999E-4</v>
      </c>
    </row>
    <row r="17" spans="1:8" s="86" customFormat="1" x14ac:dyDescent="0.2">
      <c r="A17" s="93" t="s">
        <v>143</v>
      </c>
      <c r="B17" s="94" t="s">
        <v>143</v>
      </c>
      <c r="C17" s="94" t="s">
        <v>143</v>
      </c>
      <c r="D17" s="94" t="s">
        <v>28</v>
      </c>
      <c r="E17" s="95">
        <v>1524</v>
      </c>
      <c r="F17" s="95">
        <v>4523</v>
      </c>
      <c r="G17" s="96">
        <v>1.7557098000000001E-3</v>
      </c>
      <c r="H17" s="97">
        <v>7.8062900000000002E-4</v>
      </c>
    </row>
    <row r="18" spans="1:8" s="86" customFormat="1" x14ac:dyDescent="0.2">
      <c r="A18" s="93" t="s">
        <v>143</v>
      </c>
      <c r="B18" s="94" t="s">
        <v>143</v>
      </c>
      <c r="C18" s="94" t="s">
        <v>143</v>
      </c>
      <c r="D18" s="94" t="s">
        <v>18</v>
      </c>
      <c r="E18" s="95">
        <v>291345</v>
      </c>
      <c r="F18" s="95">
        <v>879900.25</v>
      </c>
      <c r="G18" s="96">
        <v>0.34155417389999998</v>
      </c>
      <c r="H18" s="97">
        <v>0.1518628363</v>
      </c>
    </row>
    <row r="19" spans="1:8" s="86" customFormat="1" x14ac:dyDescent="0.2">
      <c r="A19" s="93" t="s">
        <v>143</v>
      </c>
      <c r="B19" s="94" t="s">
        <v>143</v>
      </c>
      <c r="C19" s="94" t="s">
        <v>143</v>
      </c>
      <c r="D19" s="94" t="s">
        <v>121</v>
      </c>
      <c r="E19" s="95">
        <v>80</v>
      </c>
      <c r="F19" s="95">
        <v>210</v>
      </c>
      <c r="G19" s="96">
        <v>8.1516500000000005E-5</v>
      </c>
      <c r="H19" s="97">
        <v>3.6244100000000001E-5</v>
      </c>
    </row>
    <row r="20" spans="1:8" s="86" customFormat="1" x14ac:dyDescent="0.2">
      <c r="A20" s="93" t="s">
        <v>143</v>
      </c>
      <c r="B20" s="94" t="s">
        <v>143</v>
      </c>
      <c r="C20" s="94" t="s">
        <v>143</v>
      </c>
      <c r="D20" s="94" t="s">
        <v>176</v>
      </c>
      <c r="E20" s="95">
        <v>5051</v>
      </c>
      <c r="F20" s="95">
        <v>15611</v>
      </c>
      <c r="G20" s="96">
        <v>6.0597803000000004E-3</v>
      </c>
      <c r="H20" s="97">
        <v>2.6943176000000001E-3</v>
      </c>
    </row>
    <row r="21" spans="1:8" s="86" customFormat="1" x14ac:dyDescent="0.2">
      <c r="A21" s="93" t="s">
        <v>143</v>
      </c>
      <c r="B21" s="94" t="s">
        <v>143</v>
      </c>
      <c r="C21" s="94" t="s">
        <v>48</v>
      </c>
      <c r="D21" s="94" t="s">
        <v>17</v>
      </c>
      <c r="E21" s="95">
        <v>39695</v>
      </c>
      <c r="F21" s="95">
        <v>118733</v>
      </c>
      <c r="G21" s="96">
        <v>4.6089033100000003E-2</v>
      </c>
      <c r="H21" s="97">
        <v>2.04922435E-2</v>
      </c>
    </row>
    <row r="22" spans="1:8" s="86" customFormat="1" x14ac:dyDescent="0.2">
      <c r="A22" s="93" t="s">
        <v>143</v>
      </c>
      <c r="B22" s="94" t="s">
        <v>143</v>
      </c>
      <c r="C22" s="94" t="s">
        <v>143</v>
      </c>
      <c r="D22" s="94" t="s">
        <v>27</v>
      </c>
      <c r="E22" s="95">
        <v>6770</v>
      </c>
      <c r="F22" s="95">
        <v>20004</v>
      </c>
      <c r="G22" s="96">
        <v>7.7650276000000001E-3</v>
      </c>
      <c r="H22" s="97">
        <v>3.4525097000000001E-3</v>
      </c>
    </row>
    <row r="23" spans="1:8" s="86" customFormat="1" x14ac:dyDescent="0.2">
      <c r="A23" s="93" t="s">
        <v>143</v>
      </c>
      <c r="B23" s="94" t="s">
        <v>143</v>
      </c>
      <c r="C23" s="94" t="s">
        <v>143</v>
      </c>
      <c r="D23" s="94" t="s">
        <v>24</v>
      </c>
      <c r="E23" s="95">
        <v>424</v>
      </c>
      <c r="F23" s="95">
        <v>1368</v>
      </c>
      <c r="G23" s="96">
        <v>5.3102170000000003E-4</v>
      </c>
      <c r="H23" s="97">
        <v>2.361044E-4</v>
      </c>
    </row>
    <row r="24" spans="1:8" s="86" customFormat="1" x14ac:dyDescent="0.2">
      <c r="A24" s="93" t="s">
        <v>143</v>
      </c>
      <c r="B24" s="94" t="s">
        <v>143</v>
      </c>
      <c r="C24" s="94" t="s">
        <v>143</v>
      </c>
      <c r="D24" s="94" t="s">
        <v>28</v>
      </c>
      <c r="E24" s="95">
        <v>401</v>
      </c>
      <c r="F24" s="95">
        <v>1191</v>
      </c>
      <c r="G24" s="96">
        <v>4.623149E-4</v>
      </c>
      <c r="H24" s="97">
        <v>2.0555580000000001E-4</v>
      </c>
    </row>
    <row r="25" spans="1:8" s="86" customFormat="1" x14ac:dyDescent="0.2">
      <c r="A25" s="93" t="s">
        <v>143</v>
      </c>
      <c r="B25" s="94" t="s">
        <v>143</v>
      </c>
      <c r="C25" s="94" t="s">
        <v>143</v>
      </c>
      <c r="D25" s="94" t="s">
        <v>18</v>
      </c>
      <c r="E25" s="95">
        <v>8854</v>
      </c>
      <c r="F25" s="95">
        <v>27570</v>
      </c>
      <c r="G25" s="96">
        <v>1.07019501E-2</v>
      </c>
      <c r="H25" s="97">
        <v>4.758333E-3</v>
      </c>
    </row>
    <row r="26" spans="1:8" s="86" customFormat="1" x14ac:dyDescent="0.2">
      <c r="A26" s="93" t="s">
        <v>143</v>
      </c>
      <c r="B26" s="94" t="s">
        <v>143</v>
      </c>
      <c r="C26" s="94" t="s">
        <v>143</v>
      </c>
      <c r="D26" s="94" t="s">
        <v>36</v>
      </c>
      <c r="E26" s="95">
        <v>257</v>
      </c>
      <c r="F26" s="95">
        <v>790</v>
      </c>
      <c r="G26" s="96">
        <v>3.066573E-4</v>
      </c>
      <c r="H26" s="97">
        <v>1.3634690000000001E-4</v>
      </c>
    </row>
    <row r="27" spans="1:8" s="86" customFormat="1" x14ac:dyDescent="0.2">
      <c r="A27" s="93" t="s">
        <v>143</v>
      </c>
      <c r="B27" s="94" t="s">
        <v>143</v>
      </c>
      <c r="C27" s="94" t="s">
        <v>143</v>
      </c>
      <c r="D27" s="94" t="s">
        <v>176</v>
      </c>
      <c r="E27" s="95">
        <v>1384</v>
      </c>
      <c r="F27" s="95">
        <v>4299</v>
      </c>
      <c r="G27" s="96">
        <v>1.6687589000000001E-3</v>
      </c>
      <c r="H27" s="97">
        <v>7.4196859999999996E-4</v>
      </c>
    </row>
    <row r="28" spans="1:8" s="86" customFormat="1" x14ac:dyDescent="0.2">
      <c r="A28" s="93" t="s">
        <v>143</v>
      </c>
      <c r="B28" s="94" t="s">
        <v>143</v>
      </c>
      <c r="C28" s="94" t="s">
        <v>31</v>
      </c>
      <c r="D28" s="94" t="s">
        <v>17</v>
      </c>
      <c r="E28" s="95">
        <v>167</v>
      </c>
      <c r="F28" s="95">
        <v>514</v>
      </c>
      <c r="G28" s="96">
        <v>1.995213E-4</v>
      </c>
      <c r="H28" s="97">
        <v>8.87118E-5</v>
      </c>
    </row>
    <row r="29" spans="1:8" s="86" customFormat="1" x14ac:dyDescent="0.2">
      <c r="A29" s="93" t="s">
        <v>143</v>
      </c>
      <c r="B29" s="94" t="s">
        <v>143</v>
      </c>
      <c r="C29" s="94" t="s">
        <v>143</v>
      </c>
      <c r="D29" s="94" t="s">
        <v>27</v>
      </c>
      <c r="E29" s="95">
        <v>19</v>
      </c>
      <c r="F29" s="95">
        <v>76</v>
      </c>
      <c r="G29" s="96">
        <v>2.9501200000000001E-5</v>
      </c>
      <c r="H29" s="97">
        <v>1.31169E-5</v>
      </c>
    </row>
    <row r="30" spans="1:8" s="86" customFormat="1" x14ac:dyDescent="0.2">
      <c r="A30" s="93" t="s">
        <v>143</v>
      </c>
      <c r="B30" s="94" t="s">
        <v>143</v>
      </c>
      <c r="C30" s="94" t="s">
        <v>143</v>
      </c>
      <c r="D30" s="94" t="s">
        <v>28</v>
      </c>
      <c r="E30" s="95">
        <v>9</v>
      </c>
      <c r="F30" s="95">
        <v>36</v>
      </c>
      <c r="G30" s="96">
        <v>1.3974299999999999E-5</v>
      </c>
      <c r="H30" s="97">
        <v>6.2132749000000003E-6</v>
      </c>
    </row>
    <row r="31" spans="1:8" s="86" customFormat="1" x14ac:dyDescent="0.2">
      <c r="A31" s="93" t="s">
        <v>143</v>
      </c>
      <c r="B31" s="94" t="s">
        <v>143</v>
      </c>
      <c r="C31" s="94" t="s">
        <v>143</v>
      </c>
      <c r="D31" s="94" t="s">
        <v>18</v>
      </c>
      <c r="E31" s="95">
        <v>56</v>
      </c>
      <c r="F31" s="95">
        <v>168</v>
      </c>
      <c r="G31" s="96">
        <v>6.5213200000000001E-5</v>
      </c>
      <c r="H31" s="97">
        <v>2.89953E-5</v>
      </c>
    </row>
    <row r="32" spans="1:8" s="86" customFormat="1" x14ac:dyDescent="0.2">
      <c r="A32" s="93" t="s">
        <v>143</v>
      </c>
      <c r="B32" s="94" t="s">
        <v>143</v>
      </c>
      <c r="C32" s="94" t="s">
        <v>25</v>
      </c>
      <c r="D32" s="94" t="s">
        <v>17</v>
      </c>
      <c r="E32" s="95">
        <v>3496</v>
      </c>
      <c r="F32" s="95">
        <v>10471</v>
      </c>
      <c r="G32" s="96">
        <v>4.0645673000000004E-3</v>
      </c>
      <c r="H32" s="97">
        <v>1.8071999999999999E-3</v>
      </c>
    </row>
    <row r="33" spans="1:8" s="86" customFormat="1" x14ac:dyDescent="0.2">
      <c r="A33" s="93" t="s">
        <v>143</v>
      </c>
      <c r="B33" s="94" t="s">
        <v>143</v>
      </c>
      <c r="C33" s="94" t="s">
        <v>143</v>
      </c>
      <c r="D33" s="94" t="s">
        <v>27</v>
      </c>
      <c r="E33" s="95">
        <v>3589</v>
      </c>
      <c r="F33" s="95">
        <v>10805</v>
      </c>
      <c r="G33" s="96">
        <v>4.1942172999999998E-3</v>
      </c>
      <c r="H33" s="97">
        <v>1.8648454000000001E-3</v>
      </c>
    </row>
    <row r="34" spans="1:8" s="86" customFormat="1" x14ac:dyDescent="0.2">
      <c r="A34" s="93" t="s">
        <v>143</v>
      </c>
      <c r="B34" s="94" t="s">
        <v>143</v>
      </c>
      <c r="C34" s="94" t="s">
        <v>143</v>
      </c>
      <c r="D34" s="94" t="s">
        <v>29</v>
      </c>
      <c r="E34" s="95">
        <v>2</v>
      </c>
      <c r="F34" s="95">
        <v>6</v>
      </c>
      <c r="G34" s="96">
        <v>2.3290425000000001E-6</v>
      </c>
      <c r="H34" s="97">
        <v>1.0355458E-6</v>
      </c>
    </row>
    <row r="35" spans="1:8" s="86" customFormat="1" x14ac:dyDescent="0.2">
      <c r="A35" s="93" t="s">
        <v>143</v>
      </c>
      <c r="B35" s="94" t="s">
        <v>143</v>
      </c>
      <c r="C35" s="94" t="s">
        <v>143</v>
      </c>
      <c r="D35" s="94" t="s">
        <v>28</v>
      </c>
      <c r="E35" s="95">
        <v>262</v>
      </c>
      <c r="F35" s="95">
        <v>850</v>
      </c>
      <c r="G35" s="96">
        <v>3.299477E-4</v>
      </c>
      <c r="H35" s="97">
        <v>1.4670230000000001E-4</v>
      </c>
    </row>
    <row r="36" spans="1:8" s="86" customFormat="1" x14ac:dyDescent="0.2">
      <c r="A36" s="93" t="s">
        <v>143</v>
      </c>
      <c r="B36" s="94" t="s">
        <v>143</v>
      </c>
      <c r="C36" s="94" t="s">
        <v>143</v>
      </c>
      <c r="D36" s="94" t="s">
        <v>36</v>
      </c>
      <c r="E36" s="95">
        <v>43</v>
      </c>
      <c r="F36" s="95">
        <v>130</v>
      </c>
      <c r="G36" s="96">
        <v>5.04626E-5</v>
      </c>
      <c r="H36" s="97">
        <v>2.2436799999999998E-5</v>
      </c>
    </row>
    <row r="37" spans="1:8" s="86" customFormat="1" x14ac:dyDescent="0.2">
      <c r="A37" s="93" t="s">
        <v>143</v>
      </c>
      <c r="B37" s="94" t="s">
        <v>143</v>
      </c>
      <c r="C37" s="94" t="s">
        <v>143</v>
      </c>
      <c r="D37" s="94" t="s">
        <v>176</v>
      </c>
      <c r="E37" s="95">
        <v>909</v>
      </c>
      <c r="F37" s="95">
        <v>2751</v>
      </c>
      <c r="G37" s="96">
        <v>1.067866E-3</v>
      </c>
      <c r="H37" s="97">
        <v>4.747978E-4</v>
      </c>
    </row>
    <row r="38" spans="1:8" s="86" customFormat="1" x14ac:dyDescent="0.2">
      <c r="A38" s="93" t="s">
        <v>143</v>
      </c>
      <c r="B38" s="94" t="s">
        <v>143</v>
      </c>
      <c r="C38" s="94" t="s">
        <v>26</v>
      </c>
      <c r="D38" s="94" t="s">
        <v>17</v>
      </c>
      <c r="E38" s="95">
        <v>33</v>
      </c>
      <c r="F38" s="95">
        <v>99</v>
      </c>
      <c r="G38" s="96">
        <v>3.8429200000000001E-5</v>
      </c>
      <c r="H38" s="97">
        <v>1.70865E-5</v>
      </c>
    </row>
    <row r="39" spans="1:8" s="86" customFormat="1" x14ac:dyDescent="0.2">
      <c r="A39" s="93" t="s">
        <v>143</v>
      </c>
      <c r="B39" s="94" t="s">
        <v>143</v>
      </c>
      <c r="C39" s="94" t="s">
        <v>143</v>
      </c>
      <c r="D39" s="94" t="s">
        <v>27</v>
      </c>
      <c r="E39" s="95">
        <v>25</v>
      </c>
      <c r="F39" s="95">
        <v>100</v>
      </c>
      <c r="G39" s="96">
        <v>3.8817399999999999E-5</v>
      </c>
      <c r="H39" s="97">
        <v>1.7259099999999999E-5</v>
      </c>
    </row>
    <row r="40" spans="1:8" s="86" customFormat="1" x14ac:dyDescent="0.2">
      <c r="A40" s="93" t="s">
        <v>143</v>
      </c>
      <c r="B40" s="94" t="s">
        <v>143</v>
      </c>
      <c r="C40" s="94" t="s">
        <v>143</v>
      </c>
      <c r="D40" s="94" t="s">
        <v>176</v>
      </c>
      <c r="E40" s="95">
        <v>11</v>
      </c>
      <c r="F40" s="95">
        <v>33</v>
      </c>
      <c r="G40" s="96">
        <v>1.28097E-5</v>
      </c>
      <c r="H40" s="97">
        <v>5.6955020000000004E-6</v>
      </c>
    </row>
    <row r="41" spans="1:8" s="86" customFormat="1" x14ac:dyDescent="0.2">
      <c r="A41" s="93" t="s">
        <v>143</v>
      </c>
      <c r="B41" s="94" t="s">
        <v>144</v>
      </c>
      <c r="C41" s="94" t="s">
        <v>143</v>
      </c>
      <c r="D41" s="94" t="s">
        <v>143</v>
      </c>
      <c r="E41" s="95">
        <v>851242</v>
      </c>
      <c r="F41" s="95">
        <v>2576166</v>
      </c>
      <c r="G41" s="96">
        <v>1</v>
      </c>
      <c r="H41" s="97">
        <v>0.44462298480000001</v>
      </c>
    </row>
    <row r="42" spans="1:8" s="86" customFormat="1" x14ac:dyDescent="0.2">
      <c r="A42" s="93" t="s">
        <v>143</v>
      </c>
      <c r="B42" s="94" t="s">
        <v>20</v>
      </c>
      <c r="C42" s="94" t="s">
        <v>21</v>
      </c>
      <c r="D42" s="94" t="s">
        <v>17</v>
      </c>
      <c r="E42" s="95">
        <v>1075469</v>
      </c>
      <c r="F42" s="95">
        <v>3217879.94</v>
      </c>
      <c r="G42" s="96" t="s">
        <v>143</v>
      </c>
      <c r="H42" s="97">
        <v>0.55537701520000005</v>
      </c>
    </row>
    <row r="43" spans="1:8" s="86" customFormat="1" x14ac:dyDescent="0.2">
      <c r="A43" s="93" t="s">
        <v>143</v>
      </c>
      <c r="B43" s="94" t="s">
        <v>22</v>
      </c>
      <c r="C43" s="94" t="s">
        <v>143</v>
      </c>
      <c r="D43" s="94" t="s">
        <v>143</v>
      </c>
      <c r="E43" s="95">
        <v>1926711</v>
      </c>
      <c r="F43" s="95">
        <v>5794045.9400000004</v>
      </c>
      <c r="G43" s="96" t="s">
        <v>143</v>
      </c>
      <c r="H43" s="97">
        <v>1</v>
      </c>
    </row>
    <row r="44" spans="1:8" s="86" customFormat="1" x14ac:dyDescent="0.2"/>
    <row r="45" spans="1:8" s="86" customFormat="1" x14ac:dyDescent="0.2">
      <c r="A45" s="86" t="s">
        <v>33</v>
      </c>
    </row>
    <row r="46" spans="1:8" s="86" customFormat="1" x14ac:dyDescent="0.2"/>
  </sheetData>
  <mergeCells count="3">
    <mergeCell ref="A1:H1"/>
    <mergeCell ref="A2:H2"/>
    <mergeCell ref="A3:H3"/>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94ED-8D6D-4C39-8C6E-6E8D01E241EA}">
  <dimension ref="A1:H41"/>
  <sheetViews>
    <sheetView workbookViewId="0">
      <selection sqref="A1:H1"/>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185</v>
      </c>
      <c r="B3" s="116"/>
      <c r="C3" s="116"/>
      <c r="D3" s="116"/>
      <c r="E3" s="116"/>
      <c r="F3" s="116"/>
      <c r="G3" s="116"/>
      <c r="H3" s="116"/>
    </row>
    <row r="4" spans="1:8" ht="13.5" thickBot="1" x14ac:dyDescent="0.25">
      <c r="A4" s="104"/>
      <c r="B4" s="104"/>
      <c r="C4" s="104"/>
      <c r="D4" s="104"/>
      <c r="E4" s="104"/>
      <c r="F4" s="104"/>
      <c r="G4" s="104"/>
      <c r="H4" s="104"/>
    </row>
    <row r="5" spans="1:8" ht="51" x14ac:dyDescent="0.2">
      <c r="A5" s="75" t="s">
        <v>168</v>
      </c>
      <c r="B5" s="76" t="s">
        <v>169</v>
      </c>
      <c r="C5" s="76" t="s">
        <v>170</v>
      </c>
      <c r="D5" s="76" t="s">
        <v>171</v>
      </c>
      <c r="E5" s="77" t="s">
        <v>6</v>
      </c>
      <c r="F5" s="78" t="s">
        <v>172</v>
      </c>
      <c r="G5" s="76" t="s">
        <v>173</v>
      </c>
      <c r="H5" s="79" t="s">
        <v>174</v>
      </c>
    </row>
    <row r="6" spans="1:8" x14ac:dyDescent="0.2">
      <c r="A6" s="93" t="s">
        <v>32</v>
      </c>
      <c r="B6" s="94" t="s">
        <v>15</v>
      </c>
      <c r="C6" s="94" t="s">
        <v>21</v>
      </c>
      <c r="D6" s="94" t="s">
        <v>27</v>
      </c>
      <c r="E6" s="95">
        <v>28906</v>
      </c>
      <c r="F6" s="95">
        <v>87992.5</v>
      </c>
      <c r="G6" s="96">
        <v>6.2154457099999998E-2</v>
      </c>
      <c r="H6" s="97">
        <v>3.7325983299999997E-2</v>
      </c>
    </row>
    <row r="7" spans="1:8" s="86" customFormat="1" x14ac:dyDescent="0.2">
      <c r="A7" s="93" t="s">
        <v>143</v>
      </c>
      <c r="B7" s="94" t="s">
        <v>143</v>
      </c>
      <c r="C7" s="94" t="s">
        <v>143</v>
      </c>
      <c r="D7" s="94" t="s">
        <v>30</v>
      </c>
      <c r="E7" s="95">
        <v>9</v>
      </c>
      <c r="F7" s="95">
        <v>27</v>
      </c>
      <c r="G7" s="96">
        <v>1.9071699999999999E-5</v>
      </c>
      <c r="H7" s="97">
        <v>1.1453299999999999E-5</v>
      </c>
    </row>
    <row r="8" spans="1:8" s="86" customFormat="1" x14ac:dyDescent="0.2">
      <c r="A8" s="93" t="s">
        <v>143</v>
      </c>
      <c r="B8" s="94" t="s">
        <v>143</v>
      </c>
      <c r="C8" s="94" t="s">
        <v>143</v>
      </c>
      <c r="D8" s="94" t="s">
        <v>23</v>
      </c>
      <c r="E8" s="95">
        <v>7907</v>
      </c>
      <c r="F8" s="95">
        <v>25467</v>
      </c>
      <c r="G8" s="96">
        <v>1.79888918E-2</v>
      </c>
      <c r="H8" s="97">
        <v>1.08029754E-2</v>
      </c>
    </row>
    <row r="9" spans="1:8" s="86" customFormat="1" x14ac:dyDescent="0.2">
      <c r="A9" s="93" t="s">
        <v>143</v>
      </c>
      <c r="B9" s="94" t="s">
        <v>143</v>
      </c>
      <c r="C9" s="94" t="s">
        <v>143</v>
      </c>
      <c r="D9" s="94" t="s">
        <v>29</v>
      </c>
      <c r="E9" s="95">
        <v>3</v>
      </c>
      <c r="F9" s="95">
        <v>9</v>
      </c>
      <c r="G9" s="96">
        <v>6.3572476999999997E-6</v>
      </c>
      <c r="H9" s="97">
        <v>3.8177555E-6</v>
      </c>
    </row>
    <row r="10" spans="1:8" s="86" customFormat="1" x14ac:dyDescent="0.2">
      <c r="A10" s="93" t="s">
        <v>143</v>
      </c>
      <c r="B10" s="94" t="s">
        <v>143</v>
      </c>
      <c r="C10" s="94" t="s">
        <v>143</v>
      </c>
      <c r="D10" s="94" t="s">
        <v>24</v>
      </c>
      <c r="E10" s="95">
        <v>1072</v>
      </c>
      <c r="F10" s="95">
        <v>3323</v>
      </c>
      <c r="G10" s="96">
        <v>2.3472370999999999E-3</v>
      </c>
      <c r="H10" s="97">
        <v>1.4096002000000001E-3</v>
      </c>
    </row>
    <row r="11" spans="1:8" s="86" customFormat="1" x14ac:dyDescent="0.2">
      <c r="A11" s="93" t="s">
        <v>143</v>
      </c>
      <c r="B11" s="94" t="s">
        <v>143</v>
      </c>
      <c r="C11" s="94" t="s">
        <v>143</v>
      </c>
      <c r="D11" s="94" t="s">
        <v>28</v>
      </c>
      <c r="E11" s="95">
        <v>520</v>
      </c>
      <c r="F11" s="95">
        <v>1564</v>
      </c>
      <c r="G11" s="96">
        <v>1.1047483999999999E-3</v>
      </c>
      <c r="H11" s="97">
        <v>6.634411E-4</v>
      </c>
    </row>
    <row r="12" spans="1:8" s="86" customFormat="1" x14ac:dyDescent="0.2">
      <c r="A12" s="93" t="s">
        <v>143</v>
      </c>
      <c r="B12" s="94" t="s">
        <v>143</v>
      </c>
      <c r="C12" s="94" t="s">
        <v>143</v>
      </c>
      <c r="D12" s="94" t="s">
        <v>121</v>
      </c>
      <c r="E12" s="95">
        <v>124</v>
      </c>
      <c r="F12" s="95">
        <v>330</v>
      </c>
      <c r="G12" s="96">
        <v>2.3309909999999999E-4</v>
      </c>
      <c r="H12" s="97">
        <v>1.3998440000000001E-4</v>
      </c>
    </row>
    <row r="13" spans="1:8" s="86" customFormat="1" x14ac:dyDescent="0.2">
      <c r="A13" s="93" t="s">
        <v>143</v>
      </c>
      <c r="B13" s="94" t="s">
        <v>143</v>
      </c>
      <c r="C13" s="94" t="s">
        <v>143</v>
      </c>
      <c r="D13" s="94" t="s">
        <v>36</v>
      </c>
      <c r="E13" s="95">
        <v>304</v>
      </c>
      <c r="F13" s="95">
        <v>1144</v>
      </c>
      <c r="G13" s="96">
        <v>8.0807679999999997E-4</v>
      </c>
      <c r="H13" s="97">
        <v>4.8527910000000001E-4</v>
      </c>
    </row>
    <row r="14" spans="1:8" s="86" customFormat="1" x14ac:dyDescent="0.2">
      <c r="A14" s="93" t="s">
        <v>143</v>
      </c>
      <c r="B14" s="94" t="s">
        <v>143</v>
      </c>
      <c r="C14" s="94" t="s">
        <v>143</v>
      </c>
      <c r="D14" s="94" t="s">
        <v>176</v>
      </c>
      <c r="E14" s="95">
        <v>10681</v>
      </c>
      <c r="F14" s="95">
        <v>31406</v>
      </c>
      <c r="G14" s="96">
        <v>2.21839689E-2</v>
      </c>
      <c r="H14" s="97">
        <v>1.3322269899999999E-2</v>
      </c>
    </row>
    <row r="15" spans="1:8" s="86" customFormat="1" x14ac:dyDescent="0.2">
      <c r="A15" s="93" t="s">
        <v>143</v>
      </c>
      <c r="B15" s="94" t="s">
        <v>143</v>
      </c>
      <c r="C15" s="94" t="s">
        <v>175</v>
      </c>
      <c r="D15" s="94" t="s">
        <v>17</v>
      </c>
      <c r="E15" s="95">
        <v>150119</v>
      </c>
      <c r="F15" s="95">
        <v>451915</v>
      </c>
      <c r="G15" s="96">
        <v>0.31921506360000002</v>
      </c>
      <c r="H15" s="97">
        <v>0.1917001079</v>
      </c>
    </row>
    <row r="16" spans="1:8" s="86" customFormat="1" x14ac:dyDescent="0.2">
      <c r="A16" s="93" t="s">
        <v>143</v>
      </c>
      <c r="B16" s="94" t="s">
        <v>143</v>
      </c>
      <c r="C16" s="94" t="s">
        <v>143</v>
      </c>
      <c r="D16" s="94" t="s">
        <v>27</v>
      </c>
      <c r="E16" s="95">
        <v>1939</v>
      </c>
      <c r="F16" s="95">
        <v>5616</v>
      </c>
      <c r="G16" s="96">
        <v>3.9669225000000001E-3</v>
      </c>
      <c r="H16" s="97">
        <v>2.3822793999999999E-3</v>
      </c>
    </row>
    <row r="17" spans="1:8" s="86" customFormat="1" x14ac:dyDescent="0.2">
      <c r="A17" s="93" t="s">
        <v>143</v>
      </c>
      <c r="B17" s="94" t="s">
        <v>143</v>
      </c>
      <c r="C17" s="94" t="s">
        <v>143</v>
      </c>
      <c r="D17" s="94" t="s">
        <v>29</v>
      </c>
      <c r="E17" s="95">
        <v>267</v>
      </c>
      <c r="F17" s="95">
        <v>861</v>
      </c>
      <c r="G17" s="96">
        <v>6.0817670000000001E-4</v>
      </c>
      <c r="H17" s="97">
        <v>3.6523190000000002E-4</v>
      </c>
    </row>
    <row r="18" spans="1:8" s="86" customFormat="1" x14ac:dyDescent="0.2">
      <c r="A18" s="93" t="s">
        <v>143</v>
      </c>
      <c r="B18" s="94" t="s">
        <v>143</v>
      </c>
      <c r="C18" s="94" t="s">
        <v>143</v>
      </c>
      <c r="D18" s="94" t="s">
        <v>28</v>
      </c>
      <c r="E18" s="95">
        <v>43</v>
      </c>
      <c r="F18" s="95">
        <v>131</v>
      </c>
      <c r="G18" s="96">
        <v>9.2533299999999997E-5</v>
      </c>
      <c r="H18" s="97">
        <v>5.5569599999999997E-5</v>
      </c>
    </row>
    <row r="19" spans="1:8" s="86" customFormat="1" x14ac:dyDescent="0.2">
      <c r="A19" s="93" t="s">
        <v>143</v>
      </c>
      <c r="B19" s="94" t="s">
        <v>143</v>
      </c>
      <c r="C19" s="94" t="s">
        <v>143</v>
      </c>
      <c r="D19" s="94" t="s">
        <v>18</v>
      </c>
      <c r="E19" s="95">
        <v>239917</v>
      </c>
      <c r="F19" s="95">
        <v>730041.5</v>
      </c>
      <c r="G19" s="96">
        <v>0.51567273449999995</v>
      </c>
      <c r="H19" s="97">
        <v>0.30967999369999999</v>
      </c>
    </row>
    <row r="20" spans="1:8" s="86" customFormat="1" x14ac:dyDescent="0.2">
      <c r="A20" s="93" t="s">
        <v>143</v>
      </c>
      <c r="B20" s="94" t="s">
        <v>143</v>
      </c>
      <c r="C20" s="94" t="s">
        <v>143</v>
      </c>
      <c r="D20" s="94" t="s">
        <v>121</v>
      </c>
      <c r="E20" s="95">
        <v>42</v>
      </c>
      <c r="F20" s="95">
        <v>120</v>
      </c>
      <c r="G20" s="96">
        <v>8.4763299999999995E-5</v>
      </c>
      <c r="H20" s="97">
        <v>5.0903399999999998E-5</v>
      </c>
    </row>
    <row r="21" spans="1:8" s="86" customFormat="1" x14ac:dyDescent="0.2">
      <c r="A21" s="93" t="s">
        <v>143</v>
      </c>
      <c r="B21" s="94" t="s">
        <v>143</v>
      </c>
      <c r="C21" s="94" t="s">
        <v>143</v>
      </c>
      <c r="D21" s="94" t="s">
        <v>176</v>
      </c>
      <c r="E21" s="95">
        <v>1278</v>
      </c>
      <c r="F21" s="95">
        <v>3698</v>
      </c>
      <c r="G21" s="96">
        <v>2.6121223999999998E-3</v>
      </c>
      <c r="H21" s="97">
        <v>1.5686732999999999E-3</v>
      </c>
    </row>
    <row r="22" spans="1:8" s="86" customFormat="1" x14ac:dyDescent="0.2">
      <c r="A22" s="93" t="s">
        <v>143</v>
      </c>
      <c r="B22" s="94" t="s">
        <v>143</v>
      </c>
      <c r="C22" s="94" t="s">
        <v>48</v>
      </c>
      <c r="D22" s="94" t="s">
        <v>17</v>
      </c>
      <c r="E22" s="95">
        <v>14419</v>
      </c>
      <c r="F22" s="95">
        <v>42828</v>
      </c>
      <c r="G22" s="96">
        <v>3.02520225E-2</v>
      </c>
      <c r="H22" s="97">
        <v>1.8167425800000001E-2</v>
      </c>
    </row>
    <row r="23" spans="1:8" s="86" customFormat="1" x14ac:dyDescent="0.2">
      <c r="A23" s="93" t="s">
        <v>143</v>
      </c>
      <c r="B23" s="94" t="s">
        <v>143</v>
      </c>
      <c r="C23" s="94" t="s">
        <v>143</v>
      </c>
      <c r="D23" s="94" t="s">
        <v>27</v>
      </c>
      <c r="E23" s="95">
        <v>2246</v>
      </c>
      <c r="F23" s="95">
        <v>6647</v>
      </c>
      <c r="G23" s="96">
        <v>4.6951806000000004E-3</v>
      </c>
      <c r="H23" s="97">
        <v>2.8196244999999999E-3</v>
      </c>
    </row>
    <row r="24" spans="1:8" s="86" customFormat="1" x14ac:dyDescent="0.2">
      <c r="A24" s="93" t="s">
        <v>143</v>
      </c>
      <c r="B24" s="94" t="s">
        <v>143</v>
      </c>
      <c r="C24" s="94" t="s">
        <v>143</v>
      </c>
      <c r="D24" s="94" t="s">
        <v>24</v>
      </c>
      <c r="E24" s="95">
        <v>373</v>
      </c>
      <c r="F24" s="95">
        <v>1220</v>
      </c>
      <c r="G24" s="96">
        <v>8.617602E-4</v>
      </c>
      <c r="H24" s="97">
        <v>5.1751800000000001E-4</v>
      </c>
    </row>
    <row r="25" spans="1:8" s="86" customFormat="1" x14ac:dyDescent="0.2">
      <c r="A25" s="93" t="s">
        <v>143</v>
      </c>
      <c r="B25" s="94" t="s">
        <v>143</v>
      </c>
      <c r="C25" s="94" t="s">
        <v>143</v>
      </c>
      <c r="D25" s="94" t="s">
        <v>18</v>
      </c>
      <c r="E25" s="95">
        <v>4998</v>
      </c>
      <c r="F25" s="95">
        <v>15113</v>
      </c>
      <c r="G25" s="96">
        <v>1.06752315E-2</v>
      </c>
      <c r="H25" s="97">
        <v>6.4108599000000004E-3</v>
      </c>
    </row>
    <row r="26" spans="1:8" s="86" customFormat="1" x14ac:dyDescent="0.2">
      <c r="A26" s="93" t="s">
        <v>143</v>
      </c>
      <c r="B26" s="94" t="s">
        <v>143</v>
      </c>
      <c r="C26" s="94" t="s">
        <v>143</v>
      </c>
      <c r="D26" s="94" t="s">
        <v>36</v>
      </c>
      <c r="E26" s="95">
        <v>116</v>
      </c>
      <c r="F26" s="95">
        <v>337</v>
      </c>
      <c r="G26" s="96">
        <v>2.380436E-4</v>
      </c>
      <c r="H26" s="97">
        <v>1.4295369999999999E-4</v>
      </c>
    </row>
    <row r="27" spans="1:8" s="86" customFormat="1" x14ac:dyDescent="0.2">
      <c r="A27" s="93" t="s">
        <v>143</v>
      </c>
      <c r="B27" s="94" t="s">
        <v>143</v>
      </c>
      <c r="C27" s="94" t="s">
        <v>143</v>
      </c>
      <c r="D27" s="94" t="s">
        <v>176</v>
      </c>
      <c r="E27" s="95">
        <v>249</v>
      </c>
      <c r="F27" s="95">
        <v>744</v>
      </c>
      <c r="G27" s="96">
        <v>5.2553249999999995E-4</v>
      </c>
      <c r="H27" s="97">
        <v>3.1560110000000002E-4</v>
      </c>
    </row>
    <row r="28" spans="1:8" s="86" customFormat="1" x14ac:dyDescent="0.2">
      <c r="A28" s="93" t="s">
        <v>143</v>
      </c>
      <c r="B28" s="94" t="s">
        <v>143</v>
      </c>
      <c r="C28" s="94" t="s">
        <v>31</v>
      </c>
      <c r="D28" s="94" t="s">
        <v>17</v>
      </c>
      <c r="E28" s="95">
        <v>77</v>
      </c>
      <c r="F28" s="95">
        <v>238</v>
      </c>
      <c r="G28" s="96">
        <v>1.6811389999999999E-4</v>
      </c>
      <c r="H28" s="97">
        <v>1.0095840000000001E-4</v>
      </c>
    </row>
    <row r="29" spans="1:8" s="86" customFormat="1" x14ac:dyDescent="0.2">
      <c r="A29" s="93" t="s">
        <v>143</v>
      </c>
      <c r="B29" s="94" t="s">
        <v>143</v>
      </c>
      <c r="C29" s="94" t="s">
        <v>143</v>
      </c>
      <c r="D29" s="94" t="s">
        <v>18</v>
      </c>
      <c r="E29" s="95">
        <v>2</v>
      </c>
      <c r="F29" s="95">
        <v>6</v>
      </c>
      <c r="G29" s="96">
        <v>4.2381651000000004E-6</v>
      </c>
      <c r="H29" s="97">
        <v>2.5451703E-6</v>
      </c>
    </row>
    <row r="30" spans="1:8" s="86" customFormat="1" x14ac:dyDescent="0.2">
      <c r="A30" s="93" t="s">
        <v>143</v>
      </c>
      <c r="B30" s="94" t="s">
        <v>143</v>
      </c>
      <c r="C30" s="94" t="s">
        <v>25</v>
      </c>
      <c r="D30" s="94" t="s">
        <v>17</v>
      </c>
      <c r="E30" s="95">
        <v>735</v>
      </c>
      <c r="F30" s="95">
        <v>2269</v>
      </c>
      <c r="G30" s="96">
        <v>1.6027328E-3</v>
      </c>
      <c r="H30" s="97">
        <v>9.6249859999999999E-4</v>
      </c>
    </row>
    <row r="31" spans="1:8" s="86" customFormat="1" x14ac:dyDescent="0.2">
      <c r="A31" s="93" t="s">
        <v>143</v>
      </c>
      <c r="B31" s="94" t="s">
        <v>143</v>
      </c>
      <c r="C31" s="94" t="s">
        <v>143</v>
      </c>
      <c r="D31" s="94" t="s">
        <v>27</v>
      </c>
      <c r="E31" s="95">
        <v>738</v>
      </c>
      <c r="F31" s="95">
        <v>2252</v>
      </c>
      <c r="G31" s="96">
        <v>1.5907245999999999E-3</v>
      </c>
      <c r="H31" s="97">
        <v>9.5528729999999997E-4</v>
      </c>
    </row>
    <row r="32" spans="1:8" s="86" customFormat="1" x14ac:dyDescent="0.2">
      <c r="A32" s="93" t="s">
        <v>143</v>
      </c>
      <c r="B32" s="94" t="s">
        <v>143</v>
      </c>
      <c r="C32" s="94" t="s">
        <v>143</v>
      </c>
      <c r="D32" s="94" t="s">
        <v>28</v>
      </c>
      <c r="E32" s="95">
        <v>21</v>
      </c>
      <c r="F32" s="95">
        <v>63</v>
      </c>
      <c r="G32" s="96">
        <v>4.4500699999999999E-5</v>
      </c>
      <c r="H32" s="97">
        <v>2.6724300000000001E-5</v>
      </c>
    </row>
    <row r="33" spans="1:8" s="86" customFormat="1" x14ac:dyDescent="0.2">
      <c r="A33" s="93" t="s">
        <v>143</v>
      </c>
      <c r="B33" s="94" t="s">
        <v>143</v>
      </c>
      <c r="C33" s="94" t="s">
        <v>143</v>
      </c>
      <c r="D33" s="94" t="s">
        <v>36</v>
      </c>
      <c r="E33" s="95">
        <v>23</v>
      </c>
      <c r="F33" s="95">
        <v>69</v>
      </c>
      <c r="G33" s="96">
        <v>4.8738900000000002E-5</v>
      </c>
      <c r="H33" s="97">
        <v>2.9269500000000002E-5</v>
      </c>
    </row>
    <row r="34" spans="1:8" s="86" customFormat="1" x14ac:dyDescent="0.2">
      <c r="A34" s="93" t="s">
        <v>143</v>
      </c>
      <c r="B34" s="94" t="s">
        <v>143</v>
      </c>
      <c r="C34" s="94" t="s">
        <v>143</v>
      </c>
      <c r="D34" s="94" t="s">
        <v>176</v>
      </c>
      <c r="E34" s="95">
        <v>91</v>
      </c>
      <c r="F34" s="95">
        <v>273</v>
      </c>
      <c r="G34" s="96">
        <v>1.928365E-4</v>
      </c>
      <c r="H34" s="97">
        <v>1.1580519999999999E-4</v>
      </c>
    </row>
    <row r="35" spans="1:8" s="86" customFormat="1" x14ac:dyDescent="0.2">
      <c r="A35" s="93" t="s">
        <v>143</v>
      </c>
      <c r="B35" s="94" t="s">
        <v>143</v>
      </c>
      <c r="C35" s="94" t="s">
        <v>26</v>
      </c>
      <c r="D35" s="94" t="s">
        <v>17</v>
      </c>
      <c r="E35" s="95">
        <v>1</v>
      </c>
      <c r="F35" s="95">
        <v>3</v>
      </c>
      <c r="G35" s="96">
        <v>2.1190826000000002E-6</v>
      </c>
      <c r="H35" s="97">
        <v>1.2725852E-6</v>
      </c>
    </row>
    <row r="36" spans="1:8" s="86" customFormat="1" x14ac:dyDescent="0.2">
      <c r="A36" s="93" t="s">
        <v>143</v>
      </c>
      <c r="B36" s="94" t="s">
        <v>144</v>
      </c>
      <c r="C36" s="94" t="s">
        <v>143</v>
      </c>
      <c r="D36" s="94" t="s">
        <v>143</v>
      </c>
      <c r="E36" s="95">
        <v>467220</v>
      </c>
      <c r="F36" s="95">
        <v>1415707</v>
      </c>
      <c r="G36" s="96">
        <v>1</v>
      </c>
      <c r="H36" s="97">
        <v>0.60053590769999998</v>
      </c>
    </row>
    <row r="37" spans="1:8" s="86" customFormat="1" x14ac:dyDescent="0.2">
      <c r="A37" s="93" t="s">
        <v>143</v>
      </c>
      <c r="B37" s="94" t="s">
        <v>20</v>
      </c>
      <c r="C37" s="94" t="s">
        <v>21</v>
      </c>
      <c r="D37" s="94" t="s">
        <v>17</v>
      </c>
      <c r="E37" s="95">
        <v>315977</v>
      </c>
      <c r="F37" s="95">
        <v>941699.08</v>
      </c>
      <c r="G37" s="96" t="s">
        <v>143</v>
      </c>
      <c r="H37" s="97">
        <v>0.39946409230000002</v>
      </c>
    </row>
    <row r="38" spans="1:8" s="86" customFormat="1" x14ac:dyDescent="0.2">
      <c r="A38" s="93" t="s">
        <v>143</v>
      </c>
      <c r="B38" s="94" t="s">
        <v>22</v>
      </c>
      <c r="C38" s="94" t="s">
        <v>143</v>
      </c>
      <c r="D38" s="94" t="s">
        <v>143</v>
      </c>
      <c r="E38" s="95">
        <v>783197</v>
      </c>
      <c r="F38" s="95">
        <v>2357406.08</v>
      </c>
      <c r="G38" s="96" t="s">
        <v>143</v>
      </c>
      <c r="H38" s="97">
        <v>1</v>
      </c>
    </row>
    <row r="39" spans="1:8" s="86" customFormat="1" x14ac:dyDescent="0.2"/>
    <row r="40" spans="1:8" s="86" customFormat="1" x14ac:dyDescent="0.2">
      <c r="A40" s="86" t="s">
        <v>33</v>
      </c>
    </row>
    <row r="41" spans="1:8" s="86" customFormat="1" x14ac:dyDescent="0.2"/>
  </sheetData>
  <mergeCells count="3">
    <mergeCell ref="A1:H1"/>
    <mergeCell ref="A2:H2"/>
    <mergeCell ref="A3:H3"/>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0F12-397A-4CED-94B8-731C2DE6DBCA}">
  <dimension ref="A1:H43"/>
  <sheetViews>
    <sheetView workbookViewId="0">
      <selection sqref="A1:H1"/>
    </sheetView>
  </sheetViews>
  <sheetFormatPr defaultColWidth="9.140625" defaultRowHeight="12.75" x14ac:dyDescent="0.2"/>
  <cols>
    <col min="1" max="1" width="34.5703125" style="80" bestFit="1" customWidth="1"/>
    <col min="2" max="2" width="14" style="80" bestFit="1" customWidth="1"/>
    <col min="3" max="3" width="22.28515625" style="80" bestFit="1" customWidth="1"/>
    <col min="4" max="4" width="21.85546875" style="80" bestFit="1" customWidth="1"/>
    <col min="5" max="5" width="10.7109375" style="80" bestFit="1" customWidth="1"/>
    <col min="6" max="6" width="11.140625" style="80" customWidth="1"/>
    <col min="7" max="8" width="8.28515625" style="80" bestFit="1" customWidth="1"/>
    <col min="9" max="16384" width="9.140625" style="80"/>
  </cols>
  <sheetData>
    <row r="1" spans="1:8" x14ac:dyDescent="0.2">
      <c r="A1" s="115" t="s">
        <v>0</v>
      </c>
      <c r="B1" s="116"/>
      <c r="C1" s="116"/>
      <c r="D1" s="116"/>
      <c r="E1" s="116"/>
      <c r="F1" s="116"/>
      <c r="G1" s="116"/>
      <c r="H1" s="116"/>
    </row>
    <row r="2" spans="1:8" x14ac:dyDescent="0.2">
      <c r="A2" s="115" t="s">
        <v>1</v>
      </c>
      <c r="B2" s="116"/>
      <c r="C2" s="116"/>
      <c r="D2" s="116"/>
      <c r="E2" s="116"/>
      <c r="F2" s="116"/>
      <c r="G2" s="116"/>
      <c r="H2" s="116"/>
    </row>
    <row r="3" spans="1:8" x14ac:dyDescent="0.2">
      <c r="A3" s="115" t="s">
        <v>187</v>
      </c>
      <c r="B3" s="116"/>
      <c r="C3" s="116"/>
      <c r="D3" s="116"/>
      <c r="E3" s="116"/>
      <c r="F3" s="116"/>
      <c r="G3" s="116"/>
      <c r="H3" s="116"/>
    </row>
    <row r="4" spans="1:8" ht="13.5" thickBot="1" x14ac:dyDescent="0.25">
      <c r="A4" s="104"/>
      <c r="B4" s="104"/>
      <c r="C4" s="104"/>
      <c r="D4" s="104"/>
      <c r="E4" s="104"/>
      <c r="F4" s="104"/>
      <c r="G4" s="104"/>
      <c r="H4" s="104"/>
    </row>
    <row r="5" spans="1:8" ht="51" x14ac:dyDescent="0.2">
      <c r="A5" s="75" t="s">
        <v>168</v>
      </c>
      <c r="B5" s="76" t="s">
        <v>169</v>
      </c>
      <c r="C5" s="76" t="s">
        <v>170</v>
      </c>
      <c r="D5" s="76" t="s">
        <v>171</v>
      </c>
      <c r="E5" s="77" t="s">
        <v>6</v>
      </c>
      <c r="F5" s="78" t="s">
        <v>172</v>
      </c>
      <c r="G5" s="76" t="s">
        <v>173</v>
      </c>
      <c r="H5" s="79" t="s">
        <v>174</v>
      </c>
    </row>
    <row r="6" spans="1:8" x14ac:dyDescent="0.2">
      <c r="A6" s="93" t="s">
        <v>32</v>
      </c>
      <c r="B6" s="94" t="s">
        <v>15</v>
      </c>
      <c r="C6" s="94" t="s">
        <v>21</v>
      </c>
      <c r="D6" s="94" t="s">
        <v>27</v>
      </c>
      <c r="E6" s="95">
        <v>128402</v>
      </c>
      <c r="F6" s="95">
        <v>387278</v>
      </c>
      <c r="G6" s="96">
        <v>0.16028165750000001</v>
      </c>
      <c r="H6" s="97">
        <v>6.6655232600000003E-2</v>
      </c>
    </row>
    <row r="7" spans="1:8" s="86" customFormat="1" x14ac:dyDescent="0.2">
      <c r="A7" s="93" t="s">
        <v>143</v>
      </c>
      <c r="B7" s="94" t="s">
        <v>143</v>
      </c>
      <c r="C7" s="94" t="s">
        <v>143</v>
      </c>
      <c r="D7" s="94" t="s">
        <v>23</v>
      </c>
      <c r="E7" s="95">
        <v>6273</v>
      </c>
      <c r="F7" s="95">
        <v>18973</v>
      </c>
      <c r="G7" s="96">
        <v>7.8523021999999994E-3</v>
      </c>
      <c r="H7" s="97">
        <v>3.265483E-3</v>
      </c>
    </row>
    <row r="8" spans="1:8" s="86" customFormat="1" x14ac:dyDescent="0.2">
      <c r="A8" s="93" t="s">
        <v>143</v>
      </c>
      <c r="B8" s="94" t="s">
        <v>143</v>
      </c>
      <c r="C8" s="94" t="s">
        <v>143</v>
      </c>
      <c r="D8" s="94" t="s">
        <v>24</v>
      </c>
      <c r="E8" s="95">
        <v>624</v>
      </c>
      <c r="F8" s="95">
        <v>2033</v>
      </c>
      <c r="G8" s="96">
        <v>8.4139200000000005E-4</v>
      </c>
      <c r="H8" s="97">
        <v>3.4990390000000002E-4</v>
      </c>
    </row>
    <row r="9" spans="1:8" s="86" customFormat="1" x14ac:dyDescent="0.2">
      <c r="A9" s="93" t="s">
        <v>143</v>
      </c>
      <c r="B9" s="94" t="s">
        <v>143</v>
      </c>
      <c r="C9" s="94" t="s">
        <v>143</v>
      </c>
      <c r="D9" s="94" t="s">
        <v>28</v>
      </c>
      <c r="E9" s="95">
        <v>14725</v>
      </c>
      <c r="F9" s="95">
        <v>45518</v>
      </c>
      <c r="G9" s="96">
        <v>1.8838406700000001E-2</v>
      </c>
      <c r="H9" s="97">
        <v>7.8341989000000004E-3</v>
      </c>
    </row>
    <row r="10" spans="1:8" s="86" customFormat="1" x14ac:dyDescent="0.2">
      <c r="A10" s="93" t="s">
        <v>143</v>
      </c>
      <c r="B10" s="94" t="s">
        <v>143</v>
      </c>
      <c r="C10" s="94" t="s">
        <v>143</v>
      </c>
      <c r="D10" s="94" t="s">
        <v>121</v>
      </c>
      <c r="E10" s="95">
        <v>1978</v>
      </c>
      <c r="F10" s="95">
        <v>6174</v>
      </c>
      <c r="G10" s="96">
        <v>2.5552159999999999E-3</v>
      </c>
      <c r="H10" s="97">
        <v>1.0626201E-3</v>
      </c>
    </row>
    <row r="11" spans="1:8" s="86" customFormat="1" x14ac:dyDescent="0.2">
      <c r="A11" s="93" t="s">
        <v>143</v>
      </c>
      <c r="B11" s="94" t="s">
        <v>143</v>
      </c>
      <c r="C11" s="94" t="s">
        <v>143</v>
      </c>
      <c r="D11" s="94" t="s">
        <v>36</v>
      </c>
      <c r="E11" s="95">
        <v>1265</v>
      </c>
      <c r="F11" s="95">
        <v>3824</v>
      </c>
      <c r="G11" s="96">
        <v>1.5826281E-3</v>
      </c>
      <c r="H11" s="97">
        <v>6.5815670000000004E-4</v>
      </c>
    </row>
    <row r="12" spans="1:8" s="86" customFormat="1" x14ac:dyDescent="0.2">
      <c r="A12" s="93" t="s">
        <v>143</v>
      </c>
      <c r="B12" s="94" t="s">
        <v>143</v>
      </c>
      <c r="C12" s="94" t="s">
        <v>143</v>
      </c>
      <c r="D12" s="94" t="s">
        <v>176</v>
      </c>
      <c r="E12" s="95">
        <v>157028</v>
      </c>
      <c r="F12" s="95">
        <v>477623</v>
      </c>
      <c r="G12" s="96">
        <v>0.19767248870000001</v>
      </c>
      <c r="H12" s="97">
        <v>8.2204700899999997E-2</v>
      </c>
    </row>
    <row r="13" spans="1:8" s="86" customFormat="1" x14ac:dyDescent="0.2">
      <c r="A13" s="93" t="s">
        <v>143</v>
      </c>
      <c r="B13" s="94" t="s">
        <v>143</v>
      </c>
      <c r="C13" s="94" t="s">
        <v>175</v>
      </c>
      <c r="D13" s="94" t="s">
        <v>17</v>
      </c>
      <c r="E13" s="95">
        <v>169512</v>
      </c>
      <c r="F13" s="95">
        <v>509647.5</v>
      </c>
      <c r="G13" s="96">
        <v>0.21092637850000001</v>
      </c>
      <c r="H13" s="97">
        <v>8.7716505E-2</v>
      </c>
    </row>
    <row r="14" spans="1:8" s="86" customFormat="1" x14ac:dyDescent="0.2">
      <c r="A14" s="93" t="s">
        <v>143</v>
      </c>
      <c r="B14" s="94" t="s">
        <v>143</v>
      </c>
      <c r="C14" s="94" t="s">
        <v>143</v>
      </c>
      <c r="D14" s="94" t="s">
        <v>27</v>
      </c>
      <c r="E14" s="95">
        <v>4154</v>
      </c>
      <c r="F14" s="95">
        <v>12077</v>
      </c>
      <c r="G14" s="96">
        <v>4.9982739999999996E-3</v>
      </c>
      <c r="H14" s="97">
        <v>2.0785979E-3</v>
      </c>
    </row>
    <row r="15" spans="1:8" s="86" customFormat="1" x14ac:dyDescent="0.2">
      <c r="A15" s="93" t="s">
        <v>143</v>
      </c>
      <c r="B15" s="94" t="s">
        <v>143</v>
      </c>
      <c r="C15" s="94" t="s">
        <v>143</v>
      </c>
      <c r="D15" s="94" t="s">
        <v>23</v>
      </c>
      <c r="E15" s="95">
        <v>1</v>
      </c>
      <c r="F15" s="95">
        <v>3</v>
      </c>
      <c r="G15" s="96">
        <v>1.2416016E-6</v>
      </c>
      <c r="H15" s="97">
        <v>5.1633631999999997E-7</v>
      </c>
    </row>
    <row r="16" spans="1:8" s="86" customFormat="1" x14ac:dyDescent="0.2">
      <c r="A16" s="93" t="s">
        <v>143</v>
      </c>
      <c r="B16" s="94" t="s">
        <v>143</v>
      </c>
      <c r="C16" s="94" t="s">
        <v>143</v>
      </c>
      <c r="D16" s="94" t="s">
        <v>29</v>
      </c>
      <c r="E16" s="95">
        <v>243</v>
      </c>
      <c r="F16" s="95">
        <v>775</v>
      </c>
      <c r="G16" s="96">
        <v>3.207471E-4</v>
      </c>
      <c r="H16" s="97">
        <v>1.333869E-4</v>
      </c>
    </row>
    <row r="17" spans="1:8" s="86" customFormat="1" x14ac:dyDescent="0.2">
      <c r="A17" s="93" t="s">
        <v>143</v>
      </c>
      <c r="B17" s="94" t="s">
        <v>143</v>
      </c>
      <c r="C17" s="94" t="s">
        <v>143</v>
      </c>
      <c r="D17" s="94" t="s">
        <v>28</v>
      </c>
      <c r="E17" s="95">
        <v>1805</v>
      </c>
      <c r="F17" s="95">
        <v>5444</v>
      </c>
      <c r="G17" s="96">
        <v>2.2530929999999998E-3</v>
      </c>
      <c r="H17" s="97">
        <v>9.3697829999999998E-4</v>
      </c>
    </row>
    <row r="18" spans="1:8" s="86" customFormat="1" x14ac:dyDescent="0.2">
      <c r="A18" s="93" t="s">
        <v>143</v>
      </c>
      <c r="B18" s="94" t="s">
        <v>143</v>
      </c>
      <c r="C18" s="94" t="s">
        <v>143</v>
      </c>
      <c r="D18" s="94" t="s">
        <v>18</v>
      </c>
      <c r="E18" s="95">
        <v>232723</v>
      </c>
      <c r="F18" s="95">
        <v>699486.56</v>
      </c>
      <c r="G18" s="96">
        <v>0.28949453679999998</v>
      </c>
      <c r="H18" s="97">
        <v>0.1203901057</v>
      </c>
    </row>
    <row r="19" spans="1:8" s="86" customFormat="1" x14ac:dyDescent="0.2">
      <c r="A19" s="93" t="s">
        <v>143</v>
      </c>
      <c r="B19" s="94" t="s">
        <v>143</v>
      </c>
      <c r="C19" s="94" t="s">
        <v>143</v>
      </c>
      <c r="D19" s="94" t="s">
        <v>121</v>
      </c>
      <c r="E19" s="95">
        <v>155</v>
      </c>
      <c r="F19" s="95">
        <v>465</v>
      </c>
      <c r="G19" s="96">
        <v>1.924482E-4</v>
      </c>
      <c r="H19" s="97">
        <v>8.0032100000000002E-5</v>
      </c>
    </row>
    <row r="20" spans="1:8" s="86" customFormat="1" x14ac:dyDescent="0.2">
      <c r="A20" s="93" t="s">
        <v>143</v>
      </c>
      <c r="B20" s="94" t="s">
        <v>143</v>
      </c>
      <c r="C20" s="94" t="s">
        <v>143</v>
      </c>
      <c r="D20" s="94" t="s">
        <v>176</v>
      </c>
      <c r="E20" s="95">
        <v>8192</v>
      </c>
      <c r="F20" s="95">
        <v>24972</v>
      </c>
      <c r="G20" s="96">
        <v>1.0335091500000001E-2</v>
      </c>
      <c r="H20" s="97">
        <v>4.2979834999999997E-3</v>
      </c>
    </row>
    <row r="21" spans="1:8" s="86" customFormat="1" x14ac:dyDescent="0.2">
      <c r="A21" s="93" t="s">
        <v>143</v>
      </c>
      <c r="B21" s="94" t="s">
        <v>143</v>
      </c>
      <c r="C21" s="94" t="s">
        <v>48</v>
      </c>
      <c r="D21" s="94" t="s">
        <v>17</v>
      </c>
      <c r="E21" s="95">
        <v>41155</v>
      </c>
      <c r="F21" s="95">
        <v>123938</v>
      </c>
      <c r="G21" s="96">
        <v>5.1293871800000002E-2</v>
      </c>
      <c r="H21" s="97">
        <v>2.13312303E-2</v>
      </c>
    </row>
    <row r="22" spans="1:8" s="86" customFormat="1" x14ac:dyDescent="0.2">
      <c r="A22" s="93" t="s">
        <v>143</v>
      </c>
      <c r="B22" s="94" t="s">
        <v>143</v>
      </c>
      <c r="C22" s="94" t="s">
        <v>143</v>
      </c>
      <c r="D22" s="94" t="s">
        <v>27</v>
      </c>
      <c r="E22" s="95">
        <v>8766</v>
      </c>
      <c r="F22" s="95">
        <v>26612</v>
      </c>
      <c r="G22" s="96">
        <v>1.10138337E-2</v>
      </c>
      <c r="H22" s="97">
        <v>4.5802474000000001E-3</v>
      </c>
    </row>
    <row r="23" spans="1:8" s="86" customFormat="1" x14ac:dyDescent="0.2">
      <c r="A23" s="93" t="s">
        <v>143</v>
      </c>
      <c r="B23" s="94" t="s">
        <v>143</v>
      </c>
      <c r="C23" s="94" t="s">
        <v>143</v>
      </c>
      <c r="D23" s="94" t="s">
        <v>24</v>
      </c>
      <c r="E23" s="95">
        <v>276</v>
      </c>
      <c r="F23" s="95">
        <v>887</v>
      </c>
      <c r="G23" s="96">
        <v>3.6710019999999999E-4</v>
      </c>
      <c r="H23" s="97">
        <v>1.5266340000000001E-4</v>
      </c>
    </row>
    <row r="24" spans="1:8" s="86" customFormat="1" x14ac:dyDescent="0.2">
      <c r="A24" s="93" t="s">
        <v>143</v>
      </c>
      <c r="B24" s="94" t="s">
        <v>143</v>
      </c>
      <c r="C24" s="94" t="s">
        <v>143</v>
      </c>
      <c r="D24" s="94" t="s">
        <v>28</v>
      </c>
      <c r="E24" s="95">
        <v>418</v>
      </c>
      <c r="F24" s="95">
        <v>1254</v>
      </c>
      <c r="G24" s="96">
        <v>5.1898950000000004E-4</v>
      </c>
      <c r="H24" s="97">
        <v>2.1582860000000001E-4</v>
      </c>
    </row>
    <row r="25" spans="1:8" s="86" customFormat="1" x14ac:dyDescent="0.2">
      <c r="A25" s="93" t="s">
        <v>143</v>
      </c>
      <c r="B25" s="94" t="s">
        <v>143</v>
      </c>
      <c r="C25" s="94" t="s">
        <v>143</v>
      </c>
      <c r="D25" s="94" t="s">
        <v>18</v>
      </c>
      <c r="E25" s="95">
        <v>10443</v>
      </c>
      <c r="F25" s="95">
        <v>32386</v>
      </c>
      <c r="G25" s="96">
        <v>1.34035028E-2</v>
      </c>
      <c r="H25" s="97">
        <v>5.5740227000000003E-3</v>
      </c>
    </row>
    <row r="26" spans="1:8" s="86" customFormat="1" x14ac:dyDescent="0.2">
      <c r="A26" s="93" t="s">
        <v>143</v>
      </c>
      <c r="B26" s="94" t="s">
        <v>143</v>
      </c>
      <c r="C26" s="94" t="s">
        <v>143</v>
      </c>
      <c r="D26" s="94" t="s">
        <v>36</v>
      </c>
      <c r="E26" s="95">
        <v>147</v>
      </c>
      <c r="F26" s="95">
        <v>471</v>
      </c>
      <c r="G26" s="96">
        <v>1.949314E-4</v>
      </c>
      <c r="H26" s="97">
        <v>8.1064799999999997E-5</v>
      </c>
    </row>
    <row r="27" spans="1:8" s="86" customFormat="1" x14ac:dyDescent="0.2">
      <c r="A27" s="93" t="s">
        <v>143</v>
      </c>
      <c r="B27" s="94" t="s">
        <v>143</v>
      </c>
      <c r="C27" s="94" t="s">
        <v>143</v>
      </c>
      <c r="D27" s="94" t="s">
        <v>176</v>
      </c>
      <c r="E27" s="95">
        <v>2566</v>
      </c>
      <c r="F27" s="95">
        <v>8044</v>
      </c>
      <c r="G27" s="96">
        <v>3.3291477E-3</v>
      </c>
      <c r="H27" s="97">
        <v>1.3844698E-3</v>
      </c>
    </row>
    <row r="28" spans="1:8" s="86" customFormat="1" x14ac:dyDescent="0.2">
      <c r="A28" s="93" t="s">
        <v>143</v>
      </c>
      <c r="B28" s="94" t="s">
        <v>143</v>
      </c>
      <c r="C28" s="94" t="s">
        <v>31</v>
      </c>
      <c r="D28" s="94" t="s">
        <v>17</v>
      </c>
      <c r="E28" s="95">
        <v>277</v>
      </c>
      <c r="F28" s="95">
        <v>840</v>
      </c>
      <c r="G28" s="96">
        <v>3.4764840000000002E-4</v>
      </c>
      <c r="H28" s="97">
        <v>1.445742E-4</v>
      </c>
    </row>
    <row r="29" spans="1:8" s="86" customFormat="1" x14ac:dyDescent="0.2">
      <c r="A29" s="93" t="s">
        <v>143</v>
      </c>
      <c r="B29" s="94" t="s">
        <v>143</v>
      </c>
      <c r="C29" s="94" t="s">
        <v>143</v>
      </c>
      <c r="D29" s="94" t="s">
        <v>27</v>
      </c>
      <c r="E29" s="95">
        <v>4</v>
      </c>
      <c r="F29" s="95">
        <v>12</v>
      </c>
      <c r="G29" s="96">
        <v>4.9664063E-6</v>
      </c>
      <c r="H29" s="97">
        <v>2.0653452999999999E-6</v>
      </c>
    </row>
    <row r="30" spans="1:8" s="86" customFormat="1" x14ac:dyDescent="0.2">
      <c r="A30" s="93" t="s">
        <v>143</v>
      </c>
      <c r="B30" s="94" t="s">
        <v>143</v>
      </c>
      <c r="C30" s="94" t="s">
        <v>143</v>
      </c>
      <c r="D30" s="94" t="s">
        <v>28</v>
      </c>
      <c r="E30" s="95">
        <v>54</v>
      </c>
      <c r="F30" s="95">
        <v>162</v>
      </c>
      <c r="G30" s="96">
        <v>6.7046500000000003E-5</v>
      </c>
      <c r="H30" s="97">
        <v>2.7882199999999999E-5</v>
      </c>
    </row>
    <row r="31" spans="1:8" s="86" customFormat="1" x14ac:dyDescent="0.2">
      <c r="A31" s="93" t="s">
        <v>143</v>
      </c>
      <c r="B31" s="94" t="s">
        <v>143</v>
      </c>
      <c r="C31" s="94" t="s">
        <v>25</v>
      </c>
      <c r="D31" s="94" t="s">
        <v>17</v>
      </c>
      <c r="E31" s="95">
        <v>3795</v>
      </c>
      <c r="F31" s="95">
        <v>11734</v>
      </c>
      <c r="G31" s="96">
        <v>4.8563176E-3</v>
      </c>
      <c r="H31" s="97">
        <v>2.0195635E-3</v>
      </c>
    </row>
    <row r="32" spans="1:8" s="86" customFormat="1" x14ac:dyDescent="0.2">
      <c r="A32" s="93" t="s">
        <v>143</v>
      </c>
      <c r="B32" s="94" t="s">
        <v>143</v>
      </c>
      <c r="C32" s="94" t="s">
        <v>143</v>
      </c>
      <c r="D32" s="94" t="s">
        <v>27</v>
      </c>
      <c r="E32" s="95">
        <v>3601</v>
      </c>
      <c r="F32" s="95">
        <v>10643</v>
      </c>
      <c r="G32" s="96">
        <v>4.4047885000000004E-3</v>
      </c>
      <c r="H32" s="97">
        <v>1.8317892E-3</v>
      </c>
    </row>
    <row r="33" spans="1:8" s="86" customFormat="1" x14ac:dyDescent="0.2">
      <c r="A33" s="93" t="s">
        <v>143</v>
      </c>
      <c r="B33" s="94" t="s">
        <v>143</v>
      </c>
      <c r="C33" s="94" t="s">
        <v>143</v>
      </c>
      <c r="D33" s="94" t="s">
        <v>23</v>
      </c>
      <c r="E33" s="95">
        <v>300</v>
      </c>
      <c r="F33" s="95">
        <v>900</v>
      </c>
      <c r="G33" s="96">
        <v>3.7248050000000002E-4</v>
      </c>
      <c r="H33" s="97">
        <v>1.5490090000000001E-4</v>
      </c>
    </row>
    <row r="34" spans="1:8" s="86" customFormat="1" x14ac:dyDescent="0.2">
      <c r="A34" s="93" t="s">
        <v>143</v>
      </c>
      <c r="B34" s="94" t="s">
        <v>143</v>
      </c>
      <c r="C34" s="94" t="s">
        <v>143</v>
      </c>
      <c r="D34" s="94" t="s">
        <v>28</v>
      </c>
      <c r="E34" s="95">
        <v>228</v>
      </c>
      <c r="F34" s="95">
        <v>717</v>
      </c>
      <c r="G34" s="96">
        <v>2.9674280000000001E-4</v>
      </c>
      <c r="H34" s="97">
        <v>1.234044E-4</v>
      </c>
    </row>
    <row r="35" spans="1:8" s="86" customFormat="1" x14ac:dyDescent="0.2">
      <c r="A35" s="93" t="s">
        <v>143</v>
      </c>
      <c r="B35" s="94" t="s">
        <v>143</v>
      </c>
      <c r="C35" s="94" t="s">
        <v>143</v>
      </c>
      <c r="D35" s="94" t="s">
        <v>36</v>
      </c>
      <c r="E35" s="95">
        <v>9</v>
      </c>
      <c r="F35" s="95">
        <v>23</v>
      </c>
      <c r="G35" s="96">
        <v>9.5189454000000008E-6</v>
      </c>
      <c r="H35" s="97">
        <v>3.9585785E-6</v>
      </c>
    </row>
    <row r="36" spans="1:8" s="86" customFormat="1" x14ac:dyDescent="0.2">
      <c r="A36" s="93" t="s">
        <v>143</v>
      </c>
      <c r="B36" s="94" t="s">
        <v>143</v>
      </c>
      <c r="C36" s="94" t="s">
        <v>143</v>
      </c>
      <c r="D36" s="94" t="s">
        <v>176</v>
      </c>
      <c r="E36" s="95">
        <v>1089</v>
      </c>
      <c r="F36" s="95">
        <v>3273</v>
      </c>
      <c r="G36" s="96">
        <v>1.3545873000000001E-3</v>
      </c>
      <c r="H36" s="97">
        <v>5.6332289999999998E-4</v>
      </c>
    </row>
    <row r="37" spans="1:8" s="86" customFormat="1" x14ac:dyDescent="0.2">
      <c r="A37" s="93" t="s">
        <v>143</v>
      </c>
      <c r="B37" s="94" t="s">
        <v>143</v>
      </c>
      <c r="C37" s="94" t="s">
        <v>26</v>
      </c>
      <c r="D37" s="94" t="s">
        <v>17</v>
      </c>
      <c r="E37" s="95">
        <v>1</v>
      </c>
      <c r="F37" s="95">
        <v>3</v>
      </c>
      <c r="G37" s="96">
        <v>1.2416016E-6</v>
      </c>
      <c r="H37" s="97">
        <v>5.1633631999999997E-7</v>
      </c>
    </row>
    <row r="38" spans="1:8" s="86" customFormat="1" x14ac:dyDescent="0.2">
      <c r="A38" s="93" t="s">
        <v>143</v>
      </c>
      <c r="B38" s="94" t="s">
        <v>143</v>
      </c>
      <c r="C38" s="94" t="s">
        <v>143</v>
      </c>
      <c r="D38" s="94" t="s">
        <v>176</v>
      </c>
      <c r="E38" s="95">
        <v>14</v>
      </c>
      <c r="F38" s="95">
        <v>42</v>
      </c>
      <c r="G38" s="96">
        <v>1.7382400000000001E-5</v>
      </c>
      <c r="H38" s="97">
        <v>7.2287084999999998E-6</v>
      </c>
    </row>
    <row r="39" spans="1:8" s="86" customFormat="1" x14ac:dyDescent="0.2">
      <c r="A39" s="93" t="s">
        <v>143</v>
      </c>
      <c r="B39" s="94" t="s">
        <v>144</v>
      </c>
      <c r="C39" s="94" t="s">
        <v>143</v>
      </c>
      <c r="D39" s="94" t="s">
        <v>143</v>
      </c>
      <c r="E39" s="95">
        <v>800223</v>
      </c>
      <c r="F39" s="95">
        <v>2416234.06</v>
      </c>
      <c r="G39" s="96">
        <v>1</v>
      </c>
      <c r="H39" s="97">
        <v>0.41586313499999999</v>
      </c>
    </row>
    <row r="40" spans="1:8" s="86" customFormat="1" x14ac:dyDescent="0.2">
      <c r="A40" s="93" t="s">
        <v>143</v>
      </c>
      <c r="B40" s="94" t="s">
        <v>20</v>
      </c>
      <c r="C40" s="94" t="s">
        <v>21</v>
      </c>
      <c r="D40" s="94" t="s">
        <v>17</v>
      </c>
      <c r="E40" s="95">
        <v>1138105</v>
      </c>
      <c r="F40" s="95">
        <v>3393932.45</v>
      </c>
      <c r="G40" s="96" t="s">
        <v>143</v>
      </c>
      <c r="H40" s="97">
        <v>0.58413686499999995</v>
      </c>
    </row>
    <row r="41" spans="1:8" s="86" customFormat="1" ht="13.5" thickBot="1" x14ac:dyDescent="0.25">
      <c r="A41" s="98" t="s">
        <v>143</v>
      </c>
      <c r="B41" s="99" t="s">
        <v>22</v>
      </c>
      <c r="C41" s="99" t="s">
        <v>143</v>
      </c>
      <c r="D41" s="99" t="s">
        <v>143</v>
      </c>
      <c r="E41" s="100">
        <v>1938328</v>
      </c>
      <c r="F41" s="100">
        <v>5810166.5099999998</v>
      </c>
      <c r="G41" s="101" t="s">
        <v>143</v>
      </c>
      <c r="H41" s="102">
        <v>1</v>
      </c>
    </row>
    <row r="42" spans="1:8" x14ac:dyDescent="0.2">
      <c r="A42" s="1"/>
      <c r="B42" s="1"/>
      <c r="C42" s="1"/>
      <c r="D42" s="1"/>
      <c r="E42" s="1"/>
      <c r="F42" s="1"/>
      <c r="G42" s="1"/>
      <c r="H42" s="1"/>
    </row>
    <row r="43" spans="1:8" x14ac:dyDescent="0.2">
      <c r="A43" s="1" t="s">
        <v>33</v>
      </c>
      <c r="B43" s="1"/>
      <c r="C43" s="1"/>
      <c r="D43" s="1"/>
      <c r="E43" s="1"/>
      <c r="F43" s="1"/>
      <c r="G43" s="1"/>
      <c r="H43" s="1"/>
    </row>
  </sheetData>
  <mergeCells count="3">
    <mergeCell ref="A1:H1"/>
    <mergeCell ref="A2:H2"/>
    <mergeCell ref="A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53</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129877</v>
      </c>
      <c r="F8" s="52">
        <v>397193</v>
      </c>
      <c r="G8" s="53">
        <v>0.54400000000000004</v>
      </c>
      <c r="H8" s="54">
        <v>9.4899999999999998E-2</v>
      </c>
    </row>
    <row r="9" spans="1:8" x14ac:dyDescent="0.2">
      <c r="A9" s="50"/>
      <c r="B9" s="51"/>
      <c r="C9" s="51"/>
      <c r="D9" s="51" t="s">
        <v>30</v>
      </c>
      <c r="E9" s="51">
        <v>34</v>
      </c>
      <c r="F9" s="51">
        <v>102</v>
      </c>
      <c r="G9" s="53">
        <v>1E-4</v>
      </c>
      <c r="H9" s="54">
        <v>0</v>
      </c>
    </row>
    <row r="10" spans="1:8" x14ac:dyDescent="0.2">
      <c r="A10" s="50"/>
      <c r="B10" s="51"/>
      <c r="C10" s="51"/>
      <c r="D10" s="51" t="s">
        <v>23</v>
      </c>
      <c r="E10" s="52">
        <v>12193</v>
      </c>
      <c r="F10" s="52">
        <v>39577</v>
      </c>
      <c r="G10" s="53">
        <v>5.4199999999999998E-2</v>
      </c>
      <c r="H10" s="54">
        <v>9.4999999999999998E-3</v>
      </c>
    </row>
    <row r="11" spans="1:8" x14ac:dyDescent="0.2">
      <c r="A11" s="50"/>
      <c r="B11" s="51"/>
      <c r="C11" s="51"/>
      <c r="D11" s="51" t="s">
        <v>29</v>
      </c>
      <c r="E11" s="51">
        <v>75</v>
      </c>
      <c r="F11" s="51">
        <v>227</v>
      </c>
      <c r="G11" s="53">
        <v>2.9999999999999997E-4</v>
      </c>
      <c r="H11" s="54">
        <v>1E-4</v>
      </c>
    </row>
    <row r="12" spans="1:8" x14ac:dyDescent="0.2">
      <c r="A12" s="50"/>
      <c r="B12" s="51"/>
      <c r="C12" s="51"/>
      <c r="D12" s="51" t="s">
        <v>24</v>
      </c>
      <c r="E12" s="52">
        <v>6571</v>
      </c>
      <c r="F12" s="52">
        <v>15475</v>
      </c>
      <c r="G12" s="53">
        <v>2.12E-2</v>
      </c>
      <c r="H12" s="54">
        <v>3.7000000000000002E-3</v>
      </c>
    </row>
    <row r="13" spans="1:8" x14ac:dyDescent="0.2">
      <c r="A13" s="50"/>
      <c r="B13" s="51"/>
      <c r="C13" s="51"/>
      <c r="D13" s="51" t="s">
        <v>28</v>
      </c>
      <c r="E13" s="52">
        <v>6902</v>
      </c>
      <c r="F13" s="52">
        <v>21000</v>
      </c>
      <c r="G13" s="53">
        <v>2.8799999999999999E-2</v>
      </c>
      <c r="H13" s="54">
        <v>5.0000000000000001E-3</v>
      </c>
    </row>
    <row r="14" spans="1:8" x14ac:dyDescent="0.2">
      <c r="A14" s="50"/>
      <c r="B14" s="51"/>
      <c r="C14" s="51"/>
      <c r="D14" s="51" t="s">
        <v>18</v>
      </c>
      <c r="E14" s="52">
        <v>6651</v>
      </c>
      <c r="F14" s="52">
        <v>20199</v>
      </c>
      <c r="G14" s="53">
        <v>2.7699999999999999E-2</v>
      </c>
      <c r="H14" s="54">
        <v>4.7999999999999996E-3</v>
      </c>
    </row>
    <row r="15" spans="1:8" x14ac:dyDescent="0.2">
      <c r="A15" s="50"/>
      <c r="B15" s="51"/>
      <c r="C15" s="51"/>
      <c r="D15" s="51" t="s">
        <v>36</v>
      </c>
      <c r="E15" s="51">
        <v>210</v>
      </c>
      <c r="F15" s="51">
        <v>535</v>
      </c>
      <c r="G15" s="53">
        <v>6.9999999999999999E-4</v>
      </c>
      <c r="H15" s="54">
        <v>1E-4</v>
      </c>
    </row>
    <row r="16" spans="1:8" x14ac:dyDescent="0.2">
      <c r="A16" s="50"/>
      <c r="B16" s="51"/>
      <c r="C16" s="51" t="s">
        <v>16</v>
      </c>
      <c r="D16" s="51" t="s">
        <v>17</v>
      </c>
      <c r="E16" s="52">
        <v>16154</v>
      </c>
      <c r="F16" s="52">
        <v>48543</v>
      </c>
      <c r="G16" s="53">
        <v>6.6500000000000004E-2</v>
      </c>
      <c r="H16" s="54">
        <v>1.1599999999999999E-2</v>
      </c>
    </row>
    <row r="17" spans="1:8" x14ac:dyDescent="0.2">
      <c r="A17" s="50"/>
      <c r="B17" s="51"/>
      <c r="C17" s="51"/>
      <c r="D17" s="51" t="s">
        <v>27</v>
      </c>
      <c r="E17" s="51">
        <v>950</v>
      </c>
      <c r="F17" s="52">
        <v>2342</v>
      </c>
      <c r="G17" s="53">
        <v>3.2000000000000002E-3</v>
      </c>
      <c r="H17" s="54">
        <v>5.9999999999999995E-4</v>
      </c>
    </row>
    <row r="18" spans="1:8" x14ac:dyDescent="0.2">
      <c r="A18" s="50"/>
      <c r="B18" s="51"/>
      <c r="C18" s="51"/>
      <c r="D18" s="51" t="s">
        <v>23</v>
      </c>
      <c r="E18" s="51">
        <v>24</v>
      </c>
      <c r="F18" s="51">
        <v>24</v>
      </c>
      <c r="G18" s="53">
        <v>0</v>
      </c>
      <c r="H18" s="54">
        <v>0</v>
      </c>
    </row>
    <row r="19" spans="1:8" x14ac:dyDescent="0.2">
      <c r="A19" s="50"/>
      <c r="B19" s="51"/>
      <c r="C19" s="51"/>
      <c r="D19" s="51" t="s">
        <v>29</v>
      </c>
      <c r="E19" s="51">
        <v>789</v>
      </c>
      <c r="F19" s="52">
        <v>2426</v>
      </c>
      <c r="G19" s="53">
        <v>3.3E-3</v>
      </c>
      <c r="H19" s="54">
        <v>5.9999999999999995E-4</v>
      </c>
    </row>
    <row r="20" spans="1:8" x14ac:dyDescent="0.2">
      <c r="A20" s="50"/>
      <c r="B20" s="51"/>
      <c r="C20" s="51"/>
      <c r="D20" s="51" t="s">
        <v>24</v>
      </c>
      <c r="E20" s="51">
        <v>130</v>
      </c>
      <c r="F20" s="51">
        <v>390</v>
      </c>
      <c r="G20" s="53">
        <v>5.0000000000000001E-4</v>
      </c>
      <c r="H20" s="54">
        <v>1E-4</v>
      </c>
    </row>
    <row r="21" spans="1:8" x14ac:dyDescent="0.2">
      <c r="A21" s="50"/>
      <c r="B21" s="51"/>
      <c r="C21" s="51"/>
      <c r="D21" s="51" t="s">
        <v>28</v>
      </c>
      <c r="E21" s="51">
        <v>126</v>
      </c>
      <c r="F21" s="51">
        <v>281</v>
      </c>
      <c r="G21" s="53">
        <v>4.0000000000000002E-4</v>
      </c>
      <c r="H21" s="54">
        <v>1E-4</v>
      </c>
    </row>
    <row r="22" spans="1:8" x14ac:dyDescent="0.2">
      <c r="A22" s="50"/>
      <c r="B22" s="51"/>
      <c r="C22" s="51"/>
      <c r="D22" s="51" t="s">
        <v>18</v>
      </c>
      <c r="E22" s="52">
        <v>31438</v>
      </c>
      <c r="F22" s="52">
        <v>95684</v>
      </c>
      <c r="G22" s="53">
        <v>0.13100000000000001</v>
      </c>
      <c r="H22" s="54">
        <v>2.29E-2</v>
      </c>
    </row>
    <row r="23" spans="1:8" x14ac:dyDescent="0.2">
      <c r="A23" s="50"/>
      <c r="B23" s="51"/>
      <c r="C23" s="51" t="s">
        <v>31</v>
      </c>
      <c r="D23" s="51" t="s">
        <v>17</v>
      </c>
      <c r="E23" s="51">
        <v>497</v>
      </c>
      <c r="F23" s="52">
        <v>1491</v>
      </c>
      <c r="G23" s="53">
        <v>2E-3</v>
      </c>
      <c r="H23" s="54">
        <v>4.0000000000000002E-4</v>
      </c>
    </row>
    <row r="24" spans="1:8" x14ac:dyDescent="0.2">
      <c r="A24" s="50"/>
      <c r="B24" s="51"/>
      <c r="C24" s="51"/>
      <c r="D24" s="51" t="s">
        <v>27</v>
      </c>
      <c r="E24" s="51">
        <v>211</v>
      </c>
      <c r="F24" s="51">
        <v>612</v>
      </c>
      <c r="G24" s="53">
        <v>8.0000000000000004E-4</v>
      </c>
      <c r="H24" s="54">
        <v>1E-4</v>
      </c>
    </row>
    <row r="25" spans="1:8" x14ac:dyDescent="0.2">
      <c r="A25" s="50"/>
      <c r="B25" s="51"/>
      <c r="C25" s="51"/>
      <c r="D25" s="51" t="s">
        <v>18</v>
      </c>
      <c r="E25" s="51">
        <v>866</v>
      </c>
      <c r="F25" s="52">
        <v>2494</v>
      </c>
      <c r="G25" s="53">
        <v>3.3999999999999998E-3</v>
      </c>
      <c r="H25" s="54">
        <v>5.9999999999999995E-4</v>
      </c>
    </row>
    <row r="26" spans="1:8" x14ac:dyDescent="0.2">
      <c r="A26" s="50"/>
      <c r="B26" s="51"/>
      <c r="C26" s="51" t="s">
        <v>25</v>
      </c>
      <c r="D26" s="51" t="s">
        <v>17</v>
      </c>
      <c r="E26" s="52">
        <v>1948</v>
      </c>
      <c r="F26" s="52">
        <v>5812</v>
      </c>
      <c r="G26" s="53">
        <v>8.0000000000000002E-3</v>
      </c>
      <c r="H26" s="54">
        <v>1.4E-3</v>
      </c>
    </row>
    <row r="27" spans="1:8" x14ac:dyDescent="0.2">
      <c r="A27" s="50"/>
      <c r="B27" s="51"/>
      <c r="C27" s="51"/>
      <c r="D27" s="51" t="s">
        <v>27</v>
      </c>
      <c r="E27" s="51">
        <v>957</v>
      </c>
      <c r="F27" s="52">
        <v>2717</v>
      </c>
      <c r="G27" s="53">
        <v>3.7000000000000002E-3</v>
      </c>
      <c r="H27" s="54">
        <v>5.9999999999999995E-4</v>
      </c>
    </row>
    <row r="28" spans="1:8" x14ac:dyDescent="0.2">
      <c r="A28" s="50"/>
      <c r="B28" s="51"/>
      <c r="C28" s="51"/>
      <c r="D28" s="51" t="s">
        <v>23</v>
      </c>
      <c r="E28" s="51">
        <v>16</v>
      </c>
      <c r="F28" s="51">
        <v>48</v>
      </c>
      <c r="G28" s="53">
        <v>1E-4</v>
      </c>
      <c r="H28" s="54">
        <v>0</v>
      </c>
    </row>
    <row r="29" spans="1:8" x14ac:dyDescent="0.2">
      <c r="A29" s="50"/>
      <c r="B29" s="51"/>
      <c r="C29" s="51"/>
      <c r="D29" s="51" t="s">
        <v>29</v>
      </c>
      <c r="E29" s="51">
        <v>376</v>
      </c>
      <c r="F29" s="52">
        <v>1130</v>
      </c>
      <c r="G29" s="53">
        <v>1.5E-3</v>
      </c>
      <c r="H29" s="54">
        <v>2.9999999999999997E-4</v>
      </c>
    </row>
    <row r="30" spans="1:8" x14ac:dyDescent="0.2">
      <c r="A30" s="50"/>
      <c r="B30" s="51"/>
      <c r="C30" s="51"/>
      <c r="D30" s="51" t="s">
        <v>28</v>
      </c>
      <c r="E30" s="51">
        <v>599</v>
      </c>
      <c r="F30" s="52">
        <v>1798</v>
      </c>
      <c r="G30" s="53">
        <v>2.5000000000000001E-3</v>
      </c>
      <c r="H30" s="54">
        <v>4.0000000000000002E-4</v>
      </c>
    </row>
    <row r="31" spans="1:8" x14ac:dyDescent="0.2">
      <c r="A31" s="50"/>
      <c r="B31" s="51"/>
      <c r="C31" s="51"/>
      <c r="D31" s="51" t="s">
        <v>18</v>
      </c>
      <c r="E31" s="52">
        <v>1279</v>
      </c>
      <c r="F31" s="52">
        <v>3842</v>
      </c>
      <c r="G31" s="53">
        <v>5.3E-3</v>
      </c>
      <c r="H31" s="54">
        <v>8.9999999999999998E-4</v>
      </c>
    </row>
    <row r="32" spans="1:8" x14ac:dyDescent="0.2">
      <c r="A32" s="50"/>
      <c r="B32" s="51"/>
      <c r="C32" s="51"/>
      <c r="D32" s="51" t="s">
        <v>36</v>
      </c>
      <c r="E32" s="51">
        <v>330</v>
      </c>
      <c r="F32" s="51">
        <v>805</v>
      </c>
      <c r="G32" s="53">
        <v>1.1000000000000001E-3</v>
      </c>
      <c r="H32" s="54">
        <v>2.0000000000000001E-4</v>
      </c>
    </row>
    <row r="33" spans="1:8" x14ac:dyDescent="0.2">
      <c r="A33" s="50"/>
      <c r="B33" s="51"/>
      <c r="C33" s="51" t="s">
        <v>26</v>
      </c>
      <c r="D33" s="51" t="s">
        <v>17</v>
      </c>
      <c r="E33" s="52">
        <v>6686</v>
      </c>
      <c r="F33" s="52">
        <v>20206</v>
      </c>
      <c r="G33" s="53">
        <v>2.7699999999999999E-2</v>
      </c>
      <c r="H33" s="54">
        <v>4.7999999999999996E-3</v>
      </c>
    </row>
    <row r="34" spans="1:8" x14ac:dyDescent="0.2">
      <c r="A34" s="50"/>
      <c r="B34" s="51"/>
      <c r="C34" s="51"/>
      <c r="D34" s="51" t="s">
        <v>27</v>
      </c>
      <c r="E34" s="51">
        <v>106</v>
      </c>
      <c r="F34" s="51">
        <v>387</v>
      </c>
      <c r="G34" s="53">
        <v>5.0000000000000001E-4</v>
      </c>
      <c r="H34" s="54">
        <v>1E-4</v>
      </c>
    </row>
    <row r="35" spans="1:8" x14ac:dyDescent="0.2">
      <c r="A35" s="50"/>
      <c r="B35" s="51"/>
      <c r="C35" s="51"/>
      <c r="D35" s="51" t="s">
        <v>29</v>
      </c>
      <c r="E35" s="51">
        <v>6</v>
      </c>
      <c r="F35" s="51">
        <v>20</v>
      </c>
      <c r="G35" s="53">
        <v>0</v>
      </c>
      <c r="H35" s="54">
        <v>0</v>
      </c>
    </row>
    <row r="36" spans="1:8" x14ac:dyDescent="0.2">
      <c r="A36" s="50"/>
      <c r="B36" s="51"/>
      <c r="C36" s="51"/>
      <c r="D36" s="51" t="s">
        <v>28</v>
      </c>
      <c r="E36" s="51">
        <v>101</v>
      </c>
      <c r="F36" s="51">
        <v>303</v>
      </c>
      <c r="G36" s="53">
        <v>4.0000000000000002E-4</v>
      </c>
      <c r="H36" s="54">
        <v>1E-4</v>
      </c>
    </row>
    <row r="37" spans="1:8" x14ac:dyDescent="0.2">
      <c r="A37" s="50"/>
      <c r="B37" s="51"/>
      <c r="C37" s="51"/>
      <c r="D37" s="51" t="s">
        <v>18</v>
      </c>
      <c r="E37" s="52">
        <v>14617</v>
      </c>
      <c r="F37" s="52">
        <v>44189</v>
      </c>
      <c r="G37" s="53">
        <v>6.0499999999999998E-2</v>
      </c>
      <c r="H37" s="54">
        <v>1.06E-2</v>
      </c>
    </row>
    <row r="38" spans="1:8" x14ac:dyDescent="0.2">
      <c r="A38" s="50"/>
      <c r="B38" s="51" t="s">
        <v>19</v>
      </c>
      <c r="C38" s="51"/>
      <c r="D38" s="51"/>
      <c r="E38" s="52">
        <v>240719</v>
      </c>
      <c r="F38" s="52">
        <v>729852</v>
      </c>
      <c r="G38" s="55">
        <v>1</v>
      </c>
      <c r="H38" s="54">
        <v>0.17399999999999999</v>
      </c>
    </row>
    <row r="39" spans="1:8" x14ac:dyDescent="0.2">
      <c r="A39" s="50"/>
      <c r="B39" s="51" t="s">
        <v>20</v>
      </c>
      <c r="C39" s="51" t="s">
        <v>21</v>
      </c>
      <c r="D39" s="51" t="s">
        <v>17</v>
      </c>
      <c r="E39" s="52">
        <v>1166458</v>
      </c>
      <c r="F39" s="52">
        <v>3455062</v>
      </c>
      <c r="G39" s="51"/>
      <c r="H39" s="54">
        <v>0.82599999999999996</v>
      </c>
    </row>
    <row r="40" spans="1:8" ht="13.5" thickBot="1" x14ac:dyDescent="0.25">
      <c r="A40" s="56"/>
      <c r="B40" s="57" t="s">
        <v>22</v>
      </c>
      <c r="C40" s="57"/>
      <c r="D40" s="57"/>
      <c r="E40" s="58">
        <v>1407177</v>
      </c>
      <c r="F40" s="58">
        <v>4184914</v>
      </c>
      <c r="G40" s="57"/>
      <c r="H40" s="59">
        <v>1</v>
      </c>
    </row>
    <row r="42" spans="1:8" x14ac:dyDescent="0.2">
      <c r="A42" s="60" t="s">
        <v>33</v>
      </c>
    </row>
  </sheetData>
  <mergeCells count="1">
    <mergeCell ref="E5:E7"/>
  </mergeCells>
  <pageMargins left="0.75" right="0.75" top="1" bottom="1" header="0.5" footer="0.5"/>
  <pageSetup orientation="portrait" r:id="rId1"/>
  <legacy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4DC9-46D2-482A-910C-0816D9BAFC39}">
  <sheetPr>
    <pageSetUpPr fitToPage="1"/>
  </sheetPr>
  <dimension ref="A1:H45"/>
  <sheetViews>
    <sheetView zoomScaleNormal="100" workbookViewId="0">
      <pane ySplit="5" topLeftCell="A6" activePane="bottomLeft" state="frozen"/>
      <selection pane="bottomLeft" sqref="A1:H1"/>
    </sheetView>
  </sheetViews>
  <sheetFormatPr defaultColWidth="10.140625" defaultRowHeight="12" customHeight="1" x14ac:dyDescent="0.25"/>
  <cols>
    <col min="1" max="1" width="32.140625" bestFit="1" customWidth="1"/>
    <col min="2" max="2" width="14.85546875" bestFit="1" customWidth="1"/>
    <col min="3" max="3" width="23.42578125" bestFit="1" customWidth="1"/>
    <col min="4" max="4" width="22.42578125" bestFit="1" customWidth="1"/>
    <col min="5" max="6" width="12" bestFit="1" customWidth="1"/>
    <col min="7" max="7" width="8.28515625" bestFit="1" customWidth="1"/>
    <col min="8" max="8" width="7.5703125" bestFit="1" customWidth="1"/>
  </cols>
  <sheetData>
    <row r="1" spans="1:8" s="105" customFormat="1" ht="12.75" customHeight="1" x14ac:dyDescent="0.2">
      <c r="A1" s="117" t="s">
        <v>0</v>
      </c>
      <c r="B1" s="117"/>
      <c r="C1" s="117"/>
      <c r="D1" s="117"/>
      <c r="E1" s="117"/>
      <c r="F1" s="117"/>
      <c r="G1" s="117"/>
      <c r="H1" s="117"/>
    </row>
    <row r="2" spans="1:8" s="105" customFormat="1" ht="12.75" x14ac:dyDescent="0.2">
      <c r="A2" s="117" t="s">
        <v>1</v>
      </c>
      <c r="B2" s="117"/>
      <c r="C2" s="117"/>
      <c r="D2" s="117"/>
      <c r="E2" s="117"/>
      <c r="F2" s="117"/>
      <c r="G2" s="117"/>
      <c r="H2" s="117"/>
    </row>
    <row r="3" spans="1:8" s="105" customFormat="1" ht="12.75" x14ac:dyDescent="0.2">
      <c r="A3" s="117" t="s">
        <v>189</v>
      </c>
      <c r="B3" s="117"/>
      <c r="C3" s="117"/>
      <c r="D3" s="117"/>
      <c r="E3" s="117"/>
      <c r="F3" s="117"/>
      <c r="G3" s="117"/>
      <c r="H3" s="117"/>
    </row>
    <row r="4" spans="1:8" ht="12" customHeight="1" thickBot="1" x14ac:dyDescent="0.3"/>
    <row r="5" spans="1:8" s="1" customFormat="1" ht="51" x14ac:dyDescent="0.2">
      <c r="A5" s="106" t="s">
        <v>168</v>
      </c>
      <c r="B5" s="107" t="s">
        <v>169</v>
      </c>
      <c r="C5" s="107" t="s">
        <v>170</v>
      </c>
      <c r="D5" s="107" t="s">
        <v>171</v>
      </c>
      <c r="E5" s="108" t="s">
        <v>6</v>
      </c>
      <c r="F5" s="109" t="s">
        <v>172</v>
      </c>
      <c r="G5" s="107" t="s">
        <v>173</v>
      </c>
      <c r="H5" s="110" t="s">
        <v>174</v>
      </c>
    </row>
    <row r="6" spans="1:8" s="1" customFormat="1" ht="12.75" x14ac:dyDescent="0.2">
      <c r="A6" s="93" t="s">
        <v>32</v>
      </c>
      <c r="B6" s="94" t="s">
        <v>15</v>
      </c>
      <c r="C6" s="94" t="s">
        <v>21</v>
      </c>
      <c r="D6" s="94" t="s">
        <v>27</v>
      </c>
      <c r="E6" s="95">
        <v>108222</v>
      </c>
      <c r="F6" s="95">
        <v>330479</v>
      </c>
      <c r="G6" s="96">
        <v>0.11893440180000001</v>
      </c>
      <c r="H6" s="97">
        <v>5.6746661499999997E-2</v>
      </c>
    </row>
    <row r="7" spans="1:8" s="1" customFormat="1" ht="12.75" x14ac:dyDescent="0.2">
      <c r="A7" s="93" t="s">
        <v>143</v>
      </c>
      <c r="B7" s="94" t="s">
        <v>143</v>
      </c>
      <c r="C7" s="94" t="s">
        <v>143</v>
      </c>
      <c r="D7" s="94" t="s">
        <v>23</v>
      </c>
      <c r="E7" s="95">
        <v>7901</v>
      </c>
      <c r="F7" s="95">
        <v>25241</v>
      </c>
      <c r="G7" s="96">
        <v>9.0838548000000009E-3</v>
      </c>
      <c r="H7" s="97">
        <v>4.3341407E-3</v>
      </c>
    </row>
    <row r="8" spans="1:8" s="1" customFormat="1" ht="12.75" x14ac:dyDescent="0.2">
      <c r="A8" s="93" t="s">
        <v>143</v>
      </c>
      <c r="B8" s="94" t="s">
        <v>143</v>
      </c>
      <c r="C8" s="94" t="s">
        <v>143</v>
      </c>
      <c r="D8" s="94" t="s">
        <v>24</v>
      </c>
      <c r="E8" s="95">
        <v>1141</v>
      </c>
      <c r="F8" s="95">
        <v>3582</v>
      </c>
      <c r="G8" s="96">
        <v>1.2891077000000001E-3</v>
      </c>
      <c r="H8" s="97">
        <v>6.1506639999999997E-4</v>
      </c>
    </row>
    <row r="9" spans="1:8" s="1" customFormat="1" ht="12.75" x14ac:dyDescent="0.2">
      <c r="A9" s="93" t="s">
        <v>143</v>
      </c>
      <c r="B9" s="94" t="s">
        <v>143</v>
      </c>
      <c r="C9" s="94" t="s">
        <v>143</v>
      </c>
      <c r="D9" s="94" t="s">
        <v>28</v>
      </c>
      <c r="E9" s="95">
        <v>10910</v>
      </c>
      <c r="F9" s="95">
        <v>33761</v>
      </c>
      <c r="G9" s="96">
        <v>1.21500741E-2</v>
      </c>
      <c r="H9" s="97">
        <v>5.7971128000000004E-3</v>
      </c>
    </row>
    <row r="10" spans="1:8" s="1" customFormat="1" ht="12.75" x14ac:dyDescent="0.2">
      <c r="A10" s="93" t="s">
        <v>143</v>
      </c>
      <c r="B10" s="94" t="s">
        <v>143</v>
      </c>
      <c r="C10" s="94" t="s">
        <v>143</v>
      </c>
      <c r="D10" s="94" t="s">
        <v>121</v>
      </c>
      <c r="E10" s="95">
        <v>1609</v>
      </c>
      <c r="F10" s="95">
        <v>5101</v>
      </c>
      <c r="G10" s="96">
        <v>1.8357728999999999E-3</v>
      </c>
      <c r="H10" s="97">
        <v>8.7589440000000003E-4</v>
      </c>
    </row>
    <row r="11" spans="1:8" s="1" customFormat="1" ht="12.75" x14ac:dyDescent="0.2">
      <c r="A11" s="93" t="s">
        <v>143</v>
      </c>
      <c r="B11" s="94" t="s">
        <v>143</v>
      </c>
      <c r="C11" s="94" t="s">
        <v>143</v>
      </c>
      <c r="D11" s="94" t="s">
        <v>36</v>
      </c>
      <c r="E11" s="95">
        <v>1038</v>
      </c>
      <c r="F11" s="95">
        <v>3209</v>
      </c>
      <c r="G11" s="96">
        <v>1.1548706000000001E-3</v>
      </c>
      <c r="H11" s="97">
        <v>5.5101849999999997E-4</v>
      </c>
    </row>
    <row r="12" spans="1:8" s="1" customFormat="1" ht="12.75" x14ac:dyDescent="0.2">
      <c r="A12" s="93" t="s">
        <v>143</v>
      </c>
      <c r="B12" s="94" t="s">
        <v>143</v>
      </c>
      <c r="C12" s="94" t="s">
        <v>143</v>
      </c>
      <c r="D12" s="94" t="s">
        <v>176</v>
      </c>
      <c r="E12" s="95">
        <v>150439</v>
      </c>
      <c r="F12" s="95">
        <v>458082</v>
      </c>
      <c r="G12" s="96">
        <v>0.1648567947</v>
      </c>
      <c r="H12" s="97">
        <v>7.8657416100000002E-2</v>
      </c>
    </row>
    <row r="13" spans="1:8" s="1" customFormat="1" ht="12.75" x14ac:dyDescent="0.2">
      <c r="A13" s="93" t="s">
        <v>143</v>
      </c>
      <c r="B13" s="94" t="s">
        <v>143</v>
      </c>
      <c r="C13" s="94" t="s">
        <v>175</v>
      </c>
      <c r="D13" s="94" t="s">
        <v>17</v>
      </c>
      <c r="E13" s="95">
        <v>207917</v>
      </c>
      <c r="F13" s="95">
        <v>623350</v>
      </c>
      <c r="G13" s="96">
        <v>0.22433425230000001</v>
      </c>
      <c r="H13" s="97">
        <v>0.1070356406</v>
      </c>
    </row>
    <row r="14" spans="1:8" s="1" customFormat="1" ht="12.75" x14ac:dyDescent="0.2">
      <c r="A14" s="93" t="s">
        <v>143</v>
      </c>
      <c r="B14" s="94" t="s">
        <v>143</v>
      </c>
      <c r="C14" s="94" t="s">
        <v>143</v>
      </c>
      <c r="D14" s="94" t="s">
        <v>27</v>
      </c>
      <c r="E14" s="95">
        <v>5924</v>
      </c>
      <c r="F14" s="95">
        <v>15914</v>
      </c>
      <c r="G14" s="96">
        <v>5.7272082999999998E-3</v>
      </c>
      <c r="H14" s="97">
        <v>2.7325983999999998E-3</v>
      </c>
    </row>
    <row r="15" spans="1:8" s="1" customFormat="1" ht="12.75" x14ac:dyDescent="0.2">
      <c r="A15" s="93" t="s">
        <v>143</v>
      </c>
      <c r="B15" s="94" t="s">
        <v>143</v>
      </c>
      <c r="C15" s="94" t="s">
        <v>143</v>
      </c>
      <c r="D15" s="94" t="s">
        <v>23</v>
      </c>
      <c r="E15" s="95">
        <v>14</v>
      </c>
      <c r="F15" s="95">
        <v>42</v>
      </c>
      <c r="G15" s="96">
        <v>1.5115200000000001E-5</v>
      </c>
      <c r="H15" s="97">
        <v>7.2118342999999996E-6</v>
      </c>
    </row>
    <row r="16" spans="1:8" s="1" customFormat="1" ht="12.75" x14ac:dyDescent="0.2">
      <c r="A16" s="93" t="s">
        <v>143</v>
      </c>
      <c r="B16" s="94" t="s">
        <v>143</v>
      </c>
      <c r="C16" s="94" t="s">
        <v>143</v>
      </c>
      <c r="D16" s="94" t="s">
        <v>29</v>
      </c>
      <c r="E16" s="95">
        <v>123</v>
      </c>
      <c r="F16" s="95">
        <v>406</v>
      </c>
      <c r="G16" s="96">
        <v>1.4611330000000001E-4</v>
      </c>
      <c r="H16" s="97">
        <v>6.9714400000000005E-5</v>
      </c>
    </row>
    <row r="17" spans="1:8" s="1" customFormat="1" ht="12.75" x14ac:dyDescent="0.2">
      <c r="A17" s="93" t="s">
        <v>143</v>
      </c>
      <c r="B17" s="94" t="s">
        <v>143</v>
      </c>
      <c r="C17" s="94" t="s">
        <v>143</v>
      </c>
      <c r="D17" s="94" t="s">
        <v>28</v>
      </c>
      <c r="E17" s="95">
        <v>1682</v>
      </c>
      <c r="F17" s="95">
        <v>5066</v>
      </c>
      <c r="G17" s="96">
        <v>1.8231769E-3</v>
      </c>
      <c r="H17" s="97">
        <v>8.6988460000000001E-4</v>
      </c>
    </row>
    <row r="18" spans="1:8" s="1" customFormat="1" ht="12.75" x14ac:dyDescent="0.2">
      <c r="A18" s="93" t="s">
        <v>143</v>
      </c>
      <c r="B18" s="94" t="s">
        <v>143</v>
      </c>
      <c r="C18" s="94" t="s">
        <v>143</v>
      </c>
      <c r="D18" s="94" t="s">
        <v>18</v>
      </c>
      <c r="E18" s="95">
        <v>334038</v>
      </c>
      <c r="F18" s="95">
        <v>1004674.18</v>
      </c>
      <c r="G18" s="96">
        <v>0.36156706669999999</v>
      </c>
      <c r="H18" s="97">
        <v>0.1725129453</v>
      </c>
    </row>
    <row r="19" spans="1:8" s="1" customFormat="1" ht="12.75" x14ac:dyDescent="0.2">
      <c r="A19" s="93" t="s">
        <v>143</v>
      </c>
      <c r="B19" s="94" t="s">
        <v>143</v>
      </c>
      <c r="C19" s="94" t="s">
        <v>143</v>
      </c>
      <c r="D19" s="94" t="s">
        <v>121</v>
      </c>
      <c r="E19" s="95">
        <v>95</v>
      </c>
      <c r="F19" s="95">
        <v>253</v>
      </c>
      <c r="G19" s="96">
        <v>9.1050899999999999E-5</v>
      </c>
      <c r="H19" s="97">
        <v>4.3442700000000003E-5</v>
      </c>
    </row>
    <row r="20" spans="1:8" s="1" customFormat="1" ht="12.75" x14ac:dyDescent="0.2">
      <c r="A20" s="93" t="s">
        <v>143</v>
      </c>
      <c r="B20" s="94" t="s">
        <v>143</v>
      </c>
      <c r="C20" s="94" t="s">
        <v>143</v>
      </c>
      <c r="D20" s="94" t="s">
        <v>176</v>
      </c>
      <c r="E20" s="95">
        <v>8393</v>
      </c>
      <c r="F20" s="95">
        <v>25420</v>
      </c>
      <c r="G20" s="96">
        <v>9.1482742000000006E-3</v>
      </c>
      <c r="H20" s="97">
        <v>4.3648767999999996E-3</v>
      </c>
    </row>
    <row r="21" spans="1:8" s="1" customFormat="1" ht="12.75" x14ac:dyDescent="0.2">
      <c r="A21" s="93" t="s">
        <v>143</v>
      </c>
      <c r="B21" s="94" t="s">
        <v>143</v>
      </c>
      <c r="C21" s="94" t="s">
        <v>48</v>
      </c>
      <c r="D21" s="94" t="s">
        <v>17</v>
      </c>
      <c r="E21" s="95">
        <v>46459</v>
      </c>
      <c r="F21" s="95">
        <v>140273</v>
      </c>
      <c r="G21" s="96">
        <v>5.0482134599999999E-2</v>
      </c>
      <c r="H21" s="97">
        <v>2.40863246E-2</v>
      </c>
    </row>
    <row r="22" spans="1:8" s="1" customFormat="1" ht="12.75" x14ac:dyDescent="0.2">
      <c r="A22" s="93" t="s">
        <v>143</v>
      </c>
      <c r="B22" s="94" t="s">
        <v>143</v>
      </c>
      <c r="C22" s="94" t="s">
        <v>143</v>
      </c>
      <c r="D22" s="94" t="s">
        <v>27</v>
      </c>
      <c r="E22" s="95">
        <v>9066</v>
      </c>
      <c r="F22" s="95">
        <v>27398</v>
      </c>
      <c r="G22" s="96">
        <v>9.8601265E-3</v>
      </c>
      <c r="H22" s="97">
        <v>4.7045198999999998E-3</v>
      </c>
    </row>
    <row r="23" spans="1:8" s="1" customFormat="1" ht="12.75" x14ac:dyDescent="0.2">
      <c r="A23" s="93" t="s">
        <v>143</v>
      </c>
      <c r="B23" s="94" t="s">
        <v>143</v>
      </c>
      <c r="C23" s="94" t="s">
        <v>143</v>
      </c>
      <c r="D23" s="94" t="s">
        <v>30</v>
      </c>
      <c r="E23" s="95">
        <v>7</v>
      </c>
      <c r="F23" s="95">
        <v>28</v>
      </c>
      <c r="G23" s="96">
        <v>1.00768E-5</v>
      </c>
      <c r="H23" s="97">
        <v>4.8078894999999998E-6</v>
      </c>
    </row>
    <row r="24" spans="1:8" s="1" customFormat="1" ht="12.75" x14ac:dyDescent="0.2">
      <c r="A24" s="93" t="s">
        <v>143</v>
      </c>
      <c r="B24" s="94" t="s">
        <v>143</v>
      </c>
      <c r="C24" s="94" t="s">
        <v>143</v>
      </c>
      <c r="D24" s="94" t="s">
        <v>24</v>
      </c>
      <c r="E24" s="95">
        <v>516</v>
      </c>
      <c r="F24" s="95">
        <v>1632</v>
      </c>
      <c r="G24" s="96">
        <v>5.8733220000000005E-4</v>
      </c>
      <c r="H24" s="97">
        <v>2.8023129999999997E-4</v>
      </c>
    </row>
    <row r="25" spans="1:8" s="1" customFormat="1" ht="12.75" x14ac:dyDescent="0.2">
      <c r="A25" s="93" t="s">
        <v>143</v>
      </c>
      <c r="B25" s="94" t="s">
        <v>143</v>
      </c>
      <c r="C25" s="94" t="s">
        <v>143</v>
      </c>
      <c r="D25" s="94" t="s">
        <v>28</v>
      </c>
      <c r="E25" s="95">
        <v>411</v>
      </c>
      <c r="F25" s="95">
        <v>1233</v>
      </c>
      <c r="G25" s="96">
        <v>4.4373809999999998E-4</v>
      </c>
      <c r="H25" s="97">
        <v>2.1171880000000001E-4</v>
      </c>
    </row>
    <row r="26" spans="1:8" s="1" customFormat="1" ht="12.75" x14ac:dyDescent="0.2">
      <c r="A26" s="93" t="s">
        <v>143</v>
      </c>
      <c r="B26" s="94" t="s">
        <v>143</v>
      </c>
      <c r="C26" s="94" t="s">
        <v>143</v>
      </c>
      <c r="D26" s="94" t="s">
        <v>18</v>
      </c>
      <c r="E26" s="95">
        <v>12471</v>
      </c>
      <c r="F26" s="95">
        <v>38290</v>
      </c>
      <c r="G26" s="96">
        <v>1.37799928E-2</v>
      </c>
      <c r="H26" s="97">
        <v>6.5747888999999997E-3</v>
      </c>
    </row>
    <row r="27" spans="1:8" s="1" customFormat="1" ht="12.75" x14ac:dyDescent="0.2">
      <c r="A27" s="93" t="s">
        <v>143</v>
      </c>
      <c r="B27" s="94" t="s">
        <v>143</v>
      </c>
      <c r="C27" s="94" t="s">
        <v>143</v>
      </c>
      <c r="D27" s="94" t="s">
        <v>36</v>
      </c>
      <c r="E27" s="95">
        <v>136</v>
      </c>
      <c r="F27" s="95">
        <v>424</v>
      </c>
      <c r="G27" s="96">
        <v>1.525912E-4</v>
      </c>
      <c r="H27" s="97">
        <v>7.2805200000000006E-5</v>
      </c>
    </row>
    <row r="28" spans="1:8" s="1" customFormat="1" ht="12.75" x14ac:dyDescent="0.2">
      <c r="A28" s="93" t="s">
        <v>143</v>
      </c>
      <c r="B28" s="94" t="s">
        <v>143</v>
      </c>
      <c r="C28" s="94" t="s">
        <v>143</v>
      </c>
      <c r="D28" s="94" t="s">
        <v>176</v>
      </c>
      <c r="E28" s="95">
        <v>3629</v>
      </c>
      <c r="F28" s="95">
        <v>11719</v>
      </c>
      <c r="G28" s="96">
        <v>4.2174910999999999E-3</v>
      </c>
      <c r="H28" s="97">
        <v>2.0122734999999999E-3</v>
      </c>
    </row>
    <row r="29" spans="1:8" s="1" customFormat="1" ht="12.75" x14ac:dyDescent="0.2">
      <c r="A29" s="93" t="s">
        <v>143</v>
      </c>
      <c r="B29" s="94" t="s">
        <v>143</v>
      </c>
      <c r="C29" s="94" t="s">
        <v>31</v>
      </c>
      <c r="D29" s="94" t="s">
        <v>17</v>
      </c>
      <c r="E29" s="95">
        <v>121</v>
      </c>
      <c r="F29" s="95">
        <v>361</v>
      </c>
      <c r="G29" s="96">
        <v>1.299184E-4</v>
      </c>
      <c r="H29" s="97">
        <v>6.1987400000000002E-5</v>
      </c>
    </row>
    <row r="30" spans="1:8" s="1" customFormat="1" ht="12.75" x14ac:dyDescent="0.2">
      <c r="A30" s="93" t="s">
        <v>143</v>
      </c>
      <c r="B30" s="94" t="s">
        <v>143</v>
      </c>
      <c r="C30" s="94" t="s">
        <v>143</v>
      </c>
      <c r="D30" s="94" t="s">
        <v>27</v>
      </c>
      <c r="E30" s="95">
        <v>71</v>
      </c>
      <c r="F30" s="95">
        <v>213</v>
      </c>
      <c r="G30" s="96">
        <v>7.6655499999999998E-5</v>
      </c>
      <c r="H30" s="97">
        <v>3.65743E-5</v>
      </c>
    </row>
    <row r="31" spans="1:8" s="1" customFormat="1" ht="12.75" x14ac:dyDescent="0.2">
      <c r="A31" s="93" t="s">
        <v>143</v>
      </c>
      <c r="B31" s="94" t="s">
        <v>143</v>
      </c>
      <c r="C31" s="94" t="s">
        <v>143</v>
      </c>
      <c r="D31" s="94" t="s">
        <v>18</v>
      </c>
      <c r="E31" s="95">
        <v>24</v>
      </c>
      <c r="F31" s="95">
        <v>63</v>
      </c>
      <c r="G31" s="96">
        <v>2.2672700000000001E-5</v>
      </c>
      <c r="H31" s="97">
        <v>1.08178E-5</v>
      </c>
    </row>
    <row r="32" spans="1:8" s="1" customFormat="1" ht="12.75" x14ac:dyDescent="0.2">
      <c r="A32" s="93" t="s">
        <v>143</v>
      </c>
      <c r="B32" s="94" t="s">
        <v>143</v>
      </c>
      <c r="C32" s="94" t="s">
        <v>143</v>
      </c>
      <c r="D32" s="94" t="s">
        <v>176</v>
      </c>
      <c r="E32" s="95">
        <v>18</v>
      </c>
      <c r="F32" s="95">
        <v>54</v>
      </c>
      <c r="G32" s="96">
        <v>1.94338E-5</v>
      </c>
      <c r="H32" s="97">
        <v>9.2723583999999994E-6</v>
      </c>
    </row>
    <row r="33" spans="1:8" s="1" customFormat="1" ht="12.75" x14ac:dyDescent="0.2">
      <c r="A33" s="93" t="s">
        <v>143</v>
      </c>
      <c r="B33" s="94" t="s">
        <v>143</v>
      </c>
      <c r="C33" s="94" t="s">
        <v>25</v>
      </c>
      <c r="D33" s="94" t="s">
        <v>17</v>
      </c>
      <c r="E33" s="95">
        <v>3451</v>
      </c>
      <c r="F33" s="95">
        <v>10407</v>
      </c>
      <c r="G33" s="96">
        <v>3.7453222000000002E-3</v>
      </c>
      <c r="H33" s="97">
        <v>1.7869895000000001E-3</v>
      </c>
    </row>
    <row r="34" spans="1:8" s="1" customFormat="1" ht="12.75" x14ac:dyDescent="0.2">
      <c r="A34" s="93" t="s">
        <v>143</v>
      </c>
      <c r="B34" s="94" t="s">
        <v>143</v>
      </c>
      <c r="C34" s="94" t="s">
        <v>143</v>
      </c>
      <c r="D34" s="94" t="s">
        <v>27</v>
      </c>
      <c r="E34" s="95">
        <v>2817</v>
      </c>
      <c r="F34" s="95">
        <v>8516</v>
      </c>
      <c r="G34" s="96">
        <v>3.0647798E-3</v>
      </c>
      <c r="H34" s="97">
        <v>1.4622852999999999E-3</v>
      </c>
    </row>
    <row r="35" spans="1:8" s="1" customFormat="1" ht="12.75" x14ac:dyDescent="0.2">
      <c r="A35" s="93" t="s">
        <v>143</v>
      </c>
      <c r="B35" s="94" t="s">
        <v>143</v>
      </c>
      <c r="C35" s="94" t="s">
        <v>143</v>
      </c>
      <c r="D35" s="94" t="s">
        <v>23</v>
      </c>
      <c r="E35" s="95">
        <v>373</v>
      </c>
      <c r="F35" s="95">
        <v>1119</v>
      </c>
      <c r="G35" s="96">
        <v>4.027112E-4</v>
      </c>
      <c r="H35" s="97">
        <v>1.9214389999999999E-4</v>
      </c>
    </row>
    <row r="36" spans="1:8" s="1" customFormat="1" ht="12.75" x14ac:dyDescent="0.2">
      <c r="A36" s="93" t="s">
        <v>143</v>
      </c>
      <c r="B36" s="94" t="s">
        <v>143</v>
      </c>
      <c r="C36" s="94" t="s">
        <v>143</v>
      </c>
      <c r="D36" s="94" t="s">
        <v>28</v>
      </c>
      <c r="E36" s="95">
        <v>148</v>
      </c>
      <c r="F36" s="95">
        <v>475</v>
      </c>
      <c r="G36" s="96">
        <v>1.709453E-4</v>
      </c>
      <c r="H36" s="97">
        <v>8.1562400000000004E-5</v>
      </c>
    </row>
    <row r="37" spans="1:8" s="1" customFormat="1" ht="12.75" x14ac:dyDescent="0.2">
      <c r="A37" s="93" t="s">
        <v>143</v>
      </c>
      <c r="B37" s="94" t="s">
        <v>143</v>
      </c>
      <c r="C37" s="94" t="s">
        <v>143</v>
      </c>
      <c r="D37" s="94" t="s">
        <v>36</v>
      </c>
      <c r="E37" s="95">
        <v>28</v>
      </c>
      <c r="F37" s="95">
        <v>80</v>
      </c>
      <c r="G37" s="96">
        <v>2.8790799999999999E-5</v>
      </c>
      <c r="H37" s="97">
        <v>1.37368E-5</v>
      </c>
    </row>
    <row r="38" spans="1:8" s="1" customFormat="1" ht="12.75" x14ac:dyDescent="0.2">
      <c r="A38" s="93" t="s">
        <v>143</v>
      </c>
      <c r="B38" s="94" t="s">
        <v>143</v>
      </c>
      <c r="C38" s="94" t="s">
        <v>143</v>
      </c>
      <c r="D38" s="94" t="s">
        <v>176</v>
      </c>
      <c r="E38" s="95">
        <v>552</v>
      </c>
      <c r="F38" s="95">
        <v>1669</v>
      </c>
      <c r="G38" s="96">
        <v>6.0064790000000003E-4</v>
      </c>
      <c r="H38" s="97">
        <v>2.8658459999999998E-4</v>
      </c>
    </row>
    <row r="39" spans="1:8" s="1" customFormat="1" ht="12.75" x14ac:dyDescent="0.2">
      <c r="A39" s="93" t="s">
        <v>143</v>
      </c>
      <c r="B39" s="94" t="s">
        <v>143</v>
      </c>
      <c r="C39" s="94" t="s">
        <v>26</v>
      </c>
      <c r="D39" s="94" t="s">
        <v>17</v>
      </c>
      <c r="E39" s="95">
        <v>31</v>
      </c>
      <c r="F39" s="95">
        <v>93</v>
      </c>
      <c r="G39" s="96">
        <v>3.3469300000000002E-5</v>
      </c>
      <c r="H39" s="97">
        <v>1.5969099999999999E-5</v>
      </c>
    </row>
    <row r="40" spans="1:8" s="1" customFormat="1" ht="12.75" x14ac:dyDescent="0.2">
      <c r="A40" s="93" t="s">
        <v>143</v>
      </c>
      <c r="B40" s="94" t="s">
        <v>143</v>
      </c>
      <c r="C40" s="94" t="s">
        <v>143</v>
      </c>
      <c r="D40" s="94" t="s">
        <v>176</v>
      </c>
      <c r="E40" s="95">
        <v>13</v>
      </c>
      <c r="F40" s="95">
        <v>39</v>
      </c>
      <c r="G40" s="96">
        <v>1.40355E-5</v>
      </c>
      <c r="H40" s="97">
        <v>6.6967033000000003E-6</v>
      </c>
    </row>
    <row r="41" spans="1:8" s="1" customFormat="1" ht="12.75" x14ac:dyDescent="0.2">
      <c r="A41" s="93" t="s">
        <v>143</v>
      </c>
      <c r="B41" s="94" t="s">
        <v>144</v>
      </c>
      <c r="C41" s="94" t="s">
        <v>143</v>
      </c>
      <c r="D41" s="94" t="s">
        <v>143</v>
      </c>
      <c r="E41" s="95">
        <v>919788</v>
      </c>
      <c r="F41" s="95">
        <v>2778666.18</v>
      </c>
      <c r="G41" s="96">
        <v>1</v>
      </c>
      <c r="H41" s="97">
        <v>0.47712571520000002</v>
      </c>
    </row>
    <row r="42" spans="1:8" s="1" customFormat="1" ht="12.75" x14ac:dyDescent="0.2">
      <c r="A42" s="93" t="s">
        <v>143</v>
      </c>
      <c r="B42" s="94" t="s">
        <v>20</v>
      </c>
      <c r="C42" s="94" t="s">
        <v>21</v>
      </c>
      <c r="D42" s="94" t="s">
        <v>17</v>
      </c>
      <c r="E42" s="95">
        <v>1017004</v>
      </c>
      <c r="F42" s="95">
        <v>3045094.92</v>
      </c>
      <c r="G42" s="96" t="s">
        <v>143</v>
      </c>
      <c r="H42" s="97">
        <v>0.52287428479999998</v>
      </c>
    </row>
    <row r="43" spans="1:8" s="1" customFormat="1" ht="12.75" x14ac:dyDescent="0.2">
      <c r="A43" s="93" t="s">
        <v>143</v>
      </c>
      <c r="B43" s="94" t="s">
        <v>22</v>
      </c>
      <c r="C43" s="94" t="s">
        <v>143</v>
      </c>
      <c r="D43" s="94" t="s">
        <v>143</v>
      </c>
      <c r="E43" s="95">
        <v>1936792</v>
      </c>
      <c r="F43" s="95">
        <v>5823761.0999999996</v>
      </c>
      <c r="G43" s="96" t="s">
        <v>143</v>
      </c>
      <c r="H43" s="97">
        <v>1</v>
      </c>
    </row>
    <row r="45" spans="1:8" ht="14.1" customHeight="1" x14ac:dyDescent="0.25">
      <c r="A45" s="1" t="s">
        <v>33</v>
      </c>
    </row>
  </sheetData>
  <mergeCells count="3">
    <mergeCell ref="A1:H1"/>
    <mergeCell ref="A2:H2"/>
    <mergeCell ref="A3:H3"/>
  </mergeCells>
  <printOptions horizontalCentered="1"/>
  <pageMargins left="0.05" right="0.05" top="0.5" bottom="0.5" header="0" footer="0"/>
  <pageSetup orientation="landscape" horizontalDpi="300" verticalDpi="30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ED06-5FAE-4B88-8EF1-D9E4804A3B6B}">
  <sheetPr>
    <pageSetUpPr fitToPage="1"/>
  </sheetPr>
  <dimension ref="A1:H41"/>
  <sheetViews>
    <sheetView zoomScaleNormal="100" workbookViewId="0">
      <selection sqref="A1:H1"/>
    </sheetView>
  </sheetViews>
  <sheetFormatPr defaultColWidth="10.140625" defaultRowHeight="12" customHeight="1" x14ac:dyDescent="0.25"/>
  <cols>
    <col min="1" max="1" width="37.5703125" bestFit="1" customWidth="1"/>
    <col min="2" max="2" width="14.85546875" bestFit="1" customWidth="1"/>
    <col min="3" max="3" width="23.42578125" bestFit="1" customWidth="1"/>
    <col min="4" max="4" width="22.42578125" bestFit="1" customWidth="1"/>
    <col min="5" max="6" width="12" bestFit="1" customWidth="1"/>
    <col min="7" max="7" width="8.28515625" bestFit="1" customWidth="1"/>
    <col min="8" max="8" width="7.5703125" bestFit="1" customWidth="1"/>
  </cols>
  <sheetData>
    <row r="1" spans="1:8" s="105" customFormat="1" ht="12.75" customHeight="1" x14ac:dyDescent="0.2">
      <c r="A1" s="117" t="s">
        <v>0</v>
      </c>
      <c r="B1" s="117"/>
      <c r="C1" s="117"/>
      <c r="D1" s="117"/>
      <c r="E1" s="117"/>
      <c r="F1" s="117"/>
      <c r="G1" s="117"/>
      <c r="H1" s="117"/>
    </row>
    <row r="2" spans="1:8" s="105" customFormat="1" ht="12.75" x14ac:dyDescent="0.2">
      <c r="A2" s="117" t="s">
        <v>1</v>
      </c>
      <c r="B2" s="117"/>
      <c r="C2" s="117"/>
      <c r="D2" s="117"/>
      <c r="E2" s="117"/>
      <c r="F2" s="117"/>
      <c r="G2" s="117"/>
      <c r="H2" s="117"/>
    </row>
    <row r="3" spans="1:8" s="105" customFormat="1" ht="12.75" x14ac:dyDescent="0.2">
      <c r="A3" s="117" t="s">
        <v>190</v>
      </c>
      <c r="B3" s="117"/>
      <c r="C3" s="117"/>
      <c r="D3" s="117"/>
      <c r="E3" s="117"/>
      <c r="F3" s="117"/>
      <c r="G3" s="117"/>
      <c r="H3" s="117"/>
    </row>
    <row r="4" spans="1:8" ht="12" customHeight="1" thickBot="1" x14ac:dyDescent="0.3"/>
    <row r="5" spans="1:8" s="1" customFormat="1" ht="51" x14ac:dyDescent="0.2">
      <c r="A5" s="106" t="s">
        <v>168</v>
      </c>
      <c r="B5" s="107" t="s">
        <v>169</v>
      </c>
      <c r="C5" s="107" t="s">
        <v>170</v>
      </c>
      <c r="D5" s="107" t="s">
        <v>171</v>
      </c>
      <c r="E5" s="108" t="s">
        <v>6</v>
      </c>
      <c r="F5" s="109" t="s">
        <v>172</v>
      </c>
      <c r="G5" s="107" t="s">
        <v>173</v>
      </c>
      <c r="H5" s="110" t="s">
        <v>174</v>
      </c>
    </row>
    <row r="6" spans="1:8" s="1" customFormat="1" ht="12.75" x14ac:dyDescent="0.2">
      <c r="A6" s="93" t="s">
        <v>32</v>
      </c>
      <c r="B6" s="94" t="s">
        <v>15</v>
      </c>
      <c r="C6" s="94" t="s">
        <v>21</v>
      </c>
      <c r="D6" s="94" t="s">
        <v>27</v>
      </c>
      <c r="E6" s="95">
        <v>7822</v>
      </c>
      <c r="F6" s="95">
        <v>23302.25</v>
      </c>
      <c r="G6" s="96">
        <v>1.1595641300000001E-2</v>
      </c>
      <c r="H6" s="97">
        <v>9.7831592000000005E-3</v>
      </c>
    </row>
    <row r="7" spans="1:8" s="1" customFormat="1" ht="12.75" x14ac:dyDescent="0.2">
      <c r="A7" s="93" t="s">
        <v>143</v>
      </c>
      <c r="B7" s="94" t="s">
        <v>143</v>
      </c>
      <c r="C7" s="94" t="s">
        <v>143</v>
      </c>
      <c r="D7" s="94" t="s">
        <v>23</v>
      </c>
      <c r="E7" s="95">
        <v>4965</v>
      </c>
      <c r="F7" s="95">
        <v>15752</v>
      </c>
      <c r="G7" s="96">
        <v>7.8384938000000005E-3</v>
      </c>
      <c r="H7" s="97">
        <v>6.6132808000000003E-3</v>
      </c>
    </row>
    <row r="8" spans="1:8" s="1" customFormat="1" ht="12.75" x14ac:dyDescent="0.2">
      <c r="A8" s="93" t="s">
        <v>143</v>
      </c>
      <c r="B8" s="94" t="s">
        <v>143</v>
      </c>
      <c r="C8" s="94" t="s">
        <v>143</v>
      </c>
      <c r="D8" s="94" t="s">
        <v>24</v>
      </c>
      <c r="E8" s="95">
        <v>511</v>
      </c>
      <c r="F8" s="95">
        <v>1552</v>
      </c>
      <c r="G8" s="96">
        <v>7.7230460000000001E-4</v>
      </c>
      <c r="H8" s="97">
        <v>6.515879E-4</v>
      </c>
    </row>
    <row r="9" spans="1:8" s="1" customFormat="1" ht="12.75" x14ac:dyDescent="0.2">
      <c r="A9" s="93" t="s">
        <v>143</v>
      </c>
      <c r="B9" s="94" t="s">
        <v>143</v>
      </c>
      <c r="C9" s="94" t="s">
        <v>143</v>
      </c>
      <c r="D9" s="94" t="s">
        <v>28</v>
      </c>
      <c r="E9" s="95">
        <v>19</v>
      </c>
      <c r="F9" s="95">
        <v>43</v>
      </c>
      <c r="G9" s="96">
        <v>2.13976E-5</v>
      </c>
      <c r="H9" s="97">
        <v>1.8053000000000001E-5</v>
      </c>
    </row>
    <row r="10" spans="1:8" s="1" customFormat="1" ht="12.75" x14ac:dyDescent="0.2">
      <c r="A10" s="93" t="s">
        <v>143</v>
      </c>
      <c r="B10" s="94" t="s">
        <v>143</v>
      </c>
      <c r="C10" s="94" t="s">
        <v>143</v>
      </c>
      <c r="D10" s="94" t="s">
        <v>121</v>
      </c>
      <c r="E10" s="95">
        <v>82</v>
      </c>
      <c r="F10" s="95">
        <v>309</v>
      </c>
      <c r="G10" s="96">
        <v>1.5376429999999999E-4</v>
      </c>
      <c r="H10" s="97">
        <v>1.2972980000000001E-4</v>
      </c>
    </row>
    <row r="11" spans="1:8" s="1" customFormat="1" ht="12.75" x14ac:dyDescent="0.2">
      <c r="A11" s="93" t="s">
        <v>143</v>
      </c>
      <c r="B11" s="94" t="s">
        <v>143</v>
      </c>
      <c r="C11" s="94" t="s">
        <v>143</v>
      </c>
      <c r="D11" s="94" t="s">
        <v>36</v>
      </c>
      <c r="E11" s="95">
        <v>43</v>
      </c>
      <c r="F11" s="95">
        <v>129</v>
      </c>
      <c r="G11" s="96">
        <v>6.41928E-5</v>
      </c>
      <c r="H11" s="97">
        <v>5.4159000000000001E-5</v>
      </c>
    </row>
    <row r="12" spans="1:8" s="1" customFormat="1" ht="12.75" x14ac:dyDescent="0.2">
      <c r="A12" s="93" t="s">
        <v>143</v>
      </c>
      <c r="B12" s="94" t="s">
        <v>143</v>
      </c>
      <c r="C12" s="94" t="s">
        <v>143</v>
      </c>
      <c r="D12" s="94" t="s">
        <v>176</v>
      </c>
      <c r="E12" s="95">
        <v>5940</v>
      </c>
      <c r="F12" s="95">
        <v>17690</v>
      </c>
      <c r="G12" s="96">
        <v>8.8028793000000001E-3</v>
      </c>
      <c r="H12" s="97">
        <v>7.4269260000000004E-3</v>
      </c>
    </row>
    <row r="13" spans="1:8" s="1" customFormat="1" ht="12.75" x14ac:dyDescent="0.2">
      <c r="A13" s="93" t="s">
        <v>143</v>
      </c>
      <c r="B13" s="94" t="s">
        <v>143</v>
      </c>
      <c r="C13" s="94" t="s">
        <v>175</v>
      </c>
      <c r="D13" s="94" t="s">
        <v>17</v>
      </c>
      <c r="E13" s="95">
        <v>270806</v>
      </c>
      <c r="F13" s="95">
        <v>805341</v>
      </c>
      <c r="G13" s="96">
        <v>0.40075294719999999</v>
      </c>
      <c r="H13" s="97">
        <v>0.33811237900000002</v>
      </c>
    </row>
    <row r="14" spans="1:8" s="1" customFormat="1" ht="12.75" x14ac:dyDescent="0.2">
      <c r="A14" s="93" t="s">
        <v>143</v>
      </c>
      <c r="B14" s="94" t="s">
        <v>143</v>
      </c>
      <c r="C14" s="94" t="s">
        <v>143</v>
      </c>
      <c r="D14" s="94" t="s">
        <v>27</v>
      </c>
      <c r="E14" s="95">
        <v>11905</v>
      </c>
      <c r="F14" s="95">
        <v>33912</v>
      </c>
      <c r="G14" s="96">
        <v>1.6875253999999999E-2</v>
      </c>
      <c r="H14" s="97">
        <v>1.42375304E-2</v>
      </c>
    </row>
    <row r="15" spans="1:8" s="1" customFormat="1" ht="12.75" x14ac:dyDescent="0.2">
      <c r="A15" s="93" t="s">
        <v>143</v>
      </c>
      <c r="B15" s="94" t="s">
        <v>143</v>
      </c>
      <c r="C15" s="94" t="s">
        <v>143</v>
      </c>
      <c r="D15" s="94" t="s">
        <v>23</v>
      </c>
      <c r="E15" s="95">
        <v>157</v>
      </c>
      <c r="F15" s="95">
        <v>437</v>
      </c>
      <c r="G15" s="96">
        <v>2.1745949999999999E-4</v>
      </c>
      <c r="H15" s="97">
        <v>1.8346899999999999E-4</v>
      </c>
    </row>
    <row r="16" spans="1:8" s="1" customFormat="1" ht="12.75" x14ac:dyDescent="0.2">
      <c r="A16" s="93" t="s">
        <v>143</v>
      </c>
      <c r="B16" s="94" t="s">
        <v>143</v>
      </c>
      <c r="C16" s="94" t="s">
        <v>143</v>
      </c>
      <c r="D16" s="94" t="s">
        <v>29</v>
      </c>
      <c r="E16" s="95">
        <v>102</v>
      </c>
      <c r="F16" s="95">
        <v>338</v>
      </c>
      <c r="G16" s="96">
        <v>1.6819520000000001E-4</v>
      </c>
      <c r="H16" s="97">
        <v>1.4190510000000001E-4</v>
      </c>
    </row>
    <row r="17" spans="1:8" s="1" customFormat="1" ht="12.75" x14ac:dyDescent="0.2">
      <c r="A17" s="93" t="s">
        <v>143</v>
      </c>
      <c r="B17" s="94" t="s">
        <v>143</v>
      </c>
      <c r="C17" s="94" t="s">
        <v>143</v>
      </c>
      <c r="D17" s="94" t="s">
        <v>28</v>
      </c>
      <c r="E17" s="95">
        <v>18</v>
      </c>
      <c r="F17" s="95">
        <v>54</v>
      </c>
      <c r="G17" s="96">
        <v>2.6871400000000002E-5</v>
      </c>
      <c r="H17" s="97">
        <v>2.2671200000000001E-5</v>
      </c>
    </row>
    <row r="18" spans="1:8" s="1" customFormat="1" ht="12.75" x14ac:dyDescent="0.2">
      <c r="A18" s="93" t="s">
        <v>143</v>
      </c>
      <c r="B18" s="94" t="s">
        <v>143</v>
      </c>
      <c r="C18" s="94" t="s">
        <v>143</v>
      </c>
      <c r="D18" s="94" t="s">
        <v>18</v>
      </c>
      <c r="E18" s="95">
        <v>335971</v>
      </c>
      <c r="F18" s="95">
        <v>1034076.5</v>
      </c>
      <c r="G18" s="96">
        <v>0.51457606779999998</v>
      </c>
      <c r="H18" s="97">
        <v>0.4341441271</v>
      </c>
    </row>
    <row r="19" spans="1:8" s="1" customFormat="1" ht="12.75" x14ac:dyDescent="0.2">
      <c r="A19" s="93" t="s">
        <v>143</v>
      </c>
      <c r="B19" s="94" t="s">
        <v>143</v>
      </c>
      <c r="C19" s="94" t="s">
        <v>143</v>
      </c>
      <c r="D19" s="94" t="s">
        <v>121</v>
      </c>
      <c r="E19" s="95">
        <v>11</v>
      </c>
      <c r="F19" s="95">
        <v>39</v>
      </c>
      <c r="G19" s="96">
        <v>1.9407099999999999E-5</v>
      </c>
      <c r="H19" s="97">
        <v>1.6373699999999999E-5</v>
      </c>
    </row>
    <row r="20" spans="1:8" s="1" customFormat="1" ht="12.75" x14ac:dyDescent="0.2">
      <c r="A20" s="93" t="s">
        <v>143</v>
      </c>
      <c r="B20" s="94" t="s">
        <v>143</v>
      </c>
      <c r="C20" s="94" t="s">
        <v>143</v>
      </c>
      <c r="D20" s="94" t="s">
        <v>176</v>
      </c>
      <c r="E20" s="95">
        <v>2694</v>
      </c>
      <c r="F20" s="95">
        <v>8068</v>
      </c>
      <c r="G20" s="96">
        <v>4.0147897000000002E-3</v>
      </c>
      <c r="H20" s="97">
        <v>3.3872491999999998E-3</v>
      </c>
    </row>
    <row r="21" spans="1:8" s="1" customFormat="1" ht="12.75" x14ac:dyDescent="0.2">
      <c r="A21" s="93" t="s">
        <v>143</v>
      </c>
      <c r="B21" s="94" t="s">
        <v>143</v>
      </c>
      <c r="C21" s="94" t="s">
        <v>48</v>
      </c>
      <c r="D21" s="94" t="s">
        <v>17</v>
      </c>
      <c r="E21" s="95">
        <v>15833</v>
      </c>
      <c r="F21" s="95">
        <v>47816</v>
      </c>
      <c r="G21" s="96">
        <v>2.3794148000000001E-2</v>
      </c>
      <c r="H21" s="97">
        <v>2.00749515E-2</v>
      </c>
    </row>
    <row r="22" spans="1:8" s="1" customFormat="1" ht="12.75" x14ac:dyDescent="0.2">
      <c r="A22" s="93" t="s">
        <v>143</v>
      </c>
      <c r="B22" s="94" t="s">
        <v>143</v>
      </c>
      <c r="C22" s="94" t="s">
        <v>143</v>
      </c>
      <c r="D22" s="94" t="s">
        <v>27</v>
      </c>
      <c r="E22" s="95">
        <v>1910</v>
      </c>
      <c r="F22" s="95">
        <v>5135</v>
      </c>
      <c r="G22" s="96">
        <v>2.5552732999999999E-3</v>
      </c>
      <c r="H22" s="97">
        <v>2.1558657000000001E-3</v>
      </c>
    </row>
    <row r="23" spans="1:8" s="1" customFormat="1" ht="12.75" x14ac:dyDescent="0.2">
      <c r="A23" s="93" t="s">
        <v>143</v>
      </c>
      <c r="B23" s="94" t="s">
        <v>143</v>
      </c>
      <c r="C23" s="94" t="s">
        <v>143</v>
      </c>
      <c r="D23" s="94" t="s">
        <v>24</v>
      </c>
      <c r="E23" s="95">
        <v>227</v>
      </c>
      <c r="F23" s="95">
        <v>732</v>
      </c>
      <c r="G23" s="96">
        <v>3.6425710000000003E-4</v>
      </c>
      <c r="H23" s="97">
        <v>3.0732109999999997E-4</v>
      </c>
    </row>
    <row r="24" spans="1:8" s="1" customFormat="1" ht="12.75" x14ac:dyDescent="0.2">
      <c r="A24" s="93" t="s">
        <v>143</v>
      </c>
      <c r="B24" s="94" t="s">
        <v>143</v>
      </c>
      <c r="C24" s="94" t="s">
        <v>143</v>
      </c>
      <c r="D24" s="94" t="s">
        <v>28</v>
      </c>
      <c r="E24" s="95">
        <v>10</v>
      </c>
      <c r="F24" s="95">
        <v>40</v>
      </c>
      <c r="G24" s="96">
        <v>1.99048E-5</v>
      </c>
      <c r="H24" s="97">
        <v>1.6793500000000001E-5</v>
      </c>
    </row>
    <row r="25" spans="1:8" s="1" customFormat="1" ht="12.75" x14ac:dyDescent="0.2">
      <c r="A25" s="93" t="s">
        <v>143</v>
      </c>
      <c r="B25" s="94" t="s">
        <v>143</v>
      </c>
      <c r="C25" s="94" t="s">
        <v>143</v>
      </c>
      <c r="D25" s="94" t="s">
        <v>18</v>
      </c>
      <c r="E25" s="95">
        <v>3254</v>
      </c>
      <c r="F25" s="95">
        <v>9937</v>
      </c>
      <c r="G25" s="96">
        <v>4.9448395999999997E-3</v>
      </c>
      <c r="H25" s="97">
        <v>4.1719256000000001E-3</v>
      </c>
    </row>
    <row r="26" spans="1:8" s="1" customFormat="1" ht="12.75" x14ac:dyDescent="0.2">
      <c r="A26" s="93" t="s">
        <v>143</v>
      </c>
      <c r="B26" s="94" t="s">
        <v>143</v>
      </c>
      <c r="C26" s="94" t="s">
        <v>143</v>
      </c>
      <c r="D26" s="94" t="s">
        <v>36</v>
      </c>
      <c r="E26" s="95">
        <v>118</v>
      </c>
      <c r="F26" s="95">
        <v>385</v>
      </c>
      <c r="G26" s="96">
        <v>1.9158329999999999E-4</v>
      </c>
      <c r="H26" s="97">
        <v>1.6163749999999999E-4</v>
      </c>
    </row>
    <row r="27" spans="1:8" s="1" customFormat="1" ht="12.75" x14ac:dyDescent="0.2">
      <c r="A27" s="93" t="s">
        <v>143</v>
      </c>
      <c r="B27" s="94" t="s">
        <v>143</v>
      </c>
      <c r="C27" s="94" t="s">
        <v>143</v>
      </c>
      <c r="D27" s="94" t="s">
        <v>176</v>
      </c>
      <c r="E27" s="95">
        <v>138</v>
      </c>
      <c r="F27" s="95">
        <v>421</v>
      </c>
      <c r="G27" s="96">
        <v>2.0949759999999999E-4</v>
      </c>
      <c r="H27" s="97">
        <v>1.7675159999999999E-4</v>
      </c>
    </row>
    <row r="28" spans="1:8" s="1" customFormat="1" ht="12.75" x14ac:dyDescent="0.2">
      <c r="A28" s="93" t="s">
        <v>143</v>
      </c>
      <c r="B28" s="94" t="s">
        <v>143</v>
      </c>
      <c r="C28" s="94" t="s">
        <v>31</v>
      </c>
      <c r="D28" s="94" t="s">
        <v>17</v>
      </c>
      <c r="E28" s="95">
        <v>106</v>
      </c>
      <c r="F28" s="95">
        <v>313</v>
      </c>
      <c r="G28" s="96">
        <v>1.5575469999999999E-4</v>
      </c>
      <c r="H28" s="97">
        <v>1.3140910000000001E-4</v>
      </c>
    </row>
    <row r="29" spans="1:8" s="1" customFormat="1" ht="12.75" x14ac:dyDescent="0.2">
      <c r="A29" s="93" t="s">
        <v>143</v>
      </c>
      <c r="B29" s="94" t="s">
        <v>143</v>
      </c>
      <c r="C29" s="94" t="s">
        <v>143</v>
      </c>
      <c r="D29" s="94" t="s">
        <v>27</v>
      </c>
      <c r="E29" s="95">
        <v>4</v>
      </c>
      <c r="F29" s="95">
        <v>12</v>
      </c>
      <c r="G29" s="96">
        <v>5.9714275000000004E-6</v>
      </c>
      <c r="H29" s="97">
        <v>5.0380503999999997E-6</v>
      </c>
    </row>
    <row r="30" spans="1:8" s="1" customFormat="1" ht="12.75" x14ac:dyDescent="0.2">
      <c r="A30" s="93" t="s">
        <v>143</v>
      </c>
      <c r="B30" s="94" t="s">
        <v>143</v>
      </c>
      <c r="C30" s="94" t="s">
        <v>143</v>
      </c>
      <c r="D30" s="94" t="s">
        <v>18</v>
      </c>
      <c r="E30" s="95">
        <v>18</v>
      </c>
      <c r="F30" s="95">
        <v>57</v>
      </c>
      <c r="G30" s="96">
        <v>2.8364299999999999E-5</v>
      </c>
      <c r="H30" s="97">
        <v>2.3930700000000001E-5</v>
      </c>
    </row>
    <row r="31" spans="1:8" s="1" customFormat="1" ht="12.75" x14ac:dyDescent="0.2">
      <c r="A31" s="93" t="s">
        <v>143</v>
      </c>
      <c r="B31" s="94" t="s">
        <v>143</v>
      </c>
      <c r="C31" s="94" t="s">
        <v>25</v>
      </c>
      <c r="D31" s="94" t="s">
        <v>17</v>
      </c>
      <c r="E31" s="95">
        <v>488</v>
      </c>
      <c r="F31" s="95">
        <v>1450</v>
      </c>
      <c r="G31" s="96">
        <v>7.2154749999999996E-4</v>
      </c>
      <c r="H31" s="97">
        <v>6.0876439999999995E-4</v>
      </c>
    </row>
    <row r="32" spans="1:8" s="1" customFormat="1" ht="12.75" x14ac:dyDescent="0.2">
      <c r="A32" s="93" t="s">
        <v>143</v>
      </c>
      <c r="B32" s="94" t="s">
        <v>143</v>
      </c>
      <c r="C32" s="94" t="s">
        <v>143</v>
      </c>
      <c r="D32" s="94" t="s">
        <v>27</v>
      </c>
      <c r="E32" s="95">
        <v>687</v>
      </c>
      <c r="F32" s="95">
        <v>2111</v>
      </c>
      <c r="G32" s="96">
        <v>1.0504736000000001E-3</v>
      </c>
      <c r="H32" s="97">
        <v>8.8627699999999998E-4</v>
      </c>
    </row>
    <row r="33" spans="1:8" s="1" customFormat="1" ht="12.75" x14ac:dyDescent="0.2">
      <c r="A33" s="93" t="s">
        <v>143</v>
      </c>
      <c r="B33" s="94" t="s">
        <v>143</v>
      </c>
      <c r="C33" s="94" t="s">
        <v>143</v>
      </c>
      <c r="D33" s="94" t="s">
        <v>36</v>
      </c>
      <c r="E33" s="95">
        <v>10</v>
      </c>
      <c r="F33" s="95">
        <v>22</v>
      </c>
      <c r="G33" s="96">
        <v>1.09476E-5</v>
      </c>
      <c r="H33" s="97">
        <v>9.2364256999999998E-6</v>
      </c>
    </row>
    <row r="34" spans="1:8" s="1" customFormat="1" ht="12.75" x14ac:dyDescent="0.2">
      <c r="A34" s="93" t="s">
        <v>143</v>
      </c>
      <c r="B34" s="94" t="s">
        <v>143</v>
      </c>
      <c r="C34" s="94" t="s">
        <v>143</v>
      </c>
      <c r="D34" s="94" t="s">
        <v>176</v>
      </c>
      <c r="E34" s="95">
        <v>32</v>
      </c>
      <c r="F34" s="95">
        <v>96</v>
      </c>
      <c r="G34" s="96">
        <v>4.7771400000000001E-5</v>
      </c>
      <c r="H34" s="97">
        <v>4.03044E-5</v>
      </c>
    </row>
    <row r="35" spans="1:8" s="1" customFormat="1" ht="12.75" x14ac:dyDescent="0.2">
      <c r="A35" s="93" t="s">
        <v>143</v>
      </c>
      <c r="B35" s="94" t="s">
        <v>144</v>
      </c>
      <c r="C35" s="94" t="s">
        <v>143</v>
      </c>
      <c r="D35" s="94" t="s">
        <v>143</v>
      </c>
      <c r="E35" s="95">
        <v>663881</v>
      </c>
      <c r="F35" s="95">
        <v>2009569.75</v>
      </c>
      <c r="G35" s="96">
        <v>1</v>
      </c>
      <c r="H35" s="97">
        <v>0.84369280700000004</v>
      </c>
    </row>
    <row r="36" spans="1:8" s="1" customFormat="1" ht="12.75" x14ac:dyDescent="0.2">
      <c r="A36" s="93" t="s">
        <v>143</v>
      </c>
      <c r="B36" s="94" t="s">
        <v>20</v>
      </c>
      <c r="C36" s="94" t="s">
        <v>21</v>
      </c>
      <c r="D36" s="94" t="s">
        <v>17</v>
      </c>
      <c r="E36" s="95">
        <v>125481</v>
      </c>
      <c r="F36" s="95">
        <v>372304</v>
      </c>
      <c r="G36" s="96" t="s">
        <v>143</v>
      </c>
      <c r="H36" s="97">
        <v>0.15630719300000001</v>
      </c>
    </row>
    <row r="37" spans="1:8" s="1" customFormat="1" ht="12.75" x14ac:dyDescent="0.2">
      <c r="A37" s="93" t="s">
        <v>143</v>
      </c>
      <c r="B37" s="94" t="s">
        <v>22</v>
      </c>
      <c r="C37" s="94" t="s">
        <v>143</v>
      </c>
      <c r="D37" s="94" t="s">
        <v>143</v>
      </c>
      <c r="E37" s="95">
        <v>789362</v>
      </c>
      <c r="F37" s="95">
        <v>2381873.75</v>
      </c>
      <c r="G37" s="96" t="s">
        <v>143</v>
      </c>
      <c r="H37" s="97">
        <v>1</v>
      </c>
    </row>
    <row r="38" spans="1:8" ht="14.1" customHeight="1" x14ac:dyDescent="0.25"/>
    <row r="39" spans="1:8" ht="14.1" customHeight="1" x14ac:dyDescent="0.25">
      <c r="A39" s="1" t="s">
        <v>33</v>
      </c>
    </row>
    <row r="41" spans="1:8" ht="12" customHeight="1" x14ac:dyDescent="0.25">
      <c r="A41" t="s">
        <v>191</v>
      </c>
    </row>
  </sheetData>
  <mergeCells count="3">
    <mergeCell ref="A1:H1"/>
    <mergeCell ref="A2:H2"/>
    <mergeCell ref="A3:H3"/>
  </mergeCells>
  <printOptions horizontalCentered="1"/>
  <pageMargins left="0.05" right="0.05" top="0.5" bottom="0.5" header="0" footer="0"/>
  <pageSetup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8614A-CF32-4B3A-9EA5-27A08698963F}">
  <dimension ref="A1:H40"/>
  <sheetViews>
    <sheetView workbookViewId="0">
      <pane ySplit="5" topLeftCell="A6" activePane="bottomLeft" state="frozen"/>
      <selection pane="bottomLeft" sqref="A1:H1"/>
    </sheetView>
  </sheetViews>
  <sheetFormatPr defaultRowHeight="15" x14ac:dyDescent="0.25"/>
  <cols>
    <col min="1" max="1" width="55.140625" style="1" bestFit="1" customWidth="1"/>
    <col min="2" max="2" width="14" style="1" customWidth="1"/>
    <col min="3" max="3" width="22.28515625" style="1" customWidth="1"/>
    <col min="4" max="4" width="21.85546875" style="1" customWidth="1"/>
    <col min="5" max="5" width="10.7109375" style="1" customWidth="1"/>
    <col min="6" max="6" width="11.140625" style="1" customWidth="1"/>
    <col min="7" max="8" width="8.28515625" style="1" customWidth="1"/>
  </cols>
  <sheetData>
    <row r="1" spans="1:8" ht="14.45" customHeight="1" x14ac:dyDescent="0.25">
      <c r="A1" s="117" t="s">
        <v>0</v>
      </c>
      <c r="B1" s="117"/>
      <c r="C1" s="117"/>
      <c r="D1" s="117"/>
      <c r="E1" s="117"/>
      <c r="F1" s="117"/>
      <c r="G1" s="117"/>
      <c r="H1" s="117"/>
    </row>
    <row r="2" spans="1:8" x14ac:dyDescent="0.25">
      <c r="A2" s="117" t="s">
        <v>1</v>
      </c>
      <c r="B2" s="117"/>
      <c r="C2" s="117"/>
      <c r="D2" s="117"/>
      <c r="E2" s="117"/>
      <c r="F2" s="117"/>
      <c r="G2" s="117"/>
      <c r="H2" s="117"/>
    </row>
    <row r="3" spans="1:8" x14ac:dyDescent="0.25">
      <c r="A3" s="117" t="s">
        <v>194</v>
      </c>
      <c r="B3" s="117"/>
      <c r="C3" s="117"/>
      <c r="D3" s="117"/>
      <c r="E3" s="117"/>
      <c r="F3" s="117"/>
      <c r="G3" s="117"/>
      <c r="H3" s="117"/>
    </row>
    <row r="4" spans="1:8" ht="15.75" thickBot="1" x14ac:dyDescent="0.3"/>
    <row r="5" spans="1:8" ht="51.75" x14ac:dyDescent="0.25">
      <c r="A5" s="106" t="s">
        <v>168</v>
      </c>
      <c r="B5" s="107" t="s">
        <v>169</v>
      </c>
      <c r="C5" s="107" t="s">
        <v>170</v>
      </c>
      <c r="D5" s="107" t="s">
        <v>171</v>
      </c>
      <c r="E5" s="108" t="s">
        <v>6</v>
      </c>
      <c r="F5" s="109" t="s">
        <v>172</v>
      </c>
      <c r="G5" s="107" t="s">
        <v>173</v>
      </c>
      <c r="H5" s="110" t="s">
        <v>174</v>
      </c>
    </row>
    <row r="6" spans="1:8" x14ac:dyDescent="0.25">
      <c r="A6" s="93" t="s">
        <v>195</v>
      </c>
      <c r="B6" s="94" t="s">
        <v>15</v>
      </c>
      <c r="C6" s="94" t="s">
        <v>21</v>
      </c>
      <c r="D6" s="94" t="s">
        <v>27</v>
      </c>
      <c r="E6" s="95">
        <v>33239</v>
      </c>
      <c r="F6" s="95">
        <v>100102</v>
      </c>
      <c r="G6" s="96">
        <v>2.3313530499999999E-2</v>
      </c>
      <c r="H6" s="97">
        <v>1.92398849E-2</v>
      </c>
    </row>
    <row r="7" spans="1:8" x14ac:dyDescent="0.25">
      <c r="A7" s="93" t="s">
        <v>143</v>
      </c>
      <c r="B7" s="94" t="s">
        <v>143</v>
      </c>
      <c r="C7" s="94" t="s">
        <v>143</v>
      </c>
      <c r="D7" s="111" t="s">
        <v>23</v>
      </c>
      <c r="E7" s="95">
        <v>1457</v>
      </c>
      <c r="F7" s="95">
        <v>4688</v>
      </c>
      <c r="G7" s="96">
        <v>1.0918245999999999E-3</v>
      </c>
      <c r="H7" s="97">
        <v>9.0104669999999999E-4</v>
      </c>
    </row>
    <row r="8" spans="1:8" x14ac:dyDescent="0.25">
      <c r="A8" s="93" t="s">
        <v>143</v>
      </c>
      <c r="B8" s="94" t="s">
        <v>143</v>
      </c>
      <c r="C8" s="94" t="s">
        <v>143</v>
      </c>
      <c r="D8" s="94" t="s">
        <v>24</v>
      </c>
      <c r="E8" s="95">
        <v>223</v>
      </c>
      <c r="F8" s="95">
        <v>776</v>
      </c>
      <c r="G8" s="96">
        <v>1.807287E-4</v>
      </c>
      <c r="H8" s="97">
        <v>1.4914940000000001E-4</v>
      </c>
    </row>
    <row r="9" spans="1:8" x14ac:dyDescent="0.25">
      <c r="A9" s="93" t="s">
        <v>143</v>
      </c>
      <c r="B9" s="94" t="s">
        <v>143</v>
      </c>
      <c r="C9" s="94" t="s">
        <v>143</v>
      </c>
      <c r="D9" s="94" t="s">
        <v>28</v>
      </c>
      <c r="E9" s="95">
        <v>3886</v>
      </c>
      <c r="F9" s="95">
        <v>12451</v>
      </c>
      <c r="G9" s="96">
        <v>2.8998099E-3</v>
      </c>
      <c r="H9" s="97">
        <v>2.3931171000000002E-3</v>
      </c>
    </row>
    <row r="10" spans="1:8" x14ac:dyDescent="0.25">
      <c r="A10" s="93" t="s">
        <v>143</v>
      </c>
      <c r="B10" s="94" t="s">
        <v>143</v>
      </c>
      <c r="C10" s="94" t="s">
        <v>143</v>
      </c>
      <c r="D10" s="94" t="s">
        <v>121</v>
      </c>
      <c r="E10" s="95">
        <v>66</v>
      </c>
      <c r="F10" s="95">
        <v>160</v>
      </c>
      <c r="G10" s="96">
        <v>3.72636E-5</v>
      </c>
      <c r="H10" s="97">
        <v>3.0752400000000001E-5</v>
      </c>
    </row>
    <row r="11" spans="1:8" x14ac:dyDescent="0.25">
      <c r="A11" s="93" t="s">
        <v>143</v>
      </c>
      <c r="B11" s="94" t="s">
        <v>143</v>
      </c>
      <c r="C11" s="94" t="s">
        <v>143</v>
      </c>
      <c r="D11" s="94" t="s">
        <v>36</v>
      </c>
      <c r="E11" s="95">
        <v>440</v>
      </c>
      <c r="F11" s="95">
        <v>1131</v>
      </c>
      <c r="G11" s="96">
        <v>2.6340739999999998E-4</v>
      </c>
      <c r="H11" s="97">
        <v>2.173814E-4</v>
      </c>
    </row>
    <row r="12" spans="1:8" x14ac:dyDescent="0.25">
      <c r="A12" s="93" t="s">
        <v>143</v>
      </c>
      <c r="B12" s="94" t="s">
        <v>143</v>
      </c>
      <c r="C12" s="94" t="s">
        <v>143</v>
      </c>
      <c r="D12" s="94" t="s">
        <v>51</v>
      </c>
      <c r="E12" s="95">
        <v>49924</v>
      </c>
      <c r="F12" s="95">
        <v>156008</v>
      </c>
      <c r="G12" s="96">
        <v>3.6333912099999997E-2</v>
      </c>
      <c r="H12" s="97">
        <v>2.99851748E-2</v>
      </c>
    </row>
    <row r="13" spans="1:8" x14ac:dyDescent="0.25">
      <c r="A13" s="93" t="s">
        <v>143</v>
      </c>
      <c r="B13" s="94" t="s">
        <v>143</v>
      </c>
      <c r="C13" s="111" t="s">
        <v>49</v>
      </c>
      <c r="D13" s="94" t="s">
        <v>17</v>
      </c>
      <c r="E13" s="95">
        <v>521587</v>
      </c>
      <c r="F13" s="95">
        <v>1556450.5</v>
      </c>
      <c r="G13" s="96">
        <v>0.36249381850000001</v>
      </c>
      <c r="H13" s="97">
        <v>0.2991541479</v>
      </c>
    </row>
    <row r="14" spans="1:8" x14ac:dyDescent="0.25">
      <c r="A14" s="93" t="s">
        <v>143</v>
      </c>
      <c r="B14" s="94" t="s">
        <v>143</v>
      </c>
      <c r="C14" s="94" t="s">
        <v>143</v>
      </c>
      <c r="D14" s="94" t="s">
        <v>27</v>
      </c>
      <c r="E14" s="95">
        <v>8862</v>
      </c>
      <c r="F14" s="95">
        <v>25709</v>
      </c>
      <c r="G14" s="96">
        <v>5.9875681999999996E-3</v>
      </c>
      <c r="H14" s="97">
        <v>4.9413418000000004E-3</v>
      </c>
    </row>
    <row r="15" spans="1:8" x14ac:dyDescent="0.25">
      <c r="A15" s="93" t="s">
        <v>143</v>
      </c>
      <c r="B15" s="94" t="s">
        <v>143</v>
      </c>
      <c r="C15" s="94" t="s">
        <v>143</v>
      </c>
      <c r="D15" s="111" t="s">
        <v>23</v>
      </c>
      <c r="E15" s="95">
        <v>41</v>
      </c>
      <c r="F15" s="95">
        <v>123</v>
      </c>
      <c r="G15" s="96">
        <v>2.8646400000000001E-5</v>
      </c>
      <c r="H15" s="97">
        <v>2.3640899999999999E-5</v>
      </c>
    </row>
    <row r="16" spans="1:8" x14ac:dyDescent="0.25">
      <c r="A16" s="93" t="s">
        <v>143</v>
      </c>
      <c r="B16" s="94" t="s">
        <v>143</v>
      </c>
      <c r="C16" s="94" t="s">
        <v>143</v>
      </c>
      <c r="D16" s="94" t="s">
        <v>29</v>
      </c>
      <c r="E16" s="95">
        <v>66</v>
      </c>
      <c r="F16" s="95">
        <v>229</v>
      </c>
      <c r="G16" s="96">
        <v>5.33336E-5</v>
      </c>
      <c r="H16" s="97">
        <v>4.4014400000000003E-5</v>
      </c>
    </row>
    <row r="17" spans="1:8" x14ac:dyDescent="0.25">
      <c r="A17" s="93" t="s">
        <v>143</v>
      </c>
      <c r="B17" s="94" t="s">
        <v>143</v>
      </c>
      <c r="C17" s="94" t="s">
        <v>143</v>
      </c>
      <c r="D17" s="94" t="s">
        <v>28</v>
      </c>
      <c r="E17" s="95">
        <v>1814</v>
      </c>
      <c r="F17" s="95">
        <v>5399</v>
      </c>
      <c r="G17" s="96">
        <v>1.2574149E-3</v>
      </c>
      <c r="H17" s="97">
        <v>1.0377029E-3</v>
      </c>
    </row>
    <row r="18" spans="1:8" x14ac:dyDescent="0.25">
      <c r="A18" s="93" t="s">
        <v>143</v>
      </c>
      <c r="B18" s="94" t="s">
        <v>143</v>
      </c>
      <c r="C18" s="94" t="s">
        <v>143</v>
      </c>
      <c r="D18" s="94" t="s">
        <v>18</v>
      </c>
      <c r="E18" s="95">
        <v>508877</v>
      </c>
      <c r="F18" s="95">
        <v>1542617.27</v>
      </c>
      <c r="G18" s="96">
        <v>0.35927209040000002</v>
      </c>
      <c r="H18" s="97">
        <v>0.29649536240000002</v>
      </c>
    </row>
    <row r="19" spans="1:8" x14ac:dyDescent="0.25">
      <c r="A19" s="93" t="s">
        <v>143</v>
      </c>
      <c r="B19" s="94" t="s">
        <v>143</v>
      </c>
      <c r="C19" s="94" t="s">
        <v>143</v>
      </c>
      <c r="D19" s="94" t="s">
        <v>121</v>
      </c>
      <c r="E19" s="95">
        <v>24</v>
      </c>
      <c r="F19" s="95">
        <v>74</v>
      </c>
      <c r="G19" s="96">
        <v>1.7234399999999999E-5</v>
      </c>
      <c r="H19" s="97">
        <v>1.4222999999999999E-5</v>
      </c>
    </row>
    <row r="20" spans="1:8" x14ac:dyDescent="0.25">
      <c r="A20" s="93" t="s">
        <v>143</v>
      </c>
      <c r="B20" s="94" t="s">
        <v>143</v>
      </c>
      <c r="C20" s="94" t="s">
        <v>143</v>
      </c>
      <c r="D20" s="94" t="s">
        <v>51</v>
      </c>
      <c r="E20" s="95">
        <v>39290</v>
      </c>
      <c r="F20" s="95">
        <v>115545</v>
      </c>
      <c r="G20" s="96">
        <v>2.69101705E-2</v>
      </c>
      <c r="H20" s="97">
        <v>2.2208072799999999E-2</v>
      </c>
    </row>
    <row r="21" spans="1:8" x14ac:dyDescent="0.25">
      <c r="A21" s="93" t="s">
        <v>143</v>
      </c>
      <c r="B21" s="94" t="s">
        <v>143</v>
      </c>
      <c r="C21" s="94" t="s">
        <v>48</v>
      </c>
      <c r="D21" s="94" t="s">
        <v>17</v>
      </c>
      <c r="E21" s="95">
        <v>89077</v>
      </c>
      <c r="F21" s="95">
        <v>260728</v>
      </c>
      <c r="G21" s="96">
        <v>6.0722964400000003E-2</v>
      </c>
      <c r="H21" s="97">
        <v>5.0112652299999998E-2</v>
      </c>
    </row>
    <row r="22" spans="1:8" x14ac:dyDescent="0.25">
      <c r="A22" s="93" t="s">
        <v>143</v>
      </c>
      <c r="B22" s="94" t="s">
        <v>143</v>
      </c>
      <c r="C22" s="94" t="s">
        <v>143</v>
      </c>
      <c r="D22" s="94" t="s">
        <v>27</v>
      </c>
      <c r="E22" s="95">
        <v>34929</v>
      </c>
      <c r="F22" s="95">
        <v>108875</v>
      </c>
      <c r="G22" s="96">
        <v>2.5356742500000001E-2</v>
      </c>
      <c r="H22" s="97">
        <v>2.0926080100000001E-2</v>
      </c>
    </row>
    <row r="23" spans="1:8" x14ac:dyDescent="0.25">
      <c r="A23" s="93" t="s">
        <v>143</v>
      </c>
      <c r="B23" s="94" t="s">
        <v>143</v>
      </c>
      <c r="C23" s="94" t="s">
        <v>143</v>
      </c>
      <c r="D23" s="94" t="s">
        <v>24</v>
      </c>
      <c r="E23" s="95">
        <v>177</v>
      </c>
      <c r="F23" s="95">
        <v>551</v>
      </c>
      <c r="G23" s="96">
        <v>1.283267E-4</v>
      </c>
      <c r="H23" s="97">
        <v>1.059037E-4</v>
      </c>
    </row>
    <row r="24" spans="1:8" x14ac:dyDescent="0.25">
      <c r="A24" s="93" t="s">
        <v>143</v>
      </c>
      <c r="B24" s="94" t="s">
        <v>143</v>
      </c>
      <c r="C24" s="94" t="s">
        <v>143</v>
      </c>
      <c r="D24" s="94" t="s">
        <v>18</v>
      </c>
      <c r="E24" s="95">
        <v>88225</v>
      </c>
      <c r="F24" s="95">
        <v>277029</v>
      </c>
      <c r="G24" s="96">
        <v>6.4519430599999997E-2</v>
      </c>
      <c r="H24" s="97">
        <v>5.3245750199999997E-2</v>
      </c>
    </row>
    <row r="25" spans="1:8" x14ac:dyDescent="0.25">
      <c r="A25" s="93" t="s">
        <v>143</v>
      </c>
      <c r="B25" s="94" t="s">
        <v>143</v>
      </c>
      <c r="C25" s="94" t="s">
        <v>143</v>
      </c>
      <c r="D25" s="94" t="s">
        <v>51</v>
      </c>
      <c r="E25" s="95">
        <v>7028</v>
      </c>
      <c r="F25" s="95">
        <v>21005</v>
      </c>
      <c r="G25" s="96">
        <v>4.8920172000000003E-3</v>
      </c>
      <c r="H25" s="97">
        <v>4.0372198999999998E-3</v>
      </c>
    </row>
    <row r="26" spans="1:8" x14ac:dyDescent="0.25">
      <c r="A26" s="93" t="s">
        <v>143</v>
      </c>
      <c r="B26" s="94" t="s">
        <v>143</v>
      </c>
      <c r="C26" s="94" t="s">
        <v>31</v>
      </c>
      <c r="D26" s="94" t="s">
        <v>17</v>
      </c>
      <c r="E26" s="95">
        <v>235</v>
      </c>
      <c r="F26" s="95">
        <v>701</v>
      </c>
      <c r="G26" s="96">
        <v>1.6326129999999999E-4</v>
      </c>
      <c r="H26" s="97">
        <v>1.347342E-4</v>
      </c>
    </row>
    <row r="27" spans="1:8" x14ac:dyDescent="0.25">
      <c r="A27" s="93" t="s">
        <v>143</v>
      </c>
      <c r="B27" s="94" t="s">
        <v>143</v>
      </c>
      <c r="C27" s="94" t="s">
        <v>143</v>
      </c>
      <c r="D27" s="94" t="s">
        <v>27</v>
      </c>
      <c r="E27" s="95">
        <v>1</v>
      </c>
      <c r="F27" s="95">
        <v>3</v>
      </c>
      <c r="G27" s="96">
        <v>6.9869324999999995E-7</v>
      </c>
      <c r="H27" s="97">
        <v>5.7660841000000003E-7</v>
      </c>
    </row>
    <row r="28" spans="1:8" x14ac:dyDescent="0.25">
      <c r="A28" s="93" t="s">
        <v>143</v>
      </c>
      <c r="B28" s="94" t="s">
        <v>143</v>
      </c>
      <c r="C28" s="94" t="s">
        <v>143</v>
      </c>
      <c r="D28" s="94" t="s">
        <v>18</v>
      </c>
      <c r="E28" s="95">
        <v>2783</v>
      </c>
      <c r="F28" s="95">
        <v>8118</v>
      </c>
      <c r="G28" s="96">
        <v>1.8906639E-3</v>
      </c>
      <c r="H28" s="97">
        <v>1.5603024000000001E-3</v>
      </c>
    </row>
    <row r="29" spans="1:8" x14ac:dyDescent="0.25">
      <c r="A29" s="93" t="s">
        <v>143</v>
      </c>
      <c r="B29" s="94" t="s">
        <v>143</v>
      </c>
      <c r="C29" s="94" t="s">
        <v>143</v>
      </c>
      <c r="D29" s="94" t="s">
        <v>51</v>
      </c>
      <c r="E29" s="95">
        <v>2</v>
      </c>
      <c r="F29" s="95">
        <v>6</v>
      </c>
      <c r="G29" s="96">
        <v>1.3973864999999999E-6</v>
      </c>
      <c r="H29" s="97">
        <v>1.1532168E-6</v>
      </c>
    </row>
    <row r="30" spans="1:8" x14ac:dyDescent="0.25">
      <c r="A30" s="93" t="s">
        <v>143</v>
      </c>
      <c r="B30" s="94" t="s">
        <v>143</v>
      </c>
      <c r="C30" s="94" t="s">
        <v>25</v>
      </c>
      <c r="D30" s="94" t="s">
        <v>17</v>
      </c>
      <c r="E30" s="95">
        <v>15546</v>
      </c>
      <c r="F30" s="95">
        <v>49335</v>
      </c>
      <c r="G30" s="96">
        <v>1.14900105E-2</v>
      </c>
      <c r="H30" s="97">
        <v>9.4823253000000003E-3</v>
      </c>
    </row>
    <row r="31" spans="1:8" x14ac:dyDescent="0.25">
      <c r="A31" s="93" t="s">
        <v>143</v>
      </c>
      <c r="B31" s="94" t="s">
        <v>143</v>
      </c>
      <c r="C31" s="94" t="s">
        <v>143</v>
      </c>
      <c r="D31" s="94" t="s">
        <v>27</v>
      </c>
      <c r="E31" s="95">
        <v>8082</v>
      </c>
      <c r="F31" s="95">
        <v>24169</v>
      </c>
      <c r="G31" s="96">
        <v>5.6289056999999998E-3</v>
      </c>
      <c r="H31" s="97">
        <v>4.6453494999999997E-3</v>
      </c>
    </row>
    <row r="32" spans="1:8" x14ac:dyDescent="0.25">
      <c r="A32" s="93" t="s">
        <v>143</v>
      </c>
      <c r="B32" s="94" t="s">
        <v>143</v>
      </c>
      <c r="C32" s="94" t="s">
        <v>143</v>
      </c>
      <c r="D32" s="111" t="s">
        <v>23</v>
      </c>
      <c r="E32" s="95">
        <v>800</v>
      </c>
      <c r="F32" s="95">
        <v>2424</v>
      </c>
      <c r="G32" s="96">
        <v>5.6454409999999997E-4</v>
      </c>
      <c r="H32" s="97">
        <v>4.6589960000000002E-4</v>
      </c>
    </row>
    <row r="33" spans="1:8" x14ac:dyDescent="0.25">
      <c r="A33" s="93" t="s">
        <v>143</v>
      </c>
      <c r="B33" s="94" t="s">
        <v>143</v>
      </c>
      <c r="C33" s="94" t="s">
        <v>143</v>
      </c>
      <c r="D33" s="94" t="s">
        <v>28</v>
      </c>
      <c r="E33" s="95">
        <v>244</v>
      </c>
      <c r="F33" s="95">
        <v>803</v>
      </c>
      <c r="G33" s="96">
        <v>1.8701690000000001E-4</v>
      </c>
      <c r="H33" s="97">
        <v>1.5433889999999999E-4</v>
      </c>
    </row>
    <row r="34" spans="1:8" x14ac:dyDescent="0.25">
      <c r="A34" s="93" t="s">
        <v>143</v>
      </c>
      <c r="B34" s="94" t="s">
        <v>143</v>
      </c>
      <c r="C34" s="94" t="s">
        <v>143</v>
      </c>
      <c r="D34" s="94" t="s">
        <v>51</v>
      </c>
      <c r="E34" s="95">
        <v>5954</v>
      </c>
      <c r="F34" s="95">
        <v>18451</v>
      </c>
      <c r="G34" s="96">
        <v>4.2971963999999998E-3</v>
      </c>
      <c r="H34" s="97">
        <v>3.5463338999999999E-3</v>
      </c>
    </row>
    <row r="35" spans="1:8" x14ac:dyDescent="0.25">
      <c r="A35" s="93" t="s">
        <v>143</v>
      </c>
      <c r="B35" s="94" t="s">
        <v>143</v>
      </c>
      <c r="C35" s="94" t="s">
        <v>26</v>
      </c>
      <c r="D35" s="94" t="s">
        <v>17</v>
      </c>
      <c r="E35" s="95">
        <v>23</v>
      </c>
      <c r="F35" s="95">
        <v>69</v>
      </c>
      <c r="G35" s="96">
        <v>1.60699E-5</v>
      </c>
      <c r="H35" s="97">
        <v>1.3261999999999999E-5</v>
      </c>
    </row>
    <row r="36" spans="1:8" x14ac:dyDescent="0.25">
      <c r="A36" s="93" t="s">
        <v>143</v>
      </c>
      <c r="B36" s="94" t="s">
        <v>19</v>
      </c>
      <c r="C36" s="94" t="s">
        <v>143</v>
      </c>
      <c r="D36" s="94" t="s">
        <v>143</v>
      </c>
      <c r="E36" s="95">
        <v>1422902</v>
      </c>
      <c r="F36" s="95">
        <v>4293729.7699999996</v>
      </c>
      <c r="G36" s="96">
        <v>1</v>
      </c>
      <c r="H36" s="97">
        <v>0.82526689470000003</v>
      </c>
    </row>
    <row r="37" spans="1:8" x14ac:dyDescent="0.25">
      <c r="A37" s="93" t="s">
        <v>143</v>
      </c>
      <c r="B37" s="94" t="s">
        <v>20</v>
      </c>
      <c r="C37" s="94" t="s">
        <v>21</v>
      </c>
      <c r="D37" s="94" t="s">
        <v>17</v>
      </c>
      <c r="E37" s="95">
        <v>307735</v>
      </c>
      <c r="F37" s="95">
        <v>909108</v>
      </c>
      <c r="G37" s="96" t="s">
        <v>143</v>
      </c>
      <c r="H37" s="97">
        <v>0.1747331053</v>
      </c>
    </row>
    <row r="38" spans="1:8" ht="15.75" thickBot="1" x14ac:dyDescent="0.3">
      <c r="A38" s="98" t="s">
        <v>143</v>
      </c>
      <c r="B38" s="99" t="s">
        <v>22</v>
      </c>
      <c r="C38" s="99" t="s">
        <v>143</v>
      </c>
      <c r="D38" s="99" t="s">
        <v>143</v>
      </c>
      <c r="E38" s="100">
        <v>1730637</v>
      </c>
      <c r="F38" s="100">
        <v>5202837.7699999996</v>
      </c>
      <c r="G38" s="101" t="s">
        <v>143</v>
      </c>
      <c r="H38" s="102">
        <v>1</v>
      </c>
    </row>
    <row r="39" spans="1:8" x14ac:dyDescent="0.25">
      <c r="A39"/>
      <c r="B39"/>
      <c r="C39"/>
      <c r="D39"/>
      <c r="E39"/>
      <c r="F39"/>
      <c r="G39"/>
      <c r="H39"/>
    </row>
    <row r="40" spans="1:8" ht="14.1" customHeight="1" x14ac:dyDescent="0.25">
      <c r="A40" s="1" t="s">
        <v>33</v>
      </c>
      <c r="B40"/>
      <c r="C40"/>
      <c r="D40"/>
      <c r="E40"/>
      <c r="F40"/>
      <c r="G40"/>
      <c r="H40"/>
    </row>
  </sheetData>
  <mergeCells count="3">
    <mergeCell ref="A1:H1"/>
    <mergeCell ref="A2:H2"/>
    <mergeCell ref="A3:H3"/>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A89"/>
  <sheetViews>
    <sheetView workbookViewId="0"/>
  </sheetViews>
  <sheetFormatPr defaultColWidth="9.140625" defaultRowHeight="12.75" x14ac:dyDescent="0.2"/>
  <cols>
    <col min="1" max="1" width="118.28515625" style="70" customWidth="1"/>
    <col min="2" max="16384" width="9.140625" style="1"/>
  </cols>
  <sheetData>
    <row r="1" spans="1:1" ht="38.25" x14ac:dyDescent="0.2">
      <c r="A1" s="64" t="s">
        <v>117</v>
      </c>
    </row>
    <row r="3" spans="1:1" x14ac:dyDescent="0.2">
      <c r="A3" s="65" t="s">
        <v>78</v>
      </c>
    </row>
    <row r="4" spans="1:1" x14ac:dyDescent="0.2">
      <c r="A4" s="66"/>
    </row>
    <row r="5" spans="1:1" x14ac:dyDescent="0.2">
      <c r="A5" s="66" t="s">
        <v>114</v>
      </c>
    </row>
    <row r="6" spans="1:1" x14ac:dyDescent="0.2">
      <c r="A6" s="66" t="s">
        <v>79</v>
      </c>
    </row>
    <row r="7" spans="1:1" x14ac:dyDescent="0.2">
      <c r="A7" s="66"/>
    </row>
    <row r="8" spans="1:1" ht="38.25" x14ac:dyDescent="0.2">
      <c r="A8" s="66" t="s">
        <v>80</v>
      </c>
    </row>
    <row r="9" spans="1:1" x14ac:dyDescent="0.2">
      <c r="A9" s="66"/>
    </row>
    <row r="10" spans="1:1" x14ac:dyDescent="0.2">
      <c r="A10" s="65" t="s">
        <v>81</v>
      </c>
    </row>
    <row r="11" spans="1:1" x14ac:dyDescent="0.2">
      <c r="A11" s="66"/>
    </row>
    <row r="12" spans="1:1" ht="25.5" x14ac:dyDescent="0.2">
      <c r="A12" s="66" t="s">
        <v>148</v>
      </c>
    </row>
    <row r="13" spans="1:1" ht="51" x14ac:dyDescent="0.2">
      <c r="A13" s="66" t="s">
        <v>149</v>
      </c>
    </row>
    <row r="14" spans="1:1" x14ac:dyDescent="0.2">
      <c r="A14" s="66" t="s">
        <v>150</v>
      </c>
    </row>
    <row r="15" spans="1:1" x14ac:dyDescent="0.2">
      <c r="A15" s="66" t="s">
        <v>151</v>
      </c>
    </row>
    <row r="16" spans="1:1" ht="38.25" x14ac:dyDescent="0.2">
      <c r="A16" s="66" t="s">
        <v>152</v>
      </c>
    </row>
    <row r="17" spans="1:1" ht="38.25" x14ac:dyDescent="0.2">
      <c r="A17" s="66" t="s">
        <v>153</v>
      </c>
    </row>
    <row r="18" spans="1:1" ht="51" x14ac:dyDescent="0.2">
      <c r="A18" s="66" t="s">
        <v>154</v>
      </c>
    </row>
    <row r="19" spans="1:1" ht="25.5" x14ac:dyDescent="0.2">
      <c r="A19" s="66" t="s">
        <v>155</v>
      </c>
    </row>
    <row r="20" spans="1:1" ht="25.5" x14ac:dyDescent="0.2">
      <c r="A20" s="66" t="s">
        <v>156</v>
      </c>
    </row>
    <row r="21" spans="1:1" ht="25.5" x14ac:dyDescent="0.2">
      <c r="A21" s="66" t="s">
        <v>157</v>
      </c>
    </row>
    <row r="22" spans="1:1" x14ac:dyDescent="0.2">
      <c r="A22" s="66"/>
    </row>
    <row r="23" spans="1:1" x14ac:dyDescent="0.2">
      <c r="A23" s="65" t="s">
        <v>82</v>
      </c>
    </row>
    <row r="24" spans="1:1" x14ac:dyDescent="0.2">
      <c r="A24" s="65"/>
    </row>
    <row r="25" spans="1:1" ht="25.5" x14ac:dyDescent="0.2">
      <c r="A25" s="67" t="s">
        <v>158</v>
      </c>
    </row>
    <row r="26" spans="1:1" x14ac:dyDescent="0.2">
      <c r="A26" s="67"/>
    </row>
    <row r="27" spans="1:1" x14ac:dyDescent="0.2">
      <c r="A27" s="68" t="s">
        <v>83</v>
      </c>
    </row>
    <row r="28" spans="1:1" ht="38.25" x14ac:dyDescent="0.2">
      <c r="A28" s="66" t="s">
        <v>84</v>
      </c>
    </row>
    <row r="29" spans="1:1" x14ac:dyDescent="0.2">
      <c r="A29" s="66"/>
    </row>
    <row r="30" spans="1:1" x14ac:dyDescent="0.2">
      <c r="A30" s="69" t="s">
        <v>159</v>
      </c>
    </row>
    <row r="31" spans="1:1" x14ac:dyDescent="0.2">
      <c r="A31" s="66"/>
    </row>
    <row r="32" spans="1:1" x14ac:dyDescent="0.2">
      <c r="A32" s="66" t="s">
        <v>85</v>
      </c>
    </row>
    <row r="33" spans="1:1" x14ac:dyDescent="0.2">
      <c r="A33" s="66" t="s">
        <v>86</v>
      </c>
    </row>
    <row r="34" spans="1:1" x14ac:dyDescent="0.2">
      <c r="A34" s="66" t="s">
        <v>87</v>
      </c>
    </row>
    <row r="35" spans="1:1" x14ac:dyDescent="0.2">
      <c r="A35" s="66" t="s">
        <v>88</v>
      </c>
    </row>
    <row r="36" spans="1:1" x14ac:dyDescent="0.2">
      <c r="A36" s="66" t="s">
        <v>89</v>
      </c>
    </row>
    <row r="37" spans="1:1" ht="38.25" x14ac:dyDescent="0.2">
      <c r="A37" s="66" t="s">
        <v>90</v>
      </c>
    </row>
    <row r="38" spans="1:1" x14ac:dyDescent="0.2">
      <c r="A38" s="66" t="s">
        <v>91</v>
      </c>
    </row>
    <row r="39" spans="1:1" ht="25.5" x14ac:dyDescent="0.2">
      <c r="A39" s="66" t="s">
        <v>92</v>
      </c>
    </row>
    <row r="40" spans="1:1" ht="25.5" x14ac:dyDescent="0.2">
      <c r="A40" s="66" t="s">
        <v>93</v>
      </c>
    </row>
    <row r="41" spans="1:1" x14ac:dyDescent="0.2">
      <c r="A41" s="66" t="s">
        <v>94</v>
      </c>
    </row>
    <row r="42" spans="1:1" x14ac:dyDescent="0.2">
      <c r="A42" s="66" t="s">
        <v>95</v>
      </c>
    </row>
    <row r="43" spans="1:1" x14ac:dyDescent="0.2">
      <c r="A43" s="69"/>
    </row>
    <row r="44" spans="1:1" ht="25.5" x14ac:dyDescent="0.2">
      <c r="A44" s="69" t="s">
        <v>160</v>
      </c>
    </row>
    <row r="45" spans="1:1" x14ac:dyDescent="0.2">
      <c r="A45" s="66"/>
    </row>
    <row r="46" spans="1:1" x14ac:dyDescent="0.2">
      <c r="A46" s="66" t="s">
        <v>96</v>
      </c>
    </row>
    <row r="47" spans="1:1" x14ac:dyDescent="0.2">
      <c r="A47" s="66" t="s">
        <v>97</v>
      </c>
    </row>
    <row r="48" spans="1:1" x14ac:dyDescent="0.2">
      <c r="A48" s="66" t="s">
        <v>98</v>
      </c>
    </row>
    <row r="49" spans="1:1" x14ac:dyDescent="0.2">
      <c r="A49" s="66" t="s">
        <v>99</v>
      </c>
    </row>
    <row r="50" spans="1:1" ht="25.5" x14ac:dyDescent="0.2">
      <c r="A50" s="66" t="s">
        <v>100</v>
      </c>
    </row>
    <row r="51" spans="1:1" x14ac:dyDescent="0.2">
      <c r="A51" s="66" t="s">
        <v>101</v>
      </c>
    </row>
    <row r="52" spans="1:1" x14ac:dyDescent="0.2">
      <c r="A52" s="69"/>
    </row>
    <row r="53" spans="1:1" ht="51" x14ac:dyDescent="0.2">
      <c r="A53" s="69" t="s">
        <v>161</v>
      </c>
    </row>
    <row r="54" spans="1:1" x14ac:dyDescent="0.2">
      <c r="A54" s="66"/>
    </row>
    <row r="55" spans="1:1" x14ac:dyDescent="0.2">
      <c r="A55" s="65" t="s">
        <v>102</v>
      </c>
    </row>
    <row r="56" spans="1:1" x14ac:dyDescent="0.2">
      <c r="A56" s="67"/>
    </row>
    <row r="57" spans="1:1" ht="38.25" x14ac:dyDescent="0.2">
      <c r="A57" s="67" t="s">
        <v>162</v>
      </c>
    </row>
    <row r="58" spans="1:1" x14ac:dyDescent="0.2">
      <c r="A58" s="67"/>
    </row>
    <row r="59" spans="1:1" ht="25.5" x14ac:dyDescent="0.2">
      <c r="A59" s="69" t="s">
        <v>163</v>
      </c>
    </row>
    <row r="60" spans="1:1" x14ac:dyDescent="0.2">
      <c r="A60" s="66"/>
    </row>
    <row r="61" spans="1:1" x14ac:dyDescent="0.2">
      <c r="A61" s="66" t="s">
        <v>103</v>
      </c>
    </row>
    <row r="62" spans="1:1" x14ac:dyDescent="0.2">
      <c r="A62" s="66" t="s">
        <v>104</v>
      </c>
    </row>
    <row r="63" spans="1:1" x14ac:dyDescent="0.2">
      <c r="A63" s="66"/>
    </row>
    <row r="64" spans="1:1" ht="25.5" x14ac:dyDescent="0.2">
      <c r="A64" s="69" t="s">
        <v>164</v>
      </c>
    </row>
    <row r="65" spans="1:1" x14ac:dyDescent="0.2">
      <c r="A65" s="66"/>
    </row>
    <row r="66" spans="1:1" x14ac:dyDescent="0.2">
      <c r="A66" s="66" t="s">
        <v>87</v>
      </c>
    </row>
    <row r="67" spans="1:1" x14ac:dyDescent="0.2">
      <c r="A67" s="66" t="s">
        <v>88</v>
      </c>
    </row>
    <row r="68" spans="1:1" x14ac:dyDescent="0.2">
      <c r="A68" s="66" t="s">
        <v>105</v>
      </c>
    </row>
    <row r="69" spans="1:1" ht="25.5" x14ac:dyDescent="0.2">
      <c r="A69" s="66" t="s">
        <v>165</v>
      </c>
    </row>
    <row r="70" spans="1:1" x14ac:dyDescent="0.2">
      <c r="A70" s="66" t="s">
        <v>106</v>
      </c>
    </row>
    <row r="71" spans="1:1" ht="25.5" x14ac:dyDescent="0.2">
      <c r="A71" s="66" t="s">
        <v>107</v>
      </c>
    </row>
    <row r="72" spans="1:1" ht="25.5" x14ac:dyDescent="0.2">
      <c r="A72" s="66" t="s">
        <v>108</v>
      </c>
    </row>
    <row r="73" spans="1:1" ht="25.5" x14ac:dyDescent="0.2">
      <c r="A73" s="66" t="s">
        <v>109</v>
      </c>
    </row>
    <row r="74" spans="1:1" x14ac:dyDescent="0.2">
      <c r="A74" s="66" t="s">
        <v>110</v>
      </c>
    </row>
    <row r="75" spans="1:1" x14ac:dyDescent="0.2">
      <c r="A75" s="66" t="s">
        <v>111</v>
      </c>
    </row>
    <row r="76" spans="1:1" x14ac:dyDescent="0.2">
      <c r="A76" s="69"/>
    </row>
    <row r="77" spans="1:1" ht="25.5" x14ac:dyDescent="0.2">
      <c r="A77" s="69" t="s">
        <v>166</v>
      </c>
    </row>
    <row r="78" spans="1:1" x14ac:dyDescent="0.2">
      <c r="A78" s="66"/>
    </row>
    <row r="79" spans="1:1" x14ac:dyDescent="0.2">
      <c r="A79" s="66" t="s">
        <v>112</v>
      </c>
    </row>
    <row r="80" spans="1:1" x14ac:dyDescent="0.2">
      <c r="A80" s="66" t="s">
        <v>97</v>
      </c>
    </row>
    <row r="81" spans="1:1" x14ac:dyDescent="0.2">
      <c r="A81" s="66" t="s">
        <v>98</v>
      </c>
    </row>
    <row r="82" spans="1:1" x14ac:dyDescent="0.2">
      <c r="A82" s="66" t="s">
        <v>99</v>
      </c>
    </row>
    <row r="83" spans="1:1" ht="25.5" x14ac:dyDescent="0.2">
      <c r="A83" s="66" t="s">
        <v>113</v>
      </c>
    </row>
    <row r="84" spans="1:1" x14ac:dyDescent="0.2">
      <c r="A84" s="66" t="s">
        <v>101</v>
      </c>
    </row>
    <row r="85" spans="1:1" x14ac:dyDescent="0.2">
      <c r="A85" s="66"/>
    </row>
    <row r="86" spans="1:1" ht="51" x14ac:dyDescent="0.2">
      <c r="A86" s="69" t="s">
        <v>167</v>
      </c>
    </row>
    <row r="87" spans="1:1" x14ac:dyDescent="0.2">
      <c r="A87" s="66"/>
    </row>
    <row r="88" spans="1:1" x14ac:dyDescent="0.2">
      <c r="A88" s="66"/>
    </row>
    <row r="89" spans="1:1" x14ac:dyDescent="0.2">
      <c r="A89" s="6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64</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56925</v>
      </c>
      <c r="F8" s="52">
        <v>174725</v>
      </c>
      <c r="G8" s="53">
        <v>0.40400000000000003</v>
      </c>
      <c r="H8" s="54">
        <v>9.8599999999999993E-2</v>
      </c>
    </row>
    <row r="9" spans="1:8" x14ac:dyDescent="0.2">
      <c r="A9" s="50"/>
      <c r="B9" s="51"/>
      <c r="C9" s="51"/>
      <c r="D9" s="51" t="s">
        <v>30</v>
      </c>
      <c r="E9" s="51">
        <v>54</v>
      </c>
      <c r="F9" s="51">
        <v>163</v>
      </c>
      <c r="G9" s="53">
        <v>4.0000000000000002E-4</v>
      </c>
      <c r="H9" s="54">
        <v>1E-4</v>
      </c>
    </row>
    <row r="10" spans="1:8" x14ac:dyDescent="0.2">
      <c r="A10" s="50"/>
      <c r="B10" s="51"/>
      <c r="C10" s="51"/>
      <c r="D10" s="51" t="s">
        <v>23</v>
      </c>
      <c r="E10" s="52">
        <v>14178</v>
      </c>
      <c r="F10" s="52">
        <v>46074</v>
      </c>
      <c r="G10" s="53">
        <v>0.107</v>
      </c>
      <c r="H10" s="54">
        <v>2.5999999999999999E-2</v>
      </c>
    </row>
    <row r="11" spans="1:8" x14ac:dyDescent="0.2">
      <c r="A11" s="50"/>
      <c r="B11" s="51"/>
      <c r="C11" s="51"/>
      <c r="D11" s="51" t="s">
        <v>29</v>
      </c>
      <c r="E11" s="51">
        <v>107</v>
      </c>
      <c r="F11" s="51">
        <v>356</v>
      </c>
      <c r="G11" s="53">
        <v>8.0000000000000004E-4</v>
      </c>
      <c r="H11" s="54">
        <v>2.0000000000000001E-4</v>
      </c>
    </row>
    <row r="12" spans="1:8" x14ac:dyDescent="0.2">
      <c r="A12" s="50"/>
      <c r="B12" s="51"/>
      <c r="C12" s="51"/>
      <c r="D12" s="51" t="s">
        <v>24</v>
      </c>
      <c r="E12" s="52">
        <v>12252</v>
      </c>
      <c r="F12" s="52">
        <v>30726</v>
      </c>
      <c r="G12" s="53">
        <v>7.1099999999999997E-2</v>
      </c>
      <c r="H12" s="54">
        <v>1.7299999999999999E-2</v>
      </c>
    </row>
    <row r="13" spans="1:8" x14ac:dyDescent="0.2">
      <c r="A13" s="50"/>
      <c r="B13" s="51"/>
      <c r="C13" s="51"/>
      <c r="D13" s="51" t="s">
        <v>28</v>
      </c>
      <c r="E13" s="52">
        <v>2439</v>
      </c>
      <c r="F13" s="52">
        <v>7388</v>
      </c>
      <c r="G13" s="53">
        <v>1.7100000000000001E-2</v>
      </c>
      <c r="H13" s="54">
        <v>4.1999999999999997E-3</v>
      </c>
    </row>
    <row r="14" spans="1:8" x14ac:dyDescent="0.2">
      <c r="A14" s="50"/>
      <c r="B14" s="51"/>
      <c r="C14" s="51"/>
      <c r="D14" s="51" t="s">
        <v>18</v>
      </c>
      <c r="E14" s="52">
        <v>1203</v>
      </c>
      <c r="F14" s="52">
        <v>3659</v>
      </c>
      <c r="G14" s="53">
        <v>8.5000000000000006E-3</v>
      </c>
      <c r="H14" s="54">
        <v>2.0999999999999999E-3</v>
      </c>
    </row>
    <row r="15" spans="1:8" x14ac:dyDescent="0.2">
      <c r="A15" s="50"/>
      <c r="B15" s="51"/>
      <c r="C15" s="51"/>
      <c r="D15" s="51" t="s">
        <v>36</v>
      </c>
      <c r="E15" s="51">
        <v>170</v>
      </c>
      <c r="F15" s="51">
        <v>362</v>
      </c>
      <c r="G15" s="53">
        <v>8.0000000000000004E-4</v>
      </c>
      <c r="H15" s="54">
        <v>2.0000000000000001E-4</v>
      </c>
    </row>
    <row r="16" spans="1:8" x14ac:dyDescent="0.2">
      <c r="A16" s="50"/>
      <c r="B16" s="51"/>
      <c r="C16" s="51" t="s">
        <v>16</v>
      </c>
      <c r="D16" s="51" t="s">
        <v>17</v>
      </c>
      <c r="E16" s="52">
        <v>11551</v>
      </c>
      <c r="F16" s="52">
        <v>33901</v>
      </c>
      <c r="G16" s="53">
        <v>7.85E-2</v>
      </c>
      <c r="H16" s="54">
        <v>1.9099999999999999E-2</v>
      </c>
    </row>
    <row r="17" spans="1:8" x14ac:dyDescent="0.2">
      <c r="A17" s="50"/>
      <c r="B17" s="51"/>
      <c r="C17" s="51"/>
      <c r="D17" s="51" t="s">
        <v>27</v>
      </c>
      <c r="E17" s="51">
        <v>486</v>
      </c>
      <c r="F17" s="52">
        <v>1159</v>
      </c>
      <c r="G17" s="53">
        <v>2.7000000000000001E-3</v>
      </c>
      <c r="H17" s="54">
        <v>6.9999999999999999E-4</v>
      </c>
    </row>
    <row r="18" spans="1:8" x14ac:dyDescent="0.2">
      <c r="A18" s="50"/>
      <c r="B18" s="51"/>
      <c r="C18" s="51"/>
      <c r="D18" s="51" t="s">
        <v>23</v>
      </c>
      <c r="E18" s="51">
        <v>44</v>
      </c>
      <c r="F18" s="51">
        <v>44</v>
      </c>
      <c r="G18" s="53">
        <v>1E-4</v>
      </c>
      <c r="H18" s="54">
        <v>0</v>
      </c>
    </row>
    <row r="19" spans="1:8" x14ac:dyDescent="0.2">
      <c r="A19" s="50"/>
      <c r="B19" s="51"/>
      <c r="C19" s="51"/>
      <c r="D19" s="51" t="s">
        <v>29</v>
      </c>
      <c r="E19" s="51">
        <v>719</v>
      </c>
      <c r="F19" s="52">
        <v>2181</v>
      </c>
      <c r="G19" s="53">
        <v>5.0000000000000001E-3</v>
      </c>
      <c r="H19" s="54">
        <v>1.1999999999999999E-3</v>
      </c>
    </row>
    <row r="20" spans="1:8" x14ac:dyDescent="0.2">
      <c r="A20" s="50"/>
      <c r="B20" s="51"/>
      <c r="C20" s="51"/>
      <c r="D20" s="51" t="s">
        <v>24</v>
      </c>
      <c r="E20" s="51">
        <v>187</v>
      </c>
      <c r="F20" s="51">
        <v>561</v>
      </c>
      <c r="G20" s="53">
        <v>1.2999999999999999E-3</v>
      </c>
      <c r="H20" s="54">
        <v>2.9999999999999997E-4</v>
      </c>
    </row>
    <row r="21" spans="1:8" x14ac:dyDescent="0.2">
      <c r="A21" s="50"/>
      <c r="B21" s="51"/>
      <c r="C21" s="51"/>
      <c r="D21" s="51" t="s">
        <v>28</v>
      </c>
      <c r="E21" s="51">
        <v>24</v>
      </c>
      <c r="F21" s="51">
        <v>46</v>
      </c>
      <c r="G21" s="53">
        <v>1E-4</v>
      </c>
      <c r="H21" s="54">
        <v>0</v>
      </c>
    </row>
    <row r="22" spans="1:8" x14ac:dyDescent="0.2">
      <c r="A22" s="50"/>
      <c r="B22" s="51"/>
      <c r="C22" s="51"/>
      <c r="D22" s="51" t="s">
        <v>18</v>
      </c>
      <c r="E22" s="52">
        <v>22919</v>
      </c>
      <c r="F22" s="52">
        <v>69346</v>
      </c>
      <c r="G22" s="53">
        <v>0.16</v>
      </c>
      <c r="H22" s="54">
        <v>3.9100000000000003E-2</v>
      </c>
    </row>
    <row r="23" spans="1:8" x14ac:dyDescent="0.2">
      <c r="A23" s="50"/>
      <c r="B23" s="51"/>
      <c r="C23" s="51" t="s">
        <v>31</v>
      </c>
      <c r="D23" s="51" t="s">
        <v>17</v>
      </c>
      <c r="E23" s="51">
        <v>530</v>
      </c>
      <c r="F23" s="52">
        <v>1582</v>
      </c>
      <c r="G23" s="53">
        <v>3.7000000000000002E-3</v>
      </c>
      <c r="H23" s="54">
        <v>8.9999999999999998E-4</v>
      </c>
    </row>
    <row r="24" spans="1:8" x14ac:dyDescent="0.2">
      <c r="A24" s="50"/>
      <c r="B24" s="51"/>
      <c r="C24" s="51"/>
      <c r="D24" s="51" t="s">
        <v>27</v>
      </c>
      <c r="E24" s="51">
        <v>112</v>
      </c>
      <c r="F24" s="51">
        <v>319</v>
      </c>
      <c r="G24" s="53">
        <v>6.9999999999999999E-4</v>
      </c>
      <c r="H24" s="54">
        <v>2.0000000000000001E-4</v>
      </c>
    </row>
    <row r="25" spans="1:8" x14ac:dyDescent="0.2">
      <c r="A25" s="50"/>
      <c r="B25" s="51"/>
      <c r="C25" s="51"/>
      <c r="D25" s="51" t="s">
        <v>18</v>
      </c>
      <c r="E25" s="51">
        <v>590</v>
      </c>
      <c r="F25" s="52">
        <v>1724</v>
      </c>
      <c r="G25" s="53">
        <v>4.0000000000000001E-3</v>
      </c>
      <c r="H25" s="54">
        <v>1E-3</v>
      </c>
    </row>
    <row r="26" spans="1:8" x14ac:dyDescent="0.2">
      <c r="A26" s="50"/>
      <c r="B26" s="51"/>
      <c r="C26" s="51" t="s">
        <v>25</v>
      </c>
      <c r="D26" s="51" t="s">
        <v>17</v>
      </c>
      <c r="E26" s="51">
        <v>589</v>
      </c>
      <c r="F26" s="52">
        <v>1510</v>
      </c>
      <c r="G26" s="53">
        <v>3.5000000000000001E-3</v>
      </c>
      <c r="H26" s="54">
        <v>8.9999999999999998E-4</v>
      </c>
    </row>
    <row r="27" spans="1:8" x14ac:dyDescent="0.2">
      <c r="A27" s="50"/>
      <c r="B27" s="51"/>
      <c r="C27" s="51"/>
      <c r="D27" s="51" t="s">
        <v>27</v>
      </c>
      <c r="E27" s="51">
        <v>538</v>
      </c>
      <c r="F27" s="52">
        <v>1291</v>
      </c>
      <c r="G27" s="53">
        <v>3.0000000000000001E-3</v>
      </c>
      <c r="H27" s="54">
        <v>6.9999999999999999E-4</v>
      </c>
    </row>
    <row r="28" spans="1:8" x14ac:dyDescent="0.2">
      <c r="A28" s="50"/>
      <c r="B28" s="51"/>
      <c r="C28" s="51"/>
      <c r="D28" s="51" t="s">
        <v>29</v>
      </c>
      <c r="E28" s="51">
        <v>15</v>
      </c>
      <c r="F28" s="51">
        <v>46</v>
      </c>
      <c r="G28" s="53">
        <v>1E-4</v>
      </c>
      <c r="H28" s="54">
        <v>0</v>
      </c>
    </row>
    <row r="29" spans="1:8" x14ac:dyDescent="0.2">
      <c r="A29" s="50"/>
      <c r="B29" s="51"/>
      <c r="C29" s="51"/>
      <c r="D29" s="51" t="s">
        <v>28</v>
      </c>
      <c r="E29" s="51">
        <v>97</v>
      </c>
      <c r="F29" s="51">
        <v>293</v>
      </c>
      <c r="G29" s="53">
        <v>6.9999999999999999E-4</v>
      </c>
      <c r="H29" s="54">
        <v>2.0000000000000001E-4</v>
      </c>
    </row>
    <row r="30" spans="1:8" x14ac:dyDescent="0.2">
      <c r="A30" s="50"/>
      <c r="B30" s="51"/>
      <c r="C30" s="51"/>
      <c r="D30" s="51" t="s">
        <v>18</v>
      </c>
      <c r="E30" s="51">
        <v>479</v>
      </c>
      <c r="F30" s="52">
        <v>1421</v>
      </c>
      <c r="G30" s="53">
        <v>3.3E-3</v>
      </c>
      <c r="H30" s="54">
        <v>8.0000000000000004E-4</v>
      </c>
    </row>
    <row r="31" spans="1:8" x14ac:dyDescent="0.2">
      <c r="A31" s="50"/>
      <c r="B31" s="51"/>
      <c r="C31" s="51"/>
      <c r="D31" s="51" t="s">
        <v>36</v>
      </c>
      <c r="E31" s="51">
        <v>161</v>
      </c>
      <c r="F31" s="51">
        <v>309</v>
      </c>
      <c r="G31" s="53">
        <v>6.9999999999999999E-4</v>
      </c>
      <c r="H31" s="54">
        <v>2.0000000000000001E-4</v>
      </c>
    </row>
    <row r="32" spans="1:8" x14ac:dyDescent="0.2">
      <c r="A32" s="50"/>
      <c r="B32" s="51"/>
      <c r="C32" s="51" t="s">
        <v>26</v>
      </c>
      <c r="D32" s="51" t="s">
        <v>17</v>
      </c>
      <c r="E32" s="52">
        <v>6476</v>
      </c>
      <c r="F32" s="52">
        <v>19480</v>
      </c>
      <c r="G32" s="53">
        <v>4.5100000000000001E-2</v>
      </c>
      <c r="H32" s="54">
        <v>1.0999999999999999E-2</v>
      </c>
    </row>
    <row r="33" spans="1:8" x14ac:dyDescent="0.2">
      <c r="A33" s="50"/>
      <c r="B33" s="51"/>
      <c r="C33" s="51"/>
      <c r="D33" s="51" t="s">
        <v>27</v>
      </c>
      <c r="E33" s="51">
        <v>107</v>
      </c>
      <c r="F33" s="51">
        <v>345</v>
      </c>
      <c r="G33" s="53">
        <v>8.0000000000000004E-4</v>
      </c>
      <c r="H33" s="54">
        <v>2.0000000000000001E-4</v>
      </c>
    </row>
    <row r="34" spans="1:8" x14ac:dyDescent="0.2">
      <c r="A34" s="50"/>
      <c r="B34" s="51"/>
      <c r="C34" s="51"/>
      <c r="D34" s="51" t="s">
        <v>29</v>
      </c>
      <c r="E34" s="51">
        <v>37</v>
      </c>
      <c r="F34" s="51">
        <v>111</v>
      </c>
      <c r="G34" s="53">
        <v>2.9999999999999997E-4</v>
      </c>
      <c r="H34" s="54">
        <v>1E-4</v>
      </c>
    </row>
    <row r="35" spans="1:8" x14ac:dyDescent="0.2">
      <c r="A35" s="50"/>
      <c r="B35" s="51"/>
      <c r="C35" s="51"/>
      <c r="D35" s="51" t="s">
        <v>18</v>
      </c>
      <c r="E35" s="52">
        <v>10922</v>
      </c>
      <c r="F35" s="52">
        <v>32952</v>
      </c>
      <c r="G35" s="53">
        <v>7.6300000000000007E-2</v>
      </c>
      <c r="H35" s="54">
        <v>1.8599999999999998E-2</v>
      </c>
    </row>
    <row r="36" spans="1:8" x14ac:dyDescent="0.2">
      <c r="A36" s="50"/>
      <c r="B36" s="51" t="s">
        <v>19</v>
      </c>
      <c r="C36" s="51"/>
      <c r="D36" s="51"/>
      <c r="E36" s="52">
        <v>143911</v>
      </c>
      <c r="F36" s="52">
        <v>432074</v>
      </c>
      <c r="G36" s="55">
        <v>1</v>
      </c>
      <c r="H36" s="54">
        <v>0.24399999999999999</v>
      </c>
    </row>
    <row r="37" spans="1:8" x14ac:dyDescent="0.2">
      <c r="A37" s="50"/>
      <c r="B37" s="51" t="s">
        <v>20</v>
      </c>
      <c r="C37" s="51" t="s">
        <v>21</v>
      </c>
      <c r="D37" s="51" t="s">
        <v>17</v>
      </c>
      <c r="E37" s="52">
        <v>451392</v>
      </c>
      <c r="F37" s="52">
        <v>1340290</v>
      </c>
      <c r="G37" s="51"/>
      <c r="H37" s="54">
        <v>0.75600000000000001</v>
      </c>
    </row>
    <row r="38" spans="1:8" ht="13.5" thickBot="1" x14ac:dyDescent="0.25">
      <c r="A38" s="56"/>
      <c r="B38" s="57" t="s">
        <v>22</v>
      </c>
      <c r="C38" s="57"/>
      <c r="D38" s="57"/>
      <c r="E38" s="58">
        <v>595303</v>
      </c>
      <c r="F38" s="58">
        <v>1772364</v>
      </c>
      <c r="G38" s="57"/>
      <c r="H38" s="59">
        <v>1</v>
      </c>
    </row>
    <row r="40" spans="1:8" x14ac:dyDescent="0.2">
      <c r="A40" s="60" t="s">
        <v>33</v>
      </c>
    </row>
  </sheetData>
  <mergeCells count="1">
    <mergeCell ref="E5:E7"/>
  </mergeCells>
  <pageMargins left="0.75" right="0.75" top="1" bottom="1" header="0.5" footer="0.5"/>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39</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150994</v>
      </c>
      <c r="F8" s="52">
        <v>458032</v>
      </c>
      <c r="G8" s="53">
        <v>0.57799999999999996</v>
      </c>
      <c r="H8" s="54">
        <v>0.10199999999999999</v>
      </c>
    </row>
    <row r="9" spans="1:8" x14ac:dyDescent="0.2">
      <c r="A9" s="50"/>
      <c r="B9" s="51"/>
      <c r="C9" s="51"/>
      <c r="D9" s="51" t="s">
        <v>23</v>
      </c>
      <c r="E9" s="52">
        <v>9448</v>
      </c>
      <c r="F9" s="52">
        <v>29567</v>
      </c>
      <c r="G9" s="53">
        <v>3.73E-2</v>
      </c>
      <c r="H9" s="54">
        <v>6.6E-3</v>
      </c>
    </row>
    <row r="10" spans="1:8" x14ac:dyDescent="0.2">
      <c r="A10" s="50"/>
      <c r="B10" s="51"/>
      <c r="C10" s="51"/>
      <c r="D10" s="51" t="s">
        <v>29</v>
      </c>
      <c r="E10" s="51">
        <v>44</v>
      </c>
      <c r="F10" s="51">
        <v>130</v>
      </c>
      <c r="G10" s="53">
        <v>2.0000000000000001E-4</v>
      </c>
      <c r="H10" s="54">
        <v>0</v>
      </c>
    </row>
    <row r="11" spans="1:8" x14ac:dyDescent="0.2">
      <c r="A11" s="50"/>
      <c r="B11" s="51"/>
      <c r="C11" s="51"/>
      <c r="D11" s="51" t="s">
        <v>24</v>
      </c>
      <c r="E11" s="52">
        <v>5303</v>
      </c>
      <c r="F11" s="52">
        <v>13773</v>
      </c>
      <c r="G11" s="53">
        <v>1.7399999999999999E-2</v>
      </c>
      <c r="H11" s="54">
        <v>3.0999999999999999E-3</v>
      </c>
    </row>
    <row r="12" spans="1:8" x14ac:dyDescent="0.2">
      <c r="A12" s="50"/>
      <c r="B12" s="51"/>
      <c r="C12" s="51"/>
      <c r="D12" s="51" t="s">
        <v>28</v>
      </c>
      <c r="E12" s="52">
        <v>11388</v>
      </c>
      <c r="F12" s="52">
        <v>35506</v>
      </c>
      <c r="G12" s="53">
        <v>4.48E-2</v>
      </c>
      <c r="H12" s="54">
        <v>7.9000000000000008E-3</v>
      </c>
    </row>
    <row r="13" spans="1:8" x14ac:dyDescent="0.2">
      <c r="A13" s="50"/>
      <c r="B13" s="51"/>
      <c r="C13" s="51"/>
      <c r="D13" s="51" t="s">
        <v>36</v>
      </c>
      <c r="E13" s="51">
        <v>312</v>
      </c>
      <c r="F13" s="51">
        <v>816</v>
      </c>
      <c r="G13" s="53">
        <v>1E-3</v>
      </c>
      <c r="H13" s="54">
        <v>2.0000000000000001E-4</v>
      </c>
    </row>
    <row r="14" spans="1:8" x14ac:dyDescent="0.2">
      <c r="A14" s="50"/>
      <c r="B14" s="51"/>
      <c r="C14" s="51" t="s">
        <v>16</v>
      </c>
      <c r="D14" s="51" t="s">
        <v>17</v>
      </c>
      <c r="E14" s="52">
        <v>16844</v>
      </c>
      <c r="F14" s="52">
        <v>50017</v>
      </c>
      <c r="G14" s="53">
        <v>6.3200000000000006E-2</v>
      </c>
      <c r="H14" s="54">
        <v>1.11E-2</v>
      </c>
    </row>
    <row r="15" spans="1:8" x14ac:dyDescent="0.2">
      <c r="A15" s="50"/>
      <c r="B15" s="51"/>
      <c r="C15" s="51"/>
      <c r="D15" s="51" t="s">
        <v>27</v>
      </c>
      <c r="E15" s="52">
        <v>1041</v>
      </c>
      <c r="F15" s="52">
        <v>2360</v>
      </c>
      <c r="G15" s="53">
        <v>3.0000000000000001E-3</v>
      </c>
      <c r="H15" s="54">
        <v>5.0000000000000001E-4</v>
      </c>
    </row>
    <row r="16" spans="1:8" x14ac:dyDescent="0.2">
      <c r="A16" s="50"/>
      <c r="B16" s="51"/>
      <c r="C16" s="51"/>
      <c r="D16" s="51" t="s">
        <v>23</v>
      </c>
      <c r="E16" s="51">
        <v>55</v>
      </c>
      <c r="F16" s="51">
        <v>55</v>
      </c>
      <c r="G16" s="53">
        <v>1E-4</v>
      </c>
      <c r="H16" s="54">
        <v>0</v>
      </c>
    </row>
    <row r="17" spans="1:8" x14ac:dyDescent="0.2">
      <c r="A17" s="50"/>
      <c r="B17" s="51"/>
      <c r="C17" s="51"/>
      <c r="D17" s="51" t="s">
        <v>29</v>
      </c>
      <c r="E17" s="52">
        <v>1082</v>
      </c>
      <c r="F17" s="52">
        <v>3323</v>
      </c>
      <c r="G17" s="53">
        <v>4.1999999999999997E-3</v>
      </c>
      <c r="H17" s="54">
        <v>6.9999999999999999E-4</v>
      </c>
    </row>
    <row r="18" spans="1:8" x14ac:dyDescent="0.2">
      <c r="A18" s="50"/>
      <c r="B18" s="51"/>
      <c r="C18" s="51"/>
      <c r="D18" s="51" t="s">
        <v>24</v>
      </c>
      <c r="E18" s="51">
        <v>139</v>
      </c>
      <c r="F18" s="51">
        <v>417</v>
      </c>
      <c r="G18" s="53">
        <v>5.0000000000000001E-4</v>
      </c>
      <c r="H18" s="54">
        <v>1E-4</v>
      </c>
    </row>
    <row r="19" spans="1:8" x14ac:dyDescent="0.2">
      <c r="A19" s="50"/>
      <c r="B19" s="51"/>
      <c r="C19" s="51"/>
      <c r="D19" s="51" t="s">
        <v>28</v>
      </c>
      <c r="E19" s="51">
        <v>174</v>
      </c>
      <c r="F19" s="51">
        <v>461</v>
      </c>
      <c r="G19" s="53">
        <v>5.9999999999999995E-4</v>
      </c>
      <c r="H19" s="54">
        <v>1E-4</v>
      </c>
    </row>
    <row r="20" spans="1:8" x14ac:dyDescent="0.2">
      <c r="A20" s="50"/>
      <c r="B20" s="51"/>
      <c r="C20" s="51"/>
      <c r="D20" s="51" t="s">
        <v>18</v>
      </c>
      <c r="E20" s="52">
        <v>38025</v>
      </c>
      <c r="F20" s="52">
        <v>114513</v>
      </c>
      <c r="G20" s="53">
        <v>0.14499999999999999</v>
      </c>
      <c r="H20" s="54">
        <v>2.5399999999999999E-2</v>
      </c>
    </row>
    <row r="21" spans="1:8" x14ac:dyDescent="0.2">
      <c r="A21" s="50"/>
      <c r="B21" s="51"/>
      <c r="C21" s="51" t="s">
        <v>31</v>
      </c>
      <c r="D21" s="51" t="s">
        <v>17</v>
      </c>
      <c r="E21" s="51">
        <v>500</v>
      </c>
      <c r="F21" s="52">
        <v>1378</v>
      </c>
      <c r="G21" s="53">
        <v>1.6999999999999999E-3</v>
      </c>
      <c r="H21" s="54">
        <v>2.9999999999999997E-4</v>
      </c>
    </row>
    <row r="22" spans="1:8" x14ac:dyDescent="0.2">
      <c r="A22" s="50"/>
      <c r="B22" s="51"/>
      <c r="C22" s="51"/>
      <c r="D22" s="51" t="s">
        <v>27</v>
      </c>
      <c r="E22" s="51">
        <v>211</v>
      </c>
      <c r="F22" s="51">
        <v>601</v>
      </c>
      <c r="G22" s="53">
        <v>8.0000000000000004E-4</v>
      </c>
      <c r="H22" s="54">
        <v>1E-4</v>
      </c>
    </row>
    <row r="23" spans="1:8" x14ac:dyDescent="0.2">
      <c r="A23" s="50"/>
      <c r="B23" s="51"/>
      <c r="C23" s="51"/>
      <c r="D23" s="51" t="s">
        <v>18</v>
      </c>
      <c r="E23" s="51">
        <v>841</v>
      </c>
      <c r="F23" s="52">
        <v>2380</v>
      </c>
      <c r="G23" s="53">
        <v>3.0000000000000001E-3</v>
      </c>
      <c r="H23" s="54">
        <v>5.0000000000000001E-4</v>
      </c>
    </row>
    <row r="24" spans="1:8" x14ac:dyDescent="0.2">
      <c r="A24" s="50"/>
      <c r="B24" s="51"/>
      <c r="C24" s="51" t="s">
        <v>25</v>
      </c>
      <c r="D24" s="51" t="s">
        <v>17</v>
      </c>
      <c r="E24" s="52">
        <v>2181</v>
      </c>
      <c r="F24" s="52">
        <v>6291</v>
      </c>
      <c r="G24" s="53">
        <v>7.9000000000000008E-3</v>
      </c>
      <c r="H24" s="54">
        <v>1.4E-3</v>
      </c>
    </row>
    <row r="25" spans="1:8" x14ac:dyDescent="0.2">
      <c r="A25" s="50"/>
      <c r="B25" s="51"/>
      <c r="C25" s="51"/>
      <c r="D25" s="51" t="s">
        <v>27</v>
      </c>
      <c r="E25" s="52">
        <v>1956</v>
      </c>
      <c r="F25" s="52">
        <v>5900</v>
      </c>
      <c r="G25" s="53">
        <v>7.4999999999999997E-3</v>
      </c>
      <c r="H25" s="54">
        <v>1.2999999999999999E-3</v>
      </c>
    </row>
    <row r="26" spans="1:8" x14ac:dyDescent="0.2">
      <c r="A26" s="50"/>
      <c r="B26" s="51"/>
      <c r="C26" s="51"/>
      <c r="D26" s="51" t="s">
        <v>23</v>
      </c>
      <c r="E26" s="51">
        <v>56</v>
      </c>
      <c r="F26" s="51">
        <v>194</v>
      </c>
      <c r="G26" s="53">
        <v>2.0000000000000001E-4</v>
      </c>
      <c r="H26" s="54">
        <v>0</v>
      </c>
    </row>
    <row r="27" spans="1:8" x14ac:dyDescent="0.2">
      <c r="A27" s="50"/>
      <c r="B27" s="51"/>
      <c r="C27" s="51"/>
      <c r="D27" s="51" t="s">
        <v>29</v>
      </c>
      <c r="E27" s="51">
        <v>423</v>
      </c>
      <c r="F27" s="52">
        <v>1287</v>
      </c>
      <c r="G27" s="53">
        <v>1.6000000000000001E-3</v>
      </c>
      <c r="H27" s="54">
        <v>2.9999999999999997E-4</v>
      </c>
    </row>
    <row r="28" spans="1:8" x14ac:dyDescent="0.2">
      <c r="A28" s="50"/>
      <c r="B28" s="51"/>
      <c r="C28" s="51"/>
      <c r="D28" s="51" t="s">
        <v>28</v>
      </c>
      <c r="E28" s="51">
        <v>942</v>
      </c>
      <c r="F28" s="52">
        <v>2825</v>
      </c>
      <c r="G28" s="53">
        <v>3.5999999999999999E-3</v>
      </c>
      <c r="H28" s="54">
        <v>5.9999999999999995E-4</v>
      </c>
    </row>
    <row r="29" spans="1:8" x14ac:dyDescent="0.2">
      <c r="A29" s="50"/>
      <c r="B29" s="51"/>
      <c r="C29" s="51"/>
      <c r="D29" s="51" t="s">
        <v>36</v>
      </c>
      <c r="E29" s="51">
        <v>405</v>
      </c>
      <c r="F29" s="51">
        <v>865</v>
      </c>
      <c r="G29" s="53">
        <v>1.1000000000000001E-3</v>
      </c>
      <c r="H29" s="54">
        <v>2.0000000000000001E-4</v>
      </c>
    </row>
    <row r="30" spans="1:8" x14ac:dyDescent="0.2">
      <c r="A30" s="50"/>
      <c r="B30" s="51"/>
      <c r="C30" s="51" t="s">
        <v>26</v>
      </c>
      <c r="D30" s="51" t="s">
        <v>17</v>
      </c>
      <c r="E30" s="52">
        <v>5099</v>
      </c>
      <c r="F30" s="52">
        <v>15457</v>
      </c>
      <c r="G30" s="53">
        <v>1.95E-2</v>
      </c>
      <c r="H30" s="54">
        <v>3.3999999999999998E-3</v>
      </c>
    </row>
    <row r="31" spans="1:8" x14ac:dyDescent="0.2">
      <c r="A31" s="50"/>
      <c r="B31" s="51"/>
      <c r="C31" s="51"/>
      <c r="D31" s="51" t="s">
        <v>27</v>
      </c>
      <c r="E31" s="51">
        <v>43</v>
      </c>
      <c r="F31" s="51">
        <v>182</v>
      </c>
      <c r="G31" s="53">
        <v>2.0000000000000001E-4</v>
      </c>
      <c r="H31" s="54">
        <v>0</v>
      </c>
    </row>
    <row r="32" spans="1:8" x14ac:dyDescent="0.2">
      <c r="A32" s="50"/>
      <c r="B32" s="51"/>
      <c r="C32" s="51"/>
      <c r="D32" s="51" t="s">
        <v>29</v>
      </c>
      <c r="E32" s="51">
        <v>6</v>
      </c>
      <c r="F32" s="51">
        <v>18</v>
      </c>
      <c r="G32" s="53">
        <v>0</v>
      </c>
      <c r="H32" s="54">
        <v>0</v>
      </c>
    </row>
    <row r="33" spans="1:8" x14ac:dyDescent="0.2">
      <c r="A33" s="50"/>
      <c r="B33" s="51"/>
      <c r="C33" s="51"/>
      <c r="D33" s="51" t="s">
        <v>28</v>
      </c>
      <c r="E33" s="51">
        <v>220</v>
      </c>
      <c r="F33" s="51">
        <v>660</v>
      </c>
      <c r="G33" s="53">
        <v>8.0000000000000004E-4</v>
      </c>
      <c r="H33" s="54">
        <v>1E-4</v>
      </c>
    </row>
    <row r="34" spans="1:8" x14ac:dyDescent="0.2">
      <c r="A34" s="50"/>
      <c r="B34" s="51"/>
      <c r="C34" s="51"/>
      <c r="D34" s="51" t="s">
        <v>18</v>
      </c>
      <c r="E34" s="52">
        <v>14843</v>
      </c>
      <c r="F34" s="52">
        <v>44925</v>
      </c>
      <c r="G34" s="53">
        <v>5.67E-2</v>
      </c>
      <c r="H34" s="54">
        <v>0.01</v>
      </c>
    </row>
    <row r="35" spans="1:8" x14ac:dyDescent="0.2">
      <c r="A35" s="50"/>
      <c r="B35" s="51" t="s">
        <v>19</v>
      </c>
      <c r="C35" s="51"/>
      <c r="D35" s="51"/>
      <c r="E35" s="52">
        <v>262575</v>
      </c>
      <c r="F35" s="52">
        <v>791933</v>
      </c>
      <c r="G35" s="55">
        <v>1</v>
      </c>
      <c r="H35" s="54">
        <v>0.17599999999999999</v>
      </c>
    </row>
    <row r="36" spans="1:8" x14ac:dyDescent="0.2">
      <c r="A36" s="50"/>
      <c r="B36" s="51" t="s">
        <v>20</v>
      </c>
      <c r="C36" s="51" t="s">
        <v>21</v>
      </c>
      <c r="D36" s="51" t="s">
        <v>17</v>
      </c>
      <c r="E36" s="52">
        <v>1258973</v>
      </c>
      <c r="F36" s="52">
        <v>3720024</v>
      </c>
      <c r="G36" s="51"/>
      <c r="H36" s="54">
        <v>0.82399999999999995</v>
      </c>
    </row>
    <row r="37" spans="1:8" ht="13.5" thickBot="1" x14ac:dyDescent="0.25">
      <c r="A37" s="56"/>
      <c r="B37" s="57" t="s">
        <v>22</v>
      </c>
      <c r="C37" s="57"/>
      <c r="D37" s="57"/>
      <c r="E37" s="58">
        <v>1521548</v>
      </c>
      <c r="F37" s="58">
        <v>4511957</v>
      </c>
      <c r="G37" s="57"/>
      <c r="H37" s="59">
        <v>1</v>
      </c>
    </row>
    <row r="39" spans="1:8" x14ac:dyDescent="0.2">
      <c r="A39" s="60" t="s">
        <v>33</v>
      </c>
    </row>
  </sheetData>
  <mergeCells count="1">
    <mergeCell ref="E5:E7"/>
  </mergeCells>
  <pageMargins left="0.75" right="0.75" top="1" bottom="1" header="0.5" footer="0.5"/>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8"/>
  <sheetViews>
    <sheetView workbookViewId="0">
      <selection activeCell="F17" sqref="F17"/>
    </sheetView>
  </sheetViews>
  <sheetFormatPr defaultColWidth="9.140625" defaultRowHeight="12.75" x14ac:dyDescent="0.2"/>
  <cols>
    <col min="1" max="1" width="18.5703125" style="15" bestFit="1" customWidth="1"/>
    <col min="2" max="2" width="12.5703125" style="15" bestFit="1" customWidth="1"/>
    <col min="3" max="4" width="19.7109375" style="15" bestFit="1" customWidth="1"/>
    <col min="5" max="5" width="10.7109375" style="15" bestFit="1" customWidth="1"/>
    <col min="6" max="6" width="11.140625" style="15" bestFit="1" customWidth="1"/>
    <col min="7" max="8" width="7.28515625" style="15" bestFit="1" customWidth="1"/>
    <col min="9" max="16384" width="9.140625" style="15"/>
  </cols>
  <sheetData>
    <row r="1" spans="1:8" x14ac:dyDescent="0.2">
      <c r="A1" s="3" t="s">
        <v>0</v>
      </c>
      <c r="B1" s="4"/>
      <c r="C1" s="4"/>
      <c r="D1" s="4"/>
      <c r="E1" s="4"/>
      <c r="F1" s="4"/>
      <c r="G1" s="4"/>
      <c r="H1" s="4"/>
    </row>
    <row r="2" spans="1:8" x14ac:dyDescent="0.2">
      <c r="A2" s="3" t="s">
        <v>1</v>
      </c>
      <c r="B2" s="4"/>
      <c r="C2" s="4"/>
      <c r="D2" s="4"/>
      <c r="E2" s="4"/>
      <c r="F2" s="4"/>
      <c r="G2" s="4"/>
      <c r="H2" s="4"/>
    </row>
    <row r="3" spans="1:8" x14ac:dyDescent="0.2">
      <c r="A3" s="3" t="s">
        <v>54</v>
      </c>
      <c r="B3" s="4"/>
      <c r="C3" s="4"/>
      <c r="D3" s="4"/>
      <c r="E3" s="4"/>
      <c r="F3" s="4"/>
      <c r="G3" s="4"/>
      <c r="H3" s="4"/>
    </row>
    <row r="4" spans="1:8" ht="13.5" thickBot="1" x14ac:dyDescent="0.25">
      <c r="A4" s="2"/>
    </row>
    <row r="5" spans="1:8" x14ac:dyDescent="0.2">
      <c r="A5" s="5" t="s">
        <v>3</v>
      </c>
      <c r="B5" s="11" t="s">
        <v>4</v>
      </c>
      <c r="C5" s="11" t="s">
        <v>5</v>
      </c>
      <c r="D5" s="11" t="s">
        <v>5</v>
      </c>
      <c r="E5" s="112" t="s">
        <v>6</v>
      </c>
      <c r="F5" s="11" t="s">
        <v>7</v>
      </c>
      <c r="G5" s="11" t="s">
        <v>8</v>
      </c>
      <c r="H5" s="6" t="s">
        <v>8</v>
      </c>
    </row>
    <row r="6" spans="1:8" x14ac:dyDescent="0.2">
      <c r="A6" s="7" t="s">
        <v>9</v>
      </c>
      <c r="B6" s="12" t="s">
        <v>5</v>
      </c>
      <c r="C6" s="12" t="s">
        <v>10</v>
      </c>
      <c r="D6" s="12" t="s">
        <v>11</v>
      </c>
      <c r="E6" s="113"/>
      <c r="F6" s="12" t="s">
        <v>12</v>
      </c>
      <c r="G6" s="12" t="s">
        <v>13</v>
      </c>
      <c r="H6" s="8" t="s">
        <v>14</v>
      </c>
    </row>
    <row r="7" spans="1:8" x14ac:dyDescent="0.2">
      <c r="A7" s="9"/>
      <c r="B7" s="13"/>
      <c r="C7" s="13"/>
      <c r="D7" s="13"/>
      <c r="E7" s="114"/>
      <c r="F7" s="13"/>
      <c r="G7" s="13" t="s">
        <v>12</v>
      </c>
      <c r="H7" s="10" t="s">
        <v>12</v>
      </c>
    </row>
    <row r="8" spans="1:8" x14ac:dyDescent="0.2">
      <c r="A8" s="50" t="s">
        <v>32</v>
      </c>
      <c r="B8" s="51" t="s">
        <v>15</v>
      </c>
      <c r="C8" s="51" t="s">
        <v>21</v>
      </c>
      <c r="D8" s="51" t="s">
        <v>27</v>
      </c>
      <c r="E8" s="52">
        <v>147918</v>
      </c>
      <c r="F8" s="52">
        <v>450386</v>
      </c>
      <c r="G8" s="53">
        <v>0.51500000000000001</v>
      </c>
      <c r="H8" s="54">
        <v>9.8299999999999998E-2</v>
      </c>
    </row>
    <row r="9" spans="1:8" x14ac:dyDescent="0.2">
      <c r="A9" s="50"/>
      <c r="B9" s="51"/>
      <c r="C9" s="51"/>
      <c r="D9" s="51" t="s">
        <v>23</v>
      </c>
      <c r="E9" s="52">
        <v>14351</v>
      </c>
      <c r="F9" s="52">
        <v>46419</v>
      </c>
      <c r="G9" s="53">
        <v>5.3100000000000001E-2</v>
      </c>
      <c r="H9" s="54">
        <v>1.01E-2</v>
      </c>
    </row>
    <row r="10" spans="1:8" x14ac:dyDescent="0.2">
      <c r="A10" s="50"/>
      <c r="B10" s="51"/>
      <c r="C10" s="51"/>
      <c r="D10" s="51" t="s">
        <v>29</v>
      </c>
      <c r="E10" s="51">
        <v>56</v>
      </c>
      <c r="F10" s="51">
        <v>172</v>
      </c>
      <c r="G10" s="53">
        <v>2.0000000000000001E-4</v>
      </c>
      <c r="H10" s="54">
        <v>0</v>
      </c>
    </row>
    <row r="11" spans="1:8" x14ac:dyDescent="0.2">
      <c r="A11" s="50"/>
      <c r="B11" s="51"/>
      <c r="C11" s="51"/>
      <c r="D11" s="51" t="s">
        <v>24</v>
      </c>
      <c r="E11" s="52">
        <v>11107</v>
      </c>
      <c r="F11" s="52">
        <v>29285</v>
      </c>
      <c r="G11" s="53">
        <v>3.3500000000000002E-2</v>
      </c>
      <c r="H11" s="54">
        <v>6.4000000000000003E-3</v>
      </c>
    </row>
    <row r="12" spans="1:8" x14ac:dyDescent="0.2">
      <c r="A12" s="50"/>
      <c r="B12" s="51"/>
      <c r="C12" s="51"/>
      <c r="D12" s="51" t="s">
        <v>28</v>
      </c>
      <c r="E12" s="52">
        <v>11989</v>
      </c>
      <c r="F12" s="52">
        <v>37447</v>
      </c>
      <c r="G12" s="53">
        <v>4.2799999999999998E-2</v>
      </c>
      <c r="H12" s="54">
        <v>8.2000000000000007E-3</v>
      </c>
    </row>
    <row r="13" spans="1:8" x14ac:dyDescent="0.2">
      <c r="A13" s="50"/>
      <c r="B13" s="51"/>
      <c r="C13" s="51"/>
      <c r="D13" s="51" t="s">
        <v>36</v>
      </c>
      <c r="E13" s="51">
        <v>311</v>
      </c>
      <c r="F13" s="51">
        <v>833</v>
      </c>
      <c r="G13" s="53">
        <v>1E-3</v>
      </c>
      <c r="H13" s="54">
        <v>2.0000000000000001E-4</v>
      </c>
    </row>
    <row r="14" spans="1:8" x14ac:dyDescent="0.2">
      <c r="A14" s="50"/>
      <c r="B14" s="51"/>
      <c r="C14" s="51" t="s">
        <v>16</v>
      </c>
      <c r="D14" s="51" t="s">
        <v>17</v>
      </c>
      <c r="E14" s="52">
        <v>23643</v>
      </c>
      <c r="F14" s="52">
        <v>69539</v>
      </c>
      <c r="G14" s="53">
        <v>7.9500000000000001E-2</v>
      </c>
      <c r="H14" s="54">
        <v>1.52E-2</v>
      </c>
    </row>
    <row r="15" spans="1:8" x14ac:dyDescent="0.2">
      <c r="A15" s="50"/>
      <c r="B15" s="51"/>
      <c r="C15" s="51"/>
      <c r="D15" s="51" t="s">
        <v>27</v>
      </c>
      <c r="E15" s="52">
        <v>1474</v>
      </c>
      <c r="F15" s="52">
        <v>3657</v>
      </c>
      <c r="G15" s="53">
        <v>4.1999999999999997E-3</v>
      </c>
      <c r="H15" s="54">
        <v>8.0000000000000004E-4</v>
      </c>
    </row>
    <row r="16" spans="1:8" x14ac:dyDescent="0.2">
      <c r="A16" s="50"/>
      <c r="B16" s="51"/>
      <c r="C16" s="51"/>
      <c r="D16" s="51" t="s">
        <v>23</v>
      </c>
      <c r="E16" s="51">
        <v>40</v>
      </c>
      <c r="F16" s="51">
        <v>40</v>
      </c>
      <c r="G16" s="53">
        <v>0</v>
      </c>
      <c r="H16" s="54">
        <v>0</v>
      </c>
    </row>
    <row r="17" spans="1:8" x14ac:dyDescent="0.2">
      <c r="A17" s="50"/>
      <c r="B17" s="51"/>
      <c r="C17" s="51"/>
      <c r="D17" s="51" t="s">
        <v>29</v>
      </c>
      <c r="E17" s="52">
        <v>1342</v>
      </c>
      <c r="F17" s="52">
        <v>4174</v>
      </c>
      <c r="G17" s="53">
        <v>4.7999999999999996E-3</v>
      </c>
      <c r="H17" s="54">
        <v>8.9999999999999998E-4</v>
      </c>
    </row>
    <row r="18" spans="1:8" x14ac:dyDescent="0.2">
      <c r="A18" s="50"/>
      <c r="B18" s="51"/>
      <c r="C18" s="51"/>
      <c r="D18" s="51" t="s">
        <v>24</v>
      </c>
      <c r="E18" s="51">
        <v>235</v>
      </c>
      <c r="F18" s="51">
        <v>705</v>
      </c>
      <c r="G18" s="53">
        <v>8.0000000000000004E-4</v>
      </c>
      <c r="H18" s="54">
        <v>2.0000000000000001E-4</v>
      </c>
    </row>
    <row r="19" spans="1:8" x14ac:dyDescent="0.2">
      <c r="A19" s="50"/>
      <c r="B19" s="51"/>
      <c r="C19" s="51"/>
      <c r="D19" s="51" t="s">
        <v>28</v>
      </c>
      <c r="E19" s="51">
        <v>176</v>
      </c>
      <c r="F19" s="51">
        <v>391</v>
      </c>
      <c r="G19" s="53">
        <v>4.0000000000000002E-4</v>
      </c>
      <c r="H19" s="54">
        <v>1E-4</v>
      </c>
    </row>
    <row r="20" spans="1:8" x14ac:dyDescent="0.2">
      <c r="A20" s="50"/>
      <c r="B20" s="51"/>
      <c r="C20" s="51"/>
      <c r="D20" s="51" t="s">
        <v>18</v>
      </c>
      <c r="E20" s="52">
        <v>46239</v>
      </c>
      <c r="F20" s="52">
        <v>140521</v>
      </c>
      <c r="G20" s="53">
        <v>0.161</v>
      </c>
      <c r="H20" s="54">
        <v>3.0700000000000002E-2</v>
      </c>
    </row>
    <row r="21" spans="1:8" x14ac:dyDescent="0.2">
      <c r="A21" s="50"/>
      <c r="B21" s="51"/>
      <c r="C21" s="51" t="s">
        <v>31</v>
      </c>
      <c r="D21" s="51" t="s">
        <v>17</v>
      </c>
      <c r="E21" s="51">
        <v>493</v>
      </c>
      <c r="F21" s="52">
        <v>1394</v>
      </c>
      <c r="G21" s="53">
        <v>1.6000000000000001E-3</v>
      </c>
      <c r="H21" s="54">
        <v>2.9999999999999997E-4</v>
      </c>
    </row>
    <row r="22" spans="1:8" x14ac:dyDescent="0.2">
      <c r="A22" s="50"/>
      <c r="B22" s="51"/>
      <c r="C22" s="51"/>
      <c r="D22" s="51" t="s">
        <v>27</v>
      </c>
      <c r="E22" s="51">
        <v>188</v>
      </c>
      <c r="F22" s="51">
        <v>543</v>
      </c>
      <c r="G22" s="53">
        <v>5.9999999999999995E-4</v>
      </c>
      <c r="H22" s="54">
        <v>1E-4</v>
      </c>
    </row>
    <row r="23" spans="1:8" x14ac:dyDescent="0.2">
      <c r="A23" s="50"/>
      <c r="B23" s="51"/>
      <c r="C23" s="51"/>
      <c r="D23" s="51" t="s">
        <v>18</v>
      </c>
      <c r="E23" s="52">
        <v>1344</v>
      </c>
      <c r="F23" s="52">
        <v>3626</v>
      </c>
      <c r="G23" s="53">
        <v>4.1000000000000003E-3</v>
      </c>
      <c r="H23" s="54">
        <v>8.0000000000000004E-4</v>
      </c>
    </row>
    <row r="24" spans="1:8" x14ac:dyDescent="0.2">
      <c r="A24" s="50"/>
      <c r="B24" s="51"/>
      <c r="C24" s="51" t="s">
        <v>25</v>
      </c>
      <c r="D24" s="51" t="s">
        <v>17</v>
      </c>
      <c r="E24" s="52">
        <v>2285</v>
      </c>
      <c r="F24" s="52">
        <v>6972</v>
      </c>
      <c r="G24" s="53">
        <v>8.0000000000000002E-3</v>
      </c>
      <c r="H24" s="54">
        <v>1.5E-3</v>
      </c>
    </row>
    <row r="25" spans="1:8" x14ac:dyDescent="0.2">
      <c r="A25" s="50"/>
      <c r="B25" s="51"/>
      <c r="C25" s="51"/>
      <c r="D25" s="51" t="s">
        <v>27</v>
      </c>
      <c r="E25" s="52">
        <v>1749</v>
      </c>
      <c r="F25" s="52">
        <v>5309</v>
      </c>
      <c r="G25" s="53">
        <v>6.1000000000000004E-3</v>
      </c>
      <c r="H25" s="54">
        <v>1.1999999999999999E-3</v>
      </c>
    </row>
    <row r="26" spans="1:8" x14ac:dyDescent="0.2">
      <c r="A26" s="50"/>
      <c r="B26" s="51"/>
      <c r="C26" s="51"/>
      <c r="D26" s="51" t="s">
        <v>29</v>
      </c>
      <c r="E26" s="51">
        <v>477</v>
      </c>
      <c r="F26" s="52">
        <v>1463</v>
      </c>
      <c r="G26" s="53">
        <v>1.6999999999999999E-3</v>
      </c>
      <c r="H26" s="54">
        <v>2.9999999999999997E-4</v>
      </c>
    </row>
    <row r="27" spans="1:8" x14ac:dyDescent="0.2">
      <c r="A27" s="50"/>
      <c r="B27" s="51"/>
      <c r="C27" s="51"/>
      <c r="D27" s="51" t="s">
        <v>28</v>
      </c>
      <c r="E27" s="51">
        <v>976</v>
      </c>
      <c r="F27" s="52">
        <v>2928</v>
      </c>
      <c r="G27" s="53">
        <v>3.3E-3</v>
      </c>
      <c r="H27" s="54">
        <v>5.9999999999999995E-4</v>
      </c>
    </row>
    <row r="28" spans="1:8" x14ac:dyDescent="0.2">
      <c r="A28" s="50"/>
      <c r="B28" s="51"/>
      <c r="C28" s="51"/>
      <c r="D28" s="51" t="s">
        <v>36</v>
      </c>
      <c r="E28" s="51">
        <v>135</v>
      </c>
      <c r="F28" s="51">
        <v>295</v>
      </c>
      <c r="G28" s="53">
        <v>2.9999999999999997E-4</v>
      </c>
      <c r="H28" s="54">
        <v>1E-4</v>
      </c>
    </row>
    <row r="29" spans="1:8" x14ac:dyDescent="0.2">
      <c r="A29" s="50"/>
      <c r="B29" s="51"/>
      <c r="C29" s="51" t="s">
        <v>26</v>
      </c>
      <c r="D29" s="51" t="s">
        <v>17</v>
      </c>
      <c r="E29" s="52">
        <v>6487</v>
      </c>
      <c r="F29" s="52">
        <v>19498</v>
      </c>
      <c r="G29" s="53">
        <v>2.23E-2</v>
      </c>
      <c r="H29" s="54">
        <v>4.3E-3</v>
      </c>
    </row>
    <row r="30" spans="1:8" x14ac:dyDescent="0.2">
      <c r="A30" s="50"/>
      <c r="B30" s="51"/>
      <c r="C30" s="51"/>
      <c r="D30" s="51" t="s">
        <v>27</v>
      </c>
      <c r="E30" s="51">
        <v>204</v>
      </c>
      <c r="F30" s="51">
        <v>661</v>
      </c>
      <c r="G30" s="53">
        <v>8.0000000000000004E-4</v>
      </c>
      <c r="H30" s="54">
        <v>1E-4</v>
      </c>
    </row>
    <row r="31" spans="1:8" x14ac:dyDescent="0.2">
      <c r="A31" s="50"/>
      <c r="B31" s="51"/>
      <c r="C31" s="51"/>
      <c r="D31" s="51" t="s">
        <v>29</v>
      </c>
      <c r="E31" s="51">
        <v>24</v>
      </c>
      <c r="F31" s="51">
        <v>73</v>
      </c>
      <c r="G31" s="53">
        <v>1E-4</v>
      </c>
      <c r="H31" s="54">
        <v>0</v>
      </c>
    </row>
    <row r="32" spans="1:8" x14ac:dyDescent="0.2">
      <c r="A32" s="50"/>
      <c r="B32" s="51"/>
      <c r="C32" s="51"/>
      <c r="D32" s="51" t="s">
        <v>28</v>
      </c>
      <c r="E32" s="51">
        <v>201</v>
      </c>
      <c r="F32" s="51">
        <v>603</v>
      </c>
      <c r="G32" s="53">
        <v>6.9999999999999999E-4</v>
      </c>
      <c r="H32" s="54">
        <v>1E-4</v>
      </c>
    </row>
    <row r="33" spans="1:8" x14ac:dyDescent="0.2">
      <c r="A33" s="50"/>
      <c r="B33" s="51"/>
      <c r="C33" s="51"/>
      <c r="D33" s="51" t="s">
        <v>18</v>
      </c>
      <c r="E33" s="52">
        <v>15760</v>
      </c>
      <c r="F33" s="52">
        <v>47754</v>
      </c>
      <c r="G33" s="53">
        <v>5.4600000000000003E-2</v>
      </c>
      <c r="H33" s="54">
        <v>1.04E-2</v>
      </c>
    </row>
    <row r="34" spans="1:8" x14ac:dyDescent="0.2">
      <c r="A34" s="50"/>
      <c r="B34" s="51" t="s">
        <v>19</v>
      </c>
      <c r="C34" s="51"/>
      <c r="D34" s="51"/>
      <c r="E34" s="52">
        <v>289204</v>
      </c>
      <c r="F34" s="52">
        <v>874688</v>
      </c>
      <c r="G34" s="55">
        <v>1</v>
      </c>
      <c r="H34" s="54">
        <v>0.191</v>
      </c>
    </row>
    <row r="35" spans="1:8" x14ac:dyDescent="0.2">
      <c r="A35" s="50"/>
      <c r="B35" s="51" t="s">
        <v>20</v>
      </c>
      <c r="C35" s="51" t="s">
        <v>21</v>
      </c>
      <c r="D35" s="51" t="s">
        <v>17</v>
      </c>
      <c r="E35" s="52">
        <v>1249321</v>
      </c>
      <c r="F35" s="52">
        <v>3704859</v>
      </c>
      <c r="G35" s="51"/>
      <c r="H35" s="54">
        <v>0.80900000000000005</v>
      </c>
    </row>
    <row r="36" spans="1:8" ht="13.5" thickBot="1" x14ac:dyDescent="0.25">
      <c r="A36" s="56"/>
      <c r="B36" s="57" t="s">
        <v>22</v>
      </c>
      <c r="C36" s="57"/>
      <c r="D36" s="57"/>
      <c r="E36" s="58">
        <v>1538525</v>
      </c>
      <c r="F36" s="58">
        <v>4579547</v>
      </c>
      <c r="G36" s="57"/>
      <c r="H36" s="59">
        <v>1</v>
      </c>
    </row>
    <row r="38" spans="1:8" x14ac:dyDescent="0.2">
      <c r="A38" s="60" t="s">
        <v>33</v>
      </c>
    </row>
  </sheetData>
  <mergeCells count="1">
    <mergeCell ref="E5:E7"/>
  </mergeCells>
  <pageMargins left="0.75" right="0.75" top="1" bottom="1" header="0.5" footer="0.5"/>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38</vt:i4>
      </vt:variant>
    </vt:vector>
  </HeadingPairs>
  <TitlesOfParts>
    <vt:vector size="101" baseType="lpstr">
      <vt:lpstr>Table of Contents</vt:lpstr>
      <vt:lpstr>CTCFall00</vt:lpstr>
      <vt:lpstr>CTCSpring01</vt:lpstr>
      <vt:lpstr>CTCSummer01</vt:lpstr>
      <vt:lpstr>CTCFall01</vt:lpstr>
      <vt:lpstr>CTCSpring02</vt:lpstr>
      <vt:lpstr>CTCSummer02</vt:lpstr>
      <vt:lpstr>CTCFall02</vt:lpstr>
      <vt:lpstr>CTCSpring03</vt:lpstr>
      <vt:lpstr>CTCSummer03</vt:lpstr>
      <vt:lpstr>CTCFall03</vt:lpstr>
      <vt:lpstr>CTCSpring04</vt:lpstr>
      <vt:lpstr>CTCSummer04</vt:lpstr>
      <vt:lpstr>CTCFall04</vt:lpstr>
      <vt:lpstr>CTCSpring05</vt:lpstr>
      <vt:lpstr>CTCSummer05</vt:lpstr>
      <vt:lpstr>CTCFall05</vt:lpstr>
      <vt:lpstr>CTCSpring06</vt:lpstr>
      <vt:lpstr>CTCSummer06</vt:lpstr>
      <vt:lpstr>CTCFall06</vt:lpstr>
      <vt:lpstr>CTCSpring07</vt:lpstr>
      <vt:lpstr>CTCSummer07</vt:lpstr>
      <vt:lpstr>CTCFall07</vt:lpstr>
      <vt:lpstr>CTCSpring08</vt:lpstr>
      <vt:lpstr>CTCSummer08</vt:lpstr>
      <vt:lpstr>CTCFall08</vt:lpstr>
      <vt:lpstr>CTCSpring09</vt:lpstr>
      <vt:lpstr>CTCSummer09</vt:lpstr>
      <vt:lpstr>CTCFall09</vt:lpstr>
      <vt:lpstr>CTCSpring10</vt:lpstr>
      <vt:lpstr>CTCSummer10</vt:lpstr>
      <vt:lpstr>CTCFall10</vt:lpstr>
      <vt:lpstr>CTCSpring11</vt:lpstr>
      <vt:lpstr>CTCSummer11</vt:lpstr>
      <vt:lpstr>CTCFall11</vt:lpstr>
      <vt:lpstr>CTCSpring12</vt:lpstr>
      <vt:lpstr>CTCSummer12</vt:lpstr>
      <vt:lpstr>CTCFall12</vt:lpstr>
      <vt:lpstr>CTCSpring13</vt:lpstr>
      <vt:lpstr>CTCSummer13</vt:lpstr>
      <vt:lpstr>CTCFall13</vt:lpstr>
      <vt:lpstr>CTCSpring14</vt:lpstr>
      <vt:lpstr>CTCSummer14</vt:lpstr>
      <vt:lpstr>CTCFall14</vt:lpstr>
      <vt:lpstr>CTCSpring15</vt:lpstr>
      <vt:lpstr>CTCSummer15</vt:lpstr>
      <vt:lpstr>CTCFall15</vt:lpstr>
      <vt:lpstr>CTCSpring16</vt:lpstr>
      <vt:lpstr>CTCSummer16</vt:lpstr>
      <vt:lpstr>CTCFall16</vt:lpstr>
      <vt:lpstr>CTCSpring17</vt:lpstr>
      <vt:lpstr>CTCSummer17</vt:lpstr>
      <vt:lpstr>CTCFall17</vt:lpstr>
      <vt:lpstr>CTCSpring18</vt:lpstr>
      <vt:lpstr>CTCSummer18</vt:lpstr>
      <vt:lpstr>CTCFall18</vt:lpstr>
      <vt:lpstr>CTCSpring19</vt:lpstr>
      <vt:lpstr>CTCSummer19</vt:lpstr>
      <vt:lpstr>CTCFall19</vt:lpstr>
      <vt:lpstr>CTCSpring20</vt:lpstr>
      <vt:lpstr>CTCSummer20</vt:lpstr>
      <vt:lpstr>CTCFall20</vt:lpstr>
      <vt:lpstr>Documentation</vt:lpstr>
      <vt:lpstr>CTCFall00!IDX</vt:lpstr>
      <vt:lpstr>CTCFall01!IDX</vt:lpstr>
      <vt:lpstr>CTCFall02!IDX</vt:lpstr>
      <vt:lpstr>CTCFall03!IDX</vt:lpstr>
      <vt:lpstr>CTCFall04!IDX</vt:lpstr>
      <vt:lpstr>CTCFall05!IDX</vt:lpstr>
      <vt:lpstr>CTCFall06!IDX</vt:lpstr>
      <vt:lpstr>CTCFall07!IDX</vt:lpstr>
      <vt:lpstr>CTCFall08!IDX</vt:lpstr>
      <vt:lpstr>CTCFall09!IDX</vt:lpstr>
      <vt:lpstr>CTCFall10!IDX</vt:lpstr>
      <vt:lpstr>CTCFall11!IDX</vt:lpstr>
      <vt:lpstr>CTCFall13!IDX</vt:lpstr>
      <vt:lpstr>CTCSpring01!IDX</vt:lpstr>
      <vt:lpstr>CTCSpring02!IDX</vt:lpstr>
      <vt:lpstr>CTCSpring03!IDX</vt:lpstr>
      <vt:lpstr>CTCSpring04!IDX</vt:lpstr>
      <vt:lpstr>CTCSpring05!IDX</vt:lpstr>
      <vt:lpstr>CTCSpring06!IDX</vt:lpstr>
      <vt:lpstr>CTCSpring07!IDX</vt:lpstr>
      <vt:lpstr>CTCSpring08!IDX</vt:lpstr>
      <vt:lpstr>CTCSpring09!IDX</vt:lpstr>
      <vt:lpstr>CTCSpring10!IDX</vt:lpstr>
      <vt:lpstr>CTCSpring11!IDX</vt:lpstr>
      <vt:lpstr>CTCSpring12!IDX</vt:lpstr>
      <vt:lpstr>CTCSpring14!IDX</vt:lpstr>
      <vt:lpstr>CTCSummer01!IDX</vt:lpstr>
      <vt:lpstr>CTCSummer02!IDX</vt:lpstr>
      <vt:lpstr>CTCSummer03!IDX</vt:lpstr>
      <vt:lpstr>CTCSummer04!IDX</vt:lpstr>
      <vt:lpstr>CTCSummer05!IDX</vt:lpstr>
      <vt:lpstr>CTCSummer06!IDX</vt:lpstr>
      <vt:lpstr>CTCSummer07!IDX</vt:lpstr>
      <vt:lpstr>CTCSummer08!IDX</vt:lpstr>
      <vt:lpstr>CTCSummer09!IDX</vt:lpstr>
      <vt:lpstr>CTCSummer10!IDX</vt:lpstr>
      <vt:lpstr>CTCSummer11!IDX</vt:lpstr>
      <vt:lpstr>CTCSummer13!IDX</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Distance Ed Enrollment and SCH by Location and Instruction Mode, Statewide, CTC</dc:title>
  <dc:subject>Distance Education Data</dc:subject>
  <dc:creator>Strategic Planning and Funding</dc:creator>
  <cp:keywords>Distance Ed Data, Community and Technical Colleges</cp:keywords>
  <cp:lastModifiedBy>kingcd</cp:lastModifiedBy>
  <cp:lastPrinted>2012-10-08T19:52:46Z</cp:lastPrinted>
  <dcterms:created xsi:type="dcterms:W3CDTF">2012-10-08T18:44:36Z</dcterms:created>
  <dcterms:modified xsi:type="dcterms:W3CDTF">2021-07-14T00:59:19Z</dcterms:modified>
</cp:coreProperties>
</file>